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threadedComments/threadedComment1.xml" ContentType="application/vnd.ms-excel.threaded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threadedComments/threadedComment2.xml" ContentType="application/vnd.ms-excel.threaded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threadedComments/threadedComment4.xml" ContentType="application/vnd.ms-excel.threaded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threadedComments/threadedComment5.xml" ContentType="application/vnd.ms-excel.threaded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threadedComments/threadedComment6.xml" ContentType="application/vnd.ms-excel.threaded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threadedComments/threadedComment7.xml" ContentType="application/vnd.ms-excel.threadedcomments+xml"/>
  <Override PartName="/xl/comments3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mc:AlternateContent xmlns:mc="http://schemas.openxmlformats.org/markup-compatibility/2006">
    <mc:Choice Requires="x15">
      <x15ac:absPath xmlns:x15ac="http://schemas.microsoft.com/office/spreadsheetml/2010/11/ac" url="C:\Users\latasha.bellamy\AppData\Local\Box\Box Edit\Documents\T1AvfwV4HkGQZbOYuLfcEA==\"/>
    </mc:Choice>
  </mc:AlternateContent>
  <xr:revisionPtr revIDLastSave="0" documentId="13_ncr:1_{F7355358-ACCB-448C-87B9-13F4B6C9158D}" xr6:coauthVersionLast="47" xr6:coauthVersionMax="47" xr10:uidLastSave="{00000000-0000-0000-0000-000000000000}"/>
  <bookViews>
    <workbookView xWindow="28680" yWindow="-120" windowWidth="29040" windowHeight="15840" tabRatio="737" firstSheet="1" activeTab="1" xr2:uid="{00000000-000D-0000-FFFF-FFFF00000000}"/>
  </bookViews>
  <sheets>
    <sheet name="Update Log" sheetId="15" state="hidden" r:id="rId1"/>
    <sheet name="READ ME" sheetId="94" r:id="rId2"/>
    <sheet name="Dropdown Lists" sheetId="13" state="hidden" r:id="rId3"/>
    <sheet name="Budget History" sheetId="83" state="hidden" r:id="rId4"/>
    <sheet name="Site Lists" sheetId="85" state="hidden" r:id="rId5"/>
    <sheet name="Subcontractors" sheetId="78" r:id="rId6"/>
    <sheet name="Number Served" sheetId="77" state="hidden" r:id="rId7"/>
    <sheet name="HUD Requirements" sheetId="76" state="hidden" r:id="rId8"/>
    <sheet name="Summary (ALL Budgets)" sheetId="56" r:id="rId9"/>
    <sheet name="Summary - SS" sheetId="1" r:id="rId10"/>
    <sheet name="Operating Detail - SS" sheetId="2" r:id="rId11"/>
    <sheet name="Salary Detail - SS" sheetId="9" r:id="rId12"/>
    <sheet name="Budget Narrative - SS" sheetId="12" r:id="rId13"/>
    <sheet name="Summary Capacity Building" sheetId="36" state="hidden" r:id="rId14"/>
    <sheet name="Salary Detail Capacity Building" sheetId="37" state="hidden" r:id="rId15"/>
    <sheet name="Operating Detail Capacity Build" sheetId="38" state="hidden" r:id="rId16"/>
    <sheet name="Budget Narrative Capacity Build" sheetId="39" state="hidden" r:id="rId17"/>
    <sheet name="Summary - Start Up " sheetId="48" r:id="rId18"/>
    <sheet name="Salary Detail - Start Up " sheetId="49" r:id="rId19"/>
    <sheet name="Operating Detail - Start Up " sheetId="50" r:id="rId20"/>
    <sheet name="Budget Narrative - Start Up " sheetId="51" r:id="rId21"/>
    <sheet name="Summary (4)" sheetId="52" state="hidden" r:id="rId22"/>
    <sheet name="Salary Detail (4)" sheetId="53" state="hidden" r:id="rId23"/>
    <sheet name="Operating Detail (4)" sheetId="54" state="hidden" r:id="rId24"/>
    <sheet name="Budget Narrative (4)" sheetId="55" state="hidden" r:id="rId25"/>
    <sheet name="Summary (5)" sheetId="57" state="hidden" r:id="rId26"/>
    <sheet name="Salary Detail (5)" sheetId="58" state="hidden" r:id="rId27"/>
    <sheet name="Operating Detail (5)" sheetId="59" state="hidden" r:id="rId28"/>
    <sheet name="Budget Narrative (5)" sheetId="60" state="hidden" r:id="rId29"/>
    <sheet name="Summary (6)" sheetId="61" state="hidden" r:id="rId30"/>
    <sheet name="Salary Detail (6)" sheetId="62" state="hidden" r:id="rId31"/>
    <sheet name="Operating Detail (6)" sheetId="63" state="hidden" r:id="rId32"/>
    <sheet name="Budget Narrative (6)" sheetId="64" state="hidden" r:id="rId33"/>
    <sheet name="Summary (7)" sheetId="65" state="hidden" r:id="rId34"/>
    <sheet name="Salary Detail (7)" sheetId="66" state="hidden" r:id="rId35"/>
    <sheet name="Operating Detail (7)" sheetId="67" state="hidden" r:id="rId36"/>
    <sheet name="Budget Narrative (7)" sheetId="68" state="hidden" r:id="rId37"/>
    <sheet name="Summary (8)" sheetId="69" state="hidden" r:id="rId38"/>
    <sheet name="Salary Detail (8)" sheetId="70" state="hidden" r:id="rId39"/>
    <sheet name="Operating Detail (8)" sheetId="71" state="hidden" r:id="rId40"/>
    <sheet name="Budget Narrative (8)" sheetId="72" state="hidden" r:id="rId41"/>
    <sheet name="Summary (9)" sheetId="86" state="hidden" r:id="rId42"/>
    <sheet name="Salary Detail (9)" sheetId="87" state="hidden" r:id="rId43"/>
    <sheet name="Operating Detail (9)" sheetId="88" state="hidden" r:id="rId44"/>
    <sheet name="Budget Narrative (9)" sheetId="89" state="hidden" r:id="rId45"/>
    <sheet name="Summary (10)" sheetId="90" state="hidden" r:id="rId46"/>
    <sheet name="Salary Detail (10)" sheetId="91" state="hidden" r:id="rId47"/>
    <sheet name="Operating Detail (10)" sheetId="92" state="hidden" r:id="rId48"/>
    <sheet name="Budget Narrative (10)" sheetId="93" state="hidden" r:id="rId49"/>
  </sheets>
  <definedNames>
    <definedName name="_xlnm.Print_Area" localSheetId="12">'Budget Narrative - SS'!$A$2:$E$147</definedName>
    <definedName name="_xlnm.Print_Area" localSheetId="20">'Budget Narrative - Start Up '!$A$2:$E$146</definedName>
    <definedName name="_xlnm.Print_Area" localSheetId="48">'Budget Narrative (10)'!$A$1:$E$180</definedName>
    <definedName name="_xlnm.Print_Area" localSheetId="24">'Budget Narrative (4)'!$A$1:$E$180</definedName>
    <definedName name="_xlnm.Print_Area" localSheetId="28">'Budget Narrative (5)'!$A$1:$E$180</definedName>
    <definedName name="_xlnm.Print_Area" localSheetId="32">'Budget Narrative (6)'!$A$1:$E$180</definedName>
    <definedName name="_xlnm.Print_Area" localSheetId="36">'Budget Narrative (7)'!$A$1:$E$180</definedName>
    <definedName name="_xlnm.Print_Area" localSheetId="40">'Budget Narrative (8)'!$A$1:$E$180</definedName>
    <definedName name="_xlnm.Print_Area" localSheetId="44">'Budget Narrative (9)'!$A$1:$E$180</definedName>
    <definedName name="_xlnm.Print_Area" localSheetId="16">'Budget Narrative Capacity Build'!$A$2:$E$146</definedName>
    <definedName name="_xlnm.Print_Area" localSheetId="7">'HUD Requirements'!$A$1:$AH$25</definedName>
    <definedName name="_xlnm.Print_Area" localSheetId="6">'Number Served'!$A$1:$AH$21</definedName>
    <definedName name="_xlnm.Print_Area" localSheetId="10">'Operating Detail - SS'!$A$1:$H$103</definedName>
    <definedName name="_xlnm.Print_Area" localSheetId="19">'Operating Detail - Start Up '!$A$1:$AC$103</definedName>
    <definedName name="_xlnm.Print_Area" localSheetId="47">'Operating Detail (10)'!$A$1:$AI$104</definedName>
    <definedName name="_xlnm.Print_Area" localSheetId="23">'Operating Detail (4)'!$A$1:$AI$104</definedName>
    <definedName name="_xlnm.Print_Area" localSheetId="27">'Operating Detail (5)'!$A$1:$AI$104</definedName>
    <definedName name="_xlnm.Print_Area" localSheetId="31">'Operating Detail (6)'!$A$1:$AI$104</definedName>
    <definedName name="_xlnm.Print_Area" localSheetId="35">'Operating Detail (7)'!$A$1:$AI$104</definedName>
    <definedName name="_xlnm.Print_Area" localSheetId="39">'Operating Detail (8)'!$A$1:$AI$104</definedName>
    <definedName name="_xlnm.Print_Area" localSheetId="43">'Operating Detail (9)'!$A$1:$AI$104</definedName>
    <definedName name="_xlnm.Print_Area" localSheetId="15">'Operating Detail Capacity Build'!$A$1:$H$103</definedName>
    <definedName name="_xlnm.Print_Area" localSheetId="11">'Salary Detail - SS'!$A$1:$AB$61</definedName>
    <definedName name="_xlnm.Print_Area" localSheetId="18">'Salary Detail - Start Up '!$A$1:$BQ$61</definedName>
    <definedName name="_xlnm.Print_Area" localSheetId="46">'Salary Detail (10)'!$A$1:$BW$63</definedName>
    <definedName name="_xlnm.Print_Area" localSheetId="22">'Salary Detail (4)'!$A$1:$BW$63</definedName>
    <definedName name="_xlnm.Print_Area" localSheetId="26">'Salary Detail (5)'!$A$1:$BW$63</definedName>
    <definedName name="_xlnm.Print_Area" localSheetId="30">'Salary Detail (6)'!$A$1:$BW$63</definedName>
    <definedName name="_xlnm.Print_Area" localSheetId="34">'Salary Detail (7)'!$A$1:$BW$63</definedName>
    <definedName name="_xlnm.Print_Area" localSheetId="38">'Salary Detail (8)'!$A$1:$BW$63</definedName>
    <definedName name="_xlnm.Print_Area" localSheetId="42">'Salary Detail (9)'!$A$1:$BW$63</definedName>
    <definedName name="_xlnm.Print_Area" localSheetId="14">'Salary Detail Capacity Building'!$A$1:$AB$60</definedName>
    <definedName name="_xlnm.Print_Area" localSheetId="4">'Site Lists'!$A$1:$D$26</definedName>
    <definedName name="_xlnm.Print_Area" localSheetId="5">Subcontractors!$A$1:$D$17</definedName>
    <definedName name="_xlnm.Print_Area" localSheetId="9">'Summary - SS'!$A$1:$J$63</definedName>
    <definedName name="_xlnm.Print_Area" localSheetId="17">'Summary - Start Up '!$A$1:$J$63</definedName>
    <definedName name="_xlnm.Print_Area" localSheetId="45">'Summary (10)'!$A$1:$AK$70</definedName>
    <definedName name="_xlnm.Print_Area" localSheetId="21">'Summary (4)'!$A$1:$AK$70</definedName>
    <definedName name="_xlnm.Print_Area" localSheetId="25">'Summary (5)'!$A$1:$AK$70</definedName>
    <definedName name="_xlnm.Print_Area" localSheetId="29">'Summary (6)'!$A$1:$AK$70</definedName>
    <definedName name="_xlnm.Print_Area" localSheetId="33">'Summary (7)'!$A$1:$AK$70</definedName>
    <definedName name="_xlnm.Print_Area" localSheetId="37">'Summary (8)'!$A$1:$AK$70</definedName>
    <definedName name="_xlnm.Print_Area" localSheetId="41">'Summary (9)'!$A$1:$AK$70</definedName>
    <definedName name="_xlnm.Print_Area" localSheetId="8">'Summary (ALL Budgets)'!$A$1:$J$63</definedName>
    <definedName name="_xlnm.Print_Area" localSheetId="13">'Summary Capacity Building'!$A$1:$J$62</definedName>
    <definedName name="_xlnm.Print_Titles" localSheetId="7">'HUD Requirements'!$A:$A,'HUD Requirements'!$1:$6</definedName>
    <definedName name="_xlnm.Print_Titles" localSheetId="6">'Number Served'!$A:$A,'Number Served'!$1:$6</definedName>
    <definedName name="_xlnm.Print_Titles" localSheetId="10">'Operating Detail - SS'!$A:$A,'Operating Detail - SS'!$1:$8</definedName>
    <definedName name="_xlnm.Print_Titles" localSheetId="19">'Operating Detail - Start Up '!$A:$A,'Operating Detail - Start Up '!$1:$8</definedName>
    <definedName name="_xlnm.Print_Titles" localSheetId="47">'Operating Detail (10)'!$A:$A,'Operating Detail (10)'!$1:$9</definedName>
    <definedName name="_xlnm.Print_Titles" localSheetId="23">'Operating Detail (4)'!$A:$A,'Operating Detail (4)'!$1:$9</definedName>
    <definedName name="_xlnm.Print_Titles" localSheetId="27">'Operating Detail (5)'!$A:$A,'Operating Detail (5)'!$1:$9</definedName>
    <definedName name="_xlnm.Print_Titles" localSheetId="31">'Operating Detail (6)'!$A:$A,'Operating Detail (6)'!$1:$9</definedName>
    <definedName name="_xlnm.Print_Titles" localSheetId="35">'Operating Detail (7)'!$A:$A,'Operating Detail (7)'!$1:$9</definedName>
    <definedName name="_xlnm.Print_Titles" localSheetId="39">'Operating Detail (8)'!$A:$A,'Operating Detail (8)'!$1:$9</definedName>
    <definedName name="_xlnm.Print_Titles" localSheetId="43">'Operating Detail (9)'!$A:$A,'Operating Detail (9)'!$1:$9</definedName>
    <definedName name="_xlnm.Print_Titles" localSheetId="15">'Operating Detail Capacity Build'!$A:$A,'Operating Detail Capacity Build'!$1:$8</definedName>
    <definedName name="_xlnm.Print_Titles" localSheetId="11">'Salary Detail - SS'!$A:$B,'Salary Detail - SS'!$1:$5</definedName>
    <definedName name="_xlnm.Print_Titles" localSheetId="18">'Salary Detail - Start Up '!$A:$B,'Salary Detail - Start Up '!$1:$5</definedName>
    <definedName name="_xlnm.Print_Titles" localSheetId="46">'Salary Detail (10)'!$A:$B,'Salary Detail (10)'!$1:$6</definedName>
    <definedName name="_xlnm.Print_Titles" localSheetId="22">'Salary Detail (4)'!$A:$B,'Salary Detail (4)'!$1:$6</definedName>
    <definedName name="_xlnm.Print_Titles" localSheetId="26">'Salary Detail (5)'!$A:$B,'Salary Detail (5)'!$1:$6</definedName>
    <definedName name="_xlnm.Print_Titles" localSheetId="30">'Salary Detail (6)'!$A:$B,'Salary Detail (6)'!$1:$6</definedName>
    <definedName name="_xlnm.Print_Titles" localSheetId="34">'Salary Detail (7)'!$A:$B,'Salary Detail (7)'!$1:$6</definedName>
    <definedName name="_xlnm.Print_Titles" localSheetId="38">'Salary Detail (8)'!$A:$B,'Salary Detail (8)'!$1:$6</definedName>
    <definedName name="_xlnm.Print_Titles" localSheetId="42">'Salary Detail (9)'!$A:$B,'Salary Detail (9)'!$1:$6</definedName>
    <definedName name="_xlnm.Print_Titles" localSheetId="14">'Salary Detail Capacity Building'!$A:$B,'Salary Detail Capacity Building'!$1:$5</definedName>
    <definedName name="_xlnm.Print_Titles" localSheetId="4">'Site Lists'!$A:$A,'Site Lists'!$1:$6</definedName>
    <definedName name="_xlnm.Print_Titles" localSheetId="5">Subcontractors!$A:$A,Subcontractors!$1:$5</definedName>
    <definedName name="_xlnm.Print_Titles" localSheetId="9">'Summary - SS'!$A:$A,'Summary - SS'!$1:$7</definedName>
    <definedName name="_xlnm.Print_Titles" localSheetId="17">'Summary - Start Up '!$A:$A,'Summary - Start Up '!$1:$7</definedName>
    <definedName name="_xlnm.Print_Titles" localSheetId="45">'Summary (10)'!$A:$A,'Summary (10)'!$1:$11</definedName>
    <definedName name="_xlnm.Print_Titles" localSheetId="21">'Summary (4)'!$A:$A,'Summary (4)'!$1:$11</definedName>
    <definedName name="_xlnm.Print_Titles" localSheetId="25">'Summary (5)'!$A:$A,'Summary (5)'!$1:$11</definedName>
    <definedName name="_xlnm.Print_Titles" localSheetId="29">'Summary (6)'!$A:$A,'Summary (6)'!$1:$11</definedName>
    <definedName name="_xlnm.Print_Titles" localSheetId="33">'Summary (7)'!$A:$A,'Summary (7)'!$1:$11</definedName>
    <definedName name="_xlnm.Print_Titles" localSheetId="37">'Summary (8)'!$A:$A,'Summary (8)'!$1:$11</definedName>
    <definedName name="_xlnm.Print_Titles" localSheetId="41">'Summary (9)'!$A:$A,'Summary (9)'!$1:$11</definedName>
    <definedName name="_xlnm.Print_Titles" localSheetId="8">'Summary (ALL Budgets)'!$A:$D,'Summary (ALL Budgets)'!$1:$14</definedName>
    <definedName name="_xlnm.Print_Titles" localSheetId="13">'Summary Capacity Building'!$A:$A,'Summary Capacity Building'!$1:$7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1" l="1"/>
  <c r="B5" i="56"/>
  <c r="C5" i="56"/>
  <c r="B3" i="56"/>
  <c r="B6" i="56"/>
  <c r="B60" i="56"/>
  <c r="E28" i="36"/>
  <c r="I29" i="56"/>
  <c r="I30" i="56"/>
  <c r="I31" i="56"/>
  <c r="I32" i="56"/>
  <c r="I33" i="56"/>
  <c r="I34" i="56"/>
  <c r="I35" i="56"/>
  <c r="I36" i="56"/>
  <c r="I37" i="56"/>
  <c r="I38" i="56"/>
  <c r="I39" i="56"/>
  <c r="I40" i="56"/>
  <c r="I41" i="56"/>
  <c r="I42" i="56"/>
  <c r="I43" i="56"/>
  <c r="I44" i="56"/>
  <c r="I45" i="56"/>
  <c r="H29" i="56"/>
  <c r="H30" i="56"/>
  <c r="H31" i="56"/>
  <c r="H32" i="56"/>
  <c r="H33" i="56"/>
  <c r="H34" i="56"/>
  <c r="H35" i="56"/>
  <c r="H36" i="56"/>
  <c r="H37" i="56"/>
  <c r="H38" i="56"/>
  <c r="H39" i="56"/>
  <c r="H40" i="56"/>
  <c r="H41" i="56"/>
  <c r="H42" i="56"/>
  <c r="H43" i="56"/>
  <c r="H44" i="56"/>
  <c r="H45" i="56"/>
  <c r="G29" i="56"/>
  <c r="G30" i="56"/>
  <c r="G31" i="56"/>
  <c r="G32" i="56"/>
  <c r="G33" i="56"/>
  <c r="G34" i="56"/>
  <c r="G35" i="56"/>
  <c r="G36" i="56"/>
  <c r="G37" i="56"/>
  <c r="G38" i="56"/>
  <c r="G39" i="56"/>
  <c r="G40" i="56"/>
  <c r="G41" i="56"/>
  <c r="G42" i="56"/>
  <c r="G43" i="56"/>
  <c r="G44" i="56"/>
  <c r="G45" i="56"/>
  <c r="F30" i="56"/>
  <c r="F31" i="56"/>
  <c r="F32" i="56"/>
  <c r="F33" i="56"/>
  <c r="F34" i="56"/>
  <c r="F35" i="56"/>
  <c r="F36" i="56"/>
  <c r="F37" i="56"/>
  <c r="F38" i="56"/>
  <c r="F39" i="56"/>
  <c r="F40" i="56"/>
  <c r="F41" i="56"/>
  <c r="F42" i="56"/>
  <c r="F43" i="56"/>
  <c r="F44" i="56"/>
  <c r="F45" i="56"/>
  <c r="E30" i="56"/>
  <c r="E31" i="56"/>
  <c r="E32" i="56"/>
  <c r="E33" i="56"/>
  <c r="E34" i="56"/>
  <c r="E35" i="56"/>
  <c r="E36" i="56"/>
  <c r="E37" i="56"/>
  <c r="E38" i="56"/>
  <c r="E39" i="56"/>
  <c r="E40" i="56"/>
  <c r="E41" i="56"/>
  <c r="E42" i="56"/>
  <c r="E43" i="56"/>
  <c r="E44" i="56"/>
  <c r="E45" i="56"/>
  <c r="AC13" i="50"/>
  <c r="B6" i="36"/>
  <c r="B3" i="36"/>
  <c r="B59" i="36"/>
  <c r="C48" i="39"/>
  <c r="B108"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5" i="39"/>
  <c r="B108" i="12"/>
  <c r="A61" i="12"/>
  <c r="C139" i="12"/>
  <c r="C140" i="12"/>
  <c r="C141" i="12"/>
  <c r="C142" i="12"/>
  <c r="C143" i="12"/>
  <c r="C144" i="12"/>
  <c r="C138" i="12"/>
  <c r="C131" i="12"/>
  <c r="C130" i="12"/>
  <c r="C129" i="12"/>
  <c r="C128" i="12"/>
  <c r="C127" i="12"/>
  <c r="C126" i="12"/>
  <c r="C125" i="12"/>
  <c r="C124" i="12"/>
  <c r="C123" i="12"/>
  <c r="C113" i="12"/>
  <c r="C114" i="12"/>
  <c r="C115" i="12"/>
  <c r="C116" i="12"/>
  <c r="C117" i="12"/>
  <c r="C118" i="12"/>
  <c r="C119" i="12"/>
  <c r="C120" i="12"/>
  <c r="C121" i="12"/>
  <c r="C112" i="12"/>
  <c r="C96" i="12"/>
  <c r="C97" i="12"/>
  <c r="C98" i="12"/>
  <c r="C99" i="12"/>
  <c r="C100" i="12"/>
  <c r="C101" i="12"/>
  <c r="C102" i="12"/>
  <c r="C103" i="12"/>
  <c r="C104" i="12"/>
  <c r="C105" i="12"/>
  <c r="C95"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52" i="12"/>
  <c r="C103" i="50"/>
  <c r="A50" i="48"/>
  <c r="A51" i="48"/>
  <c r="A52" i="48"/>
  <c r="A49" i="48"/>
  <c r="B108" i="51"/>
  <c r="A93" i="51"/>
  <c r="A94" i="51"/>
  <c r="A95" i="51"/>
  <c r="A96" i="51"/>
  <c r="A97" i="51"/>
  <c r="C48" i="51"/>
  <c r="J52" i="48"/>
  <c r="J51" i="48"/>
  <c r="J50" i="48"/>
  <c r="J49" i="48"/>
  <c r="J28" i="48"/>
  <c r="J30" i="48"/>
  <c r="J31" i="48"/>
  <c r="J32" i="48"/>
  <c r="J33" i="48"/>
  <c r="J34" i="48"/>
  <c r="J35" i="48"/>
  <c r="J36" i="48"/>
  <c r="J37" i="48"/>
  <c r="J38" i="48"/>
  <c r="J39" i="48"/>
  <c r="J40" i="48"/>
  <c r="J41" i="48"/>
  <c r="J42" i="48"/>
  <c r="J43" i="48"/>
  <c r="J44" i="48"/>
  <c r="J45" i="48"/>
  <c r="J27" i="48"/>
  <c r="J23" i="48"/>
  <c r="B6" i="48"/>
  <c r="B3" i="48"/>
  <c r="B60" i="48"/>
  <c r="B61" i="48"/>
  <c r="B62" i="48"/>
  <c r="B63" i="48"/>
  <c r="K14" i="49"/>
  <c r="A50" i="36"/>
  <c r="A51" i="36"/>
  <c r="A52" i="36"/>
  <c r="A49" i="36"/>
  <c r="B60" i="36"/>
  <c r="B61" i="36"/>
  <c r="B62" i="36"/>
  <c r="C107" i="12" l="1"/>
  <c r="C146" i="12"/>
  <c r="H50" i="56" l="1"/>
  <c r="H51" i="56"/>
  <c r="H52" i="56"/>
  <c r="I50" i="56"/>
  <c r="I51" i="56"/>
  <c r="I52" i="56"/>
  <c r="H49" i="56"/>
  <c r="I49" i="56"/>
  <c r="G50" i="56"/>
  <c r="G51" i="56"/>
  <c r="G52" i="56"/>
  <c r="G49" i="56"/>
  <c r="G28" i="56"/>
  <c r="H28" i="56"/>
  <c r="I28" i="56"/>
  <c r="G27" i="56"/>
  <c r="H27" i="56"/>
  <c r="I27" i="56"/>
  <c r="I23" i="56"/>
  <c r="H23" i="56"/>
  <c r="G23" i="56"/>
  <c r="AC96" i="50"/>
  <c r="C139" i="51" s="1"/>
  <c r="AC97" i="50"/>
  <c r="C140" i="51" s="1"/>
  <c r="AC98" i="50"/>
  <c r="C141" i="51" s="1"/>
  <c r="AC99" i="50"/>
  <c r="C142" i="51" s="1"/>
  <c r="AC100" i="50"/>
  <c r="C143" i="51" s="1"/>
  <c r="AC101" i="50"/>
  <c r="C144" i="51" s="1"/>
  <c r="AC95" i="50"/>
  <c r="C138" i="51" s="1"/>
  <c r="AC82" i="50"/>
  <c r="C124" i="51" s="1"/>
  <c r="AC83" i="50"/>
  <c r="C125" i="51" s="1"/>
  <c r="AC84" i="50"/>
  <c r="C126" i="51" s="1"/>
  <c r="AC85" i="50"/>
  <c r="C127" i="51" s="1"/>
  <c r="AC86" i="50"/>
  <c r="C128" i="51" s="1"/>
  <c r="AC87" i="50"/>
  <c r="C129" i="51" s="1"/>
  <c r="AC88" i="50"/>
  <c r="C130" i="51" s="1"/>
  <c r="AC89" i="50"/>
  <c r="C131" i="51" s="1"/>
  <c r="AC81" i="50"/>
  <c r="C123" i="51" s="1"/>
  <c r="AC71" i="50"/>
  <c r="C113" i="51" s="1"/>
  <c r="AC72" i="50"/>
  <c r="C114" i="51" s="1"/>
  <c r="AC73" i="50"/>
  <c r="C115" i="51" s="1"/>
  <c r="AC74" i="50"/>
  <c r="C116" i="51" s="1"/>
  <c r="AC75" i="50"/>
  <c r="C117" i="51" s="1"/>
  <c r="AC76" i="50"/>
  <c r="C118" i="51" s="1"/>
  <c r="AC77" i="50"/>
  <c r="C119" i="51" s="1"/>
  <c r="AC78" i="50"/>
  <c r="C120" i="51" s="1"/>
  <c r="AC79" i="50"/>
  <c r="C121" i="51" s="1"/>
  <c r="AC70" i="50"/>
  <c r="C112" i="51" s="1"/>
  <c r="AC57" i="50"/>
  <c r="C96" i="51" s="1"/>
  <c r="AC58" i="50"/>
  <c r="C97" i="51" s="1"/>
  <c r="AC59" i="50"/>
  <c r="C98" i="51" s="1"/>
  <c r="AC60" i="50"/>
  <c r="C99" i="51" s="1"/>
  <c r="AC61" i="50"/>
  <c r="C100" i="51" s="1"/>
  <c r="AC62" i="50"/>
  <c r="C101" i="51" s="1"/>
  <c r="AC63" i="50"/>
  <c r="C102" i="51" s="1"/>
  <c r="AC64" i="50"/>
  <c r="C103" i="51" s="1"/>
  <c r="AC65" i="50"/>
  <c r="C104" i="51" s="1"/>
  <c r="AC66" i="50"/>
  <c r="C105" i="51" s="1"/>
  <c r="AC56" i="50"/>
  <c r="C95" i="51" s="1"/>
  <c r="AC14" i="50"/>
  <c r="C53" i="51" s="1"/>
  <c r="AC15" i="50"/>
  <c r="C54" i="51" s="1"/>
  <c r="AC16" i="50"/>
  <c r="C55" i="51" s="1"/>
  <c r="AC17" i="50"/>
  <c r="C56" i="51" s="1"/>
  <c r="AC18" i="50"/>
  <c r="C57" i="51" s="1"/>
  <c r="AC19" i="50"/>
  <c r="C58" i="51" s="1"/>
  <c r="AC20" i="50"/>
  <c r="C59" i="51" s="1"/>
  <c r="AC21" i="50"/>
  <c r="C60" i="51" s="1"/>
  <c r="AC22" i="50"/>
  <c r="C61" i="51" s="1"/>
  <c r="AC23" i="50"/>
  <c r="C62" i="51" s="1"/>
  <c r="AC24" i="50"/>
  <c r="C63" i="51" s="1"/>
  <c r="AC25" i="50"/>
  <c r="C64" i="51" s="1"/>
  <c r="AC26" i="50"/>
  <c r="C65" i="51" s="1"/>
  <c r="AC27" i="50"/>
  <c r="C66" i="51" s="1"/>
  <c r="AC28" i="50"/>
  <c r="C67" i="51" s="1"/>
  <c r="AC29" i="50"/>
  <c r="C68" i="51" s="1"/>
  <c r="AC30" i="50"/>
  <c r="C69" i="51" s="1"/>
  <c r="AC31" i="50"/>
  <c r="C70" i="51" s="1"/>
  <c r="AC32" i="50"/>
  <c r="C71" i="51" s="1"/>
  <c r="AC33" i="50"/>
  <c r="C72" i="51" s="1"/>
  <c r="AC34" i="50"/>
  <c r="C73" i="51" s="1"/>
  <c r="AC35" i="50"/>
  <c r="C74" i="51" s="1"/>
  <c r="AC36" i="50"/>
  <c r="C75" i="51" s="1"/>
  <c r="AC37" i="50"/>
  <c r="C76" i="51" s="1"/>
  <c r="AC38" i="50"/>
  <c r="C77" i="51" s="1"/>
  <c r="AC39" i="50"/>
  <c r="C78" i="51" s="1"/>
  <c r="AC40" i="50"/>
  <c r="C79" i="51" s="1"/>
  <c r="AC41" i="50"/>
  <c r="C80" i="51" s="1"/>
  <c r="AC42" i="50"/>
  <c r="C81" i="51" s="1"/>
  <c r="AC43" i="50"/>
  <c r="C82" i="51" s="1"/>
  <c r="AC44" i="50"/>
  <c r="C83" i="51" s="1"/>
  <c r="AC45" i="50"/>
  <c r="C84" i="51" s="1"/>
  <c r="AC46" i="50"/>
  <c r="C85" i="51" s="1"/>
  <c r="AC47" i="50"/>
  <c r="C86" i="51" s="1"/>
  <c r="AC48" i="50"/>
  <c r="C87" i="51" s="1"/>
  <c r="AC49" i="50"/>
  <c r="C88" i="51" s="1"/>
  <c r="AC50" i="50"/>
  <c r="C89" i="51" s="1"/>
  <c r="AC51" i="50"/>
  <c r="C90" i="51" s="1"/>
  <c r="AC52" i="50"/>
  <c r="C91" i="51" s="1"/>
  <c r="AC53" i="50"/>
  <c r="C92" i="51" s="1"/>
  <c r="AC54" i="50"/>
  <c r="C93" i="51" s="1"/>
  <c r="C52" i="51"/>
  <c r="F50" i="56" l="1"/>
  <c r="F51" i="56"/>
  <c r="F52" i="56"/>
  <c r="F49" i="56"/>
  <c r="E50" i="56"/>
  <c r="E51" i="56"/>
  <c r="E52" i="56"/>
  <c r="E49" i="56"/>
  <c r="F23" i="56"/>
  <c r="E23" i="56"/>
  <c r="F75" i="36"/>
  <c r="J75" i="36" s="1"/>
  <c r="E12" i="48"/>
  <c r="J78" i="36" l="1"/>
  <c r="I11" i="56"/>
  <c r="H11" i="56"/>
  <c r="G11" i="56"/>
  <c r="F11" i="56"/>
  <c r="E11" i="56"/>
  <c r="C120" i="38"/>
  <c r="H101" i="2"/>
  <c r="H100" i="2"/>
  <c r="H99" i="2"/>
  <c r="H98" i="2"/>
  <c r="H97" i="2"/>
  <c r="H96" i="2"/>
  <c r="H95" i="2"/>
  <c r="H89" i="2"/>
  <c r="H88" i="2"/>
  <c r="H87" i="2"/>
  <c r="H86" i="2"/>
  <c r="H85" i="2"/>
  <c r="H84" i="2"/>
  <c r="H83" i="2"/>
  <c r="H82" i="2"/>
  <c r="H81" i="2"/>
  <c r="H79" i="2"/>
  <c r="H78" i="2"/>
  <c r="H77" i="2"/>
  <c r="H76" i="2"/>
  <c r="H75" i="2"/>
  <c r="H74" i="2"/>
  <c r="H73" i="2"/>
  <c r="H72" i="2"/>
  <c r="H71" i="2"/>
  <c r="H70" i="2"/>
  <c r="H65" i="2"/>
  <c r="H64" i="2"/>
  <c r="H63" i="2"/>
  <c r="H62" i="2"/>
  <c r="H61" i="2"/>
  <c r="H60" i="2"/>
  <c r="H59" i="2"/>
  <c r="H58" i="2"/>
  <c r="H57" i="2"/>
  <c r="H56"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13" i="2"/>
  <c r="AB72" i="9"/>
  <c r="C76" i="9"/>
  <c r="V72" i="37"/>
  <c r="U72" i="37"/>
  <c r="T72" i="37"/>
  <c r="S72" i="37"/>
  <c r="AA72" i="37"/>
  <c r="Z72" i="37"/>
  <c r="Y72" i="37"/>
  <c r="X72" i="37"/>
  <c r="M74" i="37"/>
  <c r="O74" i="37" s="1"/>
  <c r="Q72" i="37"/>
  <c r="P72" i="37"/>
  <c r="O72" i="37"/>
  <c r="N72" i="37"/>
  <c r="L72" i="37"/>
  <c r="K72" i="37"/>
  <c r="J72" i="37"/>
  <c r="I72" i="37"/>
  <c r="C72" i="37"/>
  <c r="G72" i="37" s="1"/>
  <c r="H8" i="38"/>
  <c r="G8" i="38"/>
  <c r="F8" i="38"/>
  <c r="E8" i="38"/>
  <c r="D8" i="38"/>
  <c r="C8" i="38"/>
  <c r="H101" i="38"/>
  <c r="C144" i="39" s="1"/>
  <c r="H100" i="38"/>
  <c r="C143" i="39" s="1"/>
  <c r="H99" i="38"/>
  <c r="C142" i="39" s="1"/>
  <c r="H98" i="38"/>
  <c r="C141" i="39" s="1"/>
  <c r="H97" i="38"/>
  <c r="C140" i="39" s="1"/>
  <c r="H96" i="38"/>
  <c r="C139" i="39" s="1"/>
  <c r="H95" i="38"/>
  <c r="C138" i="39" s="1"/>
  <c r="H89" i="38"/>
  <c r="C131" i="39" s="1"/>
  <c r="H88" i="38"/>
  <c r="C130" i="39" s="1"/>
  <c r="H87" i="38"/>
  <c r="C129" i="39" s="1"/>
  <c r="H86" i="38"/>
  <c r="C128" i="39" s="1"/>
  <c r="H85" i="38"/>
  <c r="C127" i="39" s="1"/>
  <c r="H84" i="38"/>
  <c r="C126" i="39" s="1"/>
  <c r="H83" i="38"/>
  <c r="C125" i="39" s="1"/>
  <c r="H82" i="38"/>
  <c r="C124" i="39" s="1"/>
  <c r="H81" i="38"/>
  <c r="C123" i="39" s="1"/>
  <c r="H79" i="38"/>
  <c r="C121" i="39" s="1"/>
  <c r="H78" i="38"/>
  <c r="C120" i="39" s="1"/>
  <c r="H77" i="38"/>
  <c r="C119" i="39" s="1"/>
  <c r="H76" i="38"/>
  <c r="C118" i="39" s="1"/>
  <c r="H75" i="38"/>
  <c r="C117" i="39" s="1"/>
  <c r="H74" i="38"/>
  <c r="C116" i="39" s="1"/>
  <c r="H73" i="38"/>
  <c r="C115" i="39" s="1"/>
  <c r="H72" i="38"/>
  <c r="C114" i="39" s="1"/>
  <c r="H71" i="38"/>
  <c r="C113" i="39" s="1"/>
  <c r="H70" i="38"/>
  <c r="C112" i="39" s="1"/>
  <c r="H66" i="38"/>
  <c r="C105" i="39" s="1"/>
  <c r="H65" i="38"/>
  <c r="C104" i="39" s="1"/>
  <c r="H64" i="38"/>
  <c r="C103" i="39" s="1"/>
  <c r="H63" i="38"/>
  <c r="C102" i="39" s="1"/>
  <c r="H62" i="38"/>
  <c r="C101" i="39" s="1"/>
  <c r="H61" i="38"/>
  <c r="C100" i="39" s="1"/>
  <c r="H60" i="38"/>
  <c r="C99" i="39" s="1"/>
  <c r="H59" i="38"/>
  <c r="C98" i="39" s="1"/>
  <c r="H58" i="38"/>
  <c r="C97" i="39" s="1"/>
  <c r="H57" i="38"/>
  <c r="C96" i="39" s="1"/>
  <c r="H56" i="38"/>
  <c r="C95" i="39" s="1"/>
  <c r="H14" i="38"/>
  <c r="C53" i="39" s="1"/>
  <c r="H15" i="38"/>
  <c r="C54" i="39" s="1"/>
  <c r="H16" i="38"/>
  <c r="C55" i="39" s="1"/>
  <c r="H17" i="38"/>
  <c r="C56" i="39" s="1"/>
  <c r="H18" i="38"/>
  <c r="C57" i="39" s="1"/>
  <c r="H19" i="38"/>
  <c r="C58" i="39" s="1"/>
  <c r="H20" i="38"/>
  <c r="C59" i="39" s="1"/>
  <c r="H21" i="38"/>
  <c r="C60" i="39" s="1"/>
  <c r="H22" i="38"/>
  <c r="C61" i="39" s="1"/>
  <c r="H23" i="38"/>
  <c r="C62" i="39" s="1"/>
  <c r="H24" i="38"/>
  <c r="C63" i="39" s="1"/>
  <c r="H25" i="38"/>
  <c r="C64" i="39" s="1"/>
  <c r="H26" i="38"/>
  <c r="C65" i="39" s="1"/>
  <c r="H27" i="38"/>
  <c r="C66" i="39" s="1"/>
  <c r="H28" i="38"/>
  <c r="C67" i="39" s="1"/>
  <c r="H29" i="38"/>
  <c r="C68" i="39" s="1"/>
  <c r="H30" i="38"/>
  <c r="C69" i="39" s="1"/>
  <c r="H31" i="38"/>
  <c r="C70" i="39" s="1"/>
  <c r="H32" i="38"/>
  <c r="C71" i="39" s="1"/>
  <c r="H33" i="38"/>
  <c r="C72" i="39" s="1"/>
  <c r="H34" i="38"/>
  <c r="C73" i="39" s="1"/>
  <c r="H35" i="38"/>
  <c r="C74" i="39" s="1"/>
  <c r="H36" i="38"/>
  <c r="C75" i="39" s="1"/>
  <c r="H37" i="38"/>
  <c r="C76" i="39" s="1"/>
  <c r="H38" i="38"/>
  <c r="C77" i="39" s="1"/>
  <c r="H39" i="38"/>
  <c r="C78" i="39" s="1"/>
  <c r="H40" i="38"/>
  <c r="C79" i="39" s="1"/>
  <c r="H41" i="38"/>
  <c r="C80" i="39" s="1"/>
  <c r="H42" i="38"/>
  <c r="C81" i="39" s="1"/>
  <c r="H43" i="38"/>
  <c r="C82" i="39" s="1"/>
  <c r="H44" i="38"/>
  <c r="C83" i="39" s="1"/>
  <c r="H45" i="38"/>
  <c r="C84" i="39" s="1"/>
  <c r="H46" i="38"/>
  <c r="C85" i="39" s="1"/>
  <c r="H47" i="38"/>
  <c r="C86" i="39" s="1"/>
  <c r="H48" i="38"/>
  <c r="C87" i="39" s="1"/>
  <c r="H49" i="38"/>
  <c r="C88" i="39" s="1"/>
  <c r="H50" i="38"/>
  <c r="C89" i="39" s="1"/>
  <c r="H51" i="38"/>
  <c r="C90" i="39" s="1"/>
  <c r="H52" i="38"/>
  <c r="C91" i="39" s="1"/>
  <c r="H53" i="38"/>
  <c r="C92" i="39" s="1"/>
  <c r="H54" i="38"/>
  <c r="C93" i="39" s="1"/>
  <c r="H13" i="38"/>
  <c r="C52" i="39" s="1"/>
  <c r="F14" i="37"/>
  <c r="G14" i="37" s="1"/>
  <c r="J52" i="36"/>
  <c r="J51" i="36"/>
  <c r="J50" i="36"/>
  <c r="J49" i="36"/>
  <c r="J27" i="36"/>
  <c r="J45" i="36"/>
  <c r="J44" i="36"/>
  <c r="J43" i="36"/>
  <c r="J42" i="36"/>
  <c r="J41" i="36"/>
  <c r="J40" i="36"/>
  <c r="J39" i="36"/>
  <c r="J38" i="36"/>
  <c r="J37" i="36"/>
  <c r="J36" i="36"/>
  <c r="J35" i="36"/>
  <c r="J34" i="36"/>
  <c r="J33" i="36"/>
  <c r="J32" i="36"/>
  <c r="J31" i="36"/>
  <c r="J30" i="36"/>
  <c r="J29" i="36"/>
  <c r="J23" i="36"/>
  <c r="J52" i="1"/>
  <c r="J51" i="1"/>
  <c r="J50" i="1"/>
  <c r="J49" i="1"/>
  <c r="J45" i="1"/>
  <c r="J44" i="1"/>
  <c r="J43" i="1"/>
  <c r="J42" i="1"/>
  <c r="J41" i="1"/>
  <c r="J40" i="1"/>
  <c r="J39" i="1"/>
  <c r="J38" i="1"/>
  <c r="J37" i="1"/>
  <c r="J36" i="1"/>
  <c r="J35" i="1"/>
  <c r="J34" i="1"/>
  <c r="J33" i="1"/>
  <c r="J32" i="1"/>
  <c r="J31" i="1"/>
  <c r="J30" i="1"/>
  <c r="J29" i="1"/>
  <c r="J28" i="1"/>
  <c r="J23" i="1"/>
  <c r="J80" i="1"/>
  <c r="C5" i="36"/>
  <c r="J84" i="1"/>
  <c r="J81" i="1"/>
  <c r="N74" i="37" l="1"/>
  <c r="D72" i="37"/>
  <c r="E72" i="37"/>
  <c r="Q74" i="37"/>
  <c r="F72" i="37"/>
  <c r="P74" i="37"/>
  <c r="H76" i="9"/>
  <c r="J12" i="1"/>
  <c r="J12" i="56" s="1"/>
  <c r="A23" i="76" l="1"/>
  <c r="E46" i="76" s="1"/>
  <c r="A24" i="76"/>
  <c r="E45" i="76" s="1"/>
  <c r="B8" i="85"/>
  <c r="B8" i="77"/>
  <c r="B8" i="76"/>
  <c r="A202" i="93"/>
  <c r="A201" i="93"/>
  <c r="C178" i="93"/>
  <c r="A145" i="93"/>
  <c r="A144" i="93"/>
  <c r="A143" i="93"/>
  <c r="A142" i="93"/>
  <c r="A141" i="93"/>
  <c r="A140" i="93"/>
  <c r="A139" i="93"/>
  <c r="A138" i="93"/>
  <c r="A137" i="93"/>
  <c r="A136" i="93"/>
  <c r="A134" i="93"/>
  <c r="A133" i="93"/>
  <c r="A131" i="93"/>
  <c r="A130" i="93"/>
  <c r="A129" i="93"/>
  <c r="A128" i="93"/>
  <c r="A127" i="93"/>
  <c r="A126" i="93"/>
  <c r="A125" i="93"/>
  <c r="A124" i="93"/>
  <c r="A123" i="93"/>
  <c r="A122" i="93"/>
  <c r="A121" i="93"/>
  <c r="A120" i="93"/>
  <c r="A119" i="93"/>
  <c r="A118" i="93"/>
  <c r="A117" i="93"/>
  <c r="A116" i="93"/>
  <c r="A115" i="93"/>
  <c r="A114" i="93"/>
  <c r="A113" i="93"/>
  <c r="A112" i="93"/>
  <c r="A111" i="93"/>
  <c r="A106" i="93"/>
  <c r="A105" i="93"/>
  <c r="A104" i="93"/>
  <c r="A103" i="93"/>
  <c r="A102" i="93"/>
  <c r="A101" i="93"/>
  <c r="A100" i="93"/>
  <c r="A99" i="93"/>
  <c r="A98" i="93"/>
  <c r="A97" i="93"/>
  <c r="A96" i="93"/>
  <c r="A95" i="93"/>
  <c r="A94" i="93"/>
  <c r="A93" i="93"/>
  <c r="A92" i="93"/>
  <c r="A91" i="93"/>
  <c r="A90" i="93"/>
  <c r="A89" i="93"/>
  <c r="A88" i="93"/>
  <c r="A87" i="93"/>
  <c r="A86" i="93"/>
  <c r="A85" i="93"/>
  <c r="A84" i="93"/>
  <c r="A83" i="93"/>
  <c r="A82" i="93"/>
  <c r="A81" i="93"/>
  <c r="A80" i="93"/>
  <c r="A79" i="93"/>
  <c r="A78" i="93"/>
  <c r="A77" i="93"/>
  <c r="A76" i="93"/>
  <c r="A75" i="93"/>
  <c r="A74" i="93"/>
  <c r="A73" i="93"/>
  <c r="A72" i="93"/>
  <c r="A71" i="93"/>
  <c r="A70" i="93"/>
  <c r="A69" i="93"/>
  <c r="A68" i="93"/>
  <c r="A67" i="93"/>
  <c r="A66" i="93"/>
  <c r="A65" i="93"/>
  <c r="A64" i="93"/>
  <c r="A63" i="93"/>
  <c r="A62" i="93"/>
  <c r="A61" i="93"/>
  <c r="A60" i="93"/>
  <c r="A59" i="93"/>
  <c r="A58" i="93"/>
  <c r="A57" i="93"/>
  <c r="A56" i="93"/>
  <c r="A55" i="93"/>
  <c r="A54" i="93"/>
  <c r="A53" i="93"/>
  <c r="A52" i="93"/>
  <c r="A51" i="93"/>
  <c r="A45" i="93"/>
  <c r="A44" i="93"/>
  <c r="A43" i="93"/>
  <c r="A42" i="93"/>
  <c r="A41" i="93"/>
  <c r="A40" i="93"/>
  <c r="A39" i="93"/>
  <c r="A38" i="93"/>
  <c r="A37" i="93"/>
  <c r="A36" i="93"/>
  <c r="A35" i="93"/>
  <c r="A34" i="93"/>
  <c r="A33" i="93"/>
  <c r="A32" i="93"/>
  <c r="A31" i="93"/>
  <c r="A30" i="93"/>
  <c r="A29" i="93"/>
  <c r="A28" i="93"/>
  <c r="A27" i="93"/>
  <c r="A26" i="93"/>
  <c r="A25" i="93"/>
  <c r="A24" i="93"/>
  <c r="A23" i="93"/>
  <c r="A22" i="93"/>
  <c r="A21" i="93"/>
  <c r="A20" i="93"/>
  <c r="A19" i="93"/>
  <c r="A18" i="93"/>
  <c r="A17" i="93"/>
  <c r="A16" i="93"/>
  <c r="A15" i="93"/>
  <c r="A14" i="93"/>
  <c r="A13" i="93"/>
  <c r="A12" i="93"/>
  <c r="A11" i="93"/>
  <c r="A10" i="93"/>
  <c r="A9" i="93"/>
  <c r="A8" i="93"/>
  <c r="A7" i="93"/>
  <c r="A6" i="93"/>
  <c r="A5" i="93"/>
  <c r="A4" i="93"/>
  <c r="J2" i="93"/>
  <c r="I2" i="93"/>
  <c r="A2" i="93"/>
  <c r="AF125" i="92"/>
  <c r="AF91" i="92" s="1"/>
  <c r="AF93" i="92" s="1"/>
  <c r="AH28" i="90" s="1"/>
  <c r="AE125" i="92"/>
  <c r="AD125" i="92"/>
  <c r="AD91" i="92" s="1"/>
  <c r="AD93" i="92" s="1"/>
  <c r="AF28" i="90" s="1"/>
  <c r="AC125" i="92"/>
  <c r="AB125" i="92"/>
  <c r="AA125" i="92"/>
  <c r="AA91" i="92" s="1"/>
  <c r="AA93" i="92" s="1"/>
  <c r="AC28" i="90" s="1"/>
  <c r="Z125" i="92"/>
  <c r="Z91" i="92" s="1"/>
  <c r="Y125" i="92"/>
  <c r="X125" i="92"/>
  <c r="X91" i="92" s="1"/>
  <c r="X93" i="92" s="1"/>
  <c r="Z28" i="90" s="1"/>
  <c r="W125" i="92"/>
  <c r="W91" i="92" s="1"/>
  <c r="W93" i="92" s="1"/>
  <c r="Y28" i="90" s="1"/>
  <c r="V125" i="92"/>
  <c r="U125" i="92"/>
  <c r="T125" i="92"/>
  <c r="S125" i="92"/>
  <c r="R125" i="92"/>
  <c r="R91" i="92" s="1"/>
  <c r="R93" i="92" s="1"/>
  <c r="T28" i="90" s="1"/>
  <c r="Q125" i="92"/>
  <c r="Q91" i="92" s="1"/>
  <c r="Q93" i="92" s="1"/>
  <c r="S28" i="90" s="1"/>
  <c r="P125" i="92"/>
  <c r="O125" i="92"/>
  <c r="O91" i="92" s="1"/>
  <c r="O93" i="92" s="1"/>
  <c r="Q28" i="90" s="1"/>
  <c r="N125" i="92"/>
  <c r="M125" i="92"/>
  <c r="L125" i="92"/>
  <c r="K125" i="92"/>
  <c r="K91" i="92" s="1"/>
  <c r="K93" i="92" s="1"/>
  <c r="M28" i="90" s="1"/>
  <c r="J125" i="92"/>
  <c r="I125" i="92"/>
  <c r="I91" i="92" s="1"/>
  <c r="I93" i="92" s="1"/>
  <c r="K28" i="90" s="1"/>
  <c r="H125" i="92"/>
  <c r="G125" i="92"/>
  <c r="F125" i="92"/>
  <c r="F91" i="92" s="1"/>
  <c r="F93" i="92" s="1"/>
  <c r="E125" i="92"/>
  <c r="D125" i="92"/>
  <c r="C125" i="92"/>
  <c r="C91" i="92" s="1"/>
  <c r="C93" i="92" s="1"/>
  <c r="E120" i="92"/>
  <c r="D120" i="92"/>
  <c r="C120" i="92"/>
  <c r="AH106" i="92"/>
  <c r="AF104" i="92"/>
  <c r="AD104" i="92"/>
  <c r="AC104" i="92"/>
  <c r="AA104" i="92"/>
  <c r="Z104" i="92"/>
  <c r="AB29" i="90" s="1"/>
  <c r="X104" i="92"/>
  <c r="W104" i="92"/>
  <c r="U104" i="92"/>
  <c r="W29" i="90" s="1"/>
  <c r="T104" i="92"/>
  <c r="R104" i="92"/>
  <c r="Q104" i="92"/>
  <c r="O104" i="92"/>
  <c r="N104" i="92"/>
  <c r="P29" i="90" s="1"/>
  <c r="L104" i="92"/>
  <c r="K104" i="92"/>
  <c r="M29" i="90" s="1"/>
  <c r="I104" i="92"/>
  <c r="K29" i="90" s="1"/>
  <c r="H104" i="92"/>
  <c r="J29" i="90" s="1"/>
  <c r="F104" i="92"/>
  <c r="E104" i="92"/>
  <c r="C104" i="92"/>
  <c r="E29" i="90" s="1"/>
  <c r="AI102" i="92"/>
  <c r="AG102" i="92"/>
  <c r="AE102" i="92"/>
  <c r="AB102" i="92"/>
  <c r="Y102" i="92"/>
  <c r="V102" i="92"/>
  <c r="S102" i="92"/>
  <c r="P102" i="92"/>
  <c r="M102" i="92"/>
  <c r="J102" i="92"/>
  <c r="G102" i="92"/>
  <c r="D102" i="92"/>
  <c r="AI101" i="92"/>
  <c r="AG101" i="92"/>
  <c r="AE101" i="92"/>
  <c r="AB101" i="92"/>
  <c r="Y101" i="92"/>
  <c r="V101" i="92"/>
  <c r="S101" i="92"/>
  <c r="P101" i="92"/>
  <c r="M101" i="92"/>
  <c r="J101" i="92"/>
  <c r="G101" i="92"/>
  <c r="D101" i="92"/>
  <c r="AI100" i="92"/>
  <c r="AG100" i="92"/>
  <c r="AE100" i="92"/>
  <c r="AB100" i="92"/>
  <c r="Y100" i="92"/>
  <c r="V100" i="92"/>
  <c r="S100" i="92"/>
  <c r="P100" i="92"/>
  <c r="M100" i="92"/>
  <c r="J100" i="92"/>
  <c r="G100" i="92"/>
  <c r="D100" i="92"/>
  <c r="AI99" i="92"/>
  <c r="AG99" i="92"/>
  <c r="AE99" i="92"/>
  <c r="AB99" i="92"/>
  <c r="Y99" i="92"/>
  <c r="V99" i="92"/>
  <c r="S99" i="92"/>
  <c r="P99" i="92"/>
  <c r="M99" i="92"/>
  <c r="J99" i="92"/>
  <c r="G99" i="92"/>
  <c r="D99" i="92"/>
  <c r="AI98" i="92"/>
  <c r="AG98" i="92"/>
  <c r="AE98" i="92"/>
  <c r="AB98" i="92"/>
  <c r="Y98" i="92"/>
  <c r="V98" i="92"/>
  <c r="S98" i="92"/>
  <c r="P98" i="92"/>
  <c r="M98" i="92"/>
  <c r="J98" i="92"/>
  <c r="G98" i="92"/>
  <c r="D98" i="92"/>
  <c r="AI97" i="92"/>
  <c r="AG97" i="92"/>
  <c r="AE97" i="92"/>
  <c r="AB97" i="92"/>
  <c r="Y97" i="92"/>
  <c r="V97" i="92"/>
  <c r="S97" i="92"/>
  <c r="P97" i="92"/>
  <c r="M97" i="92"/>
  <c r="J97" i="92"/>
  <c r="G97" i="92"/>
  <c r="D97" i="92"/>
  <c r="AI96" i="92"/>
  <c r="AG96" i="92"/>
  <c r="AE96" i="92"/>
  <c r="AB96" i="92"/>
  <c r="Y96" i="92"/>
  <c r="V96" i="92"/>
  <c r="S96" i="92"/>
  <c r="P96" i="92"/>
  <c r="M96" i="92"/>
  <c r="J96" i="92"/>
  <c r="G96" i="92"/>
  <c r="D96" i="92"/>
  <c r="AC91" i="92"/>
  <c r="AC93" i="92" s="1"/>
  <c r="U91" i="92"/>
  <c r="U93" i="92" s="1"/>
  <c r="W28" i="90" s="1"/>
  <c r="T91" i="92"/>
  <c r="N91" i="92"/>
  <c r="L91" i="92"/>
  <c r="L93" i="92" s="1"/>
  <c r="N28" i="90" s="1"/>
  <c r="H91" i="92"/>
  <c r="E91" i="92"/>
  <c r="AI90" i="92"/>
  <c r="AG90" i="92"/>
  <c r="AE90" i="92"/>
  <c r="AB90" i="92"/>
  <c r="Y90" i="92"/>
  <c r="V90" i="92"/>
  <c r="S90" i="92"/>
  <c r="P90" i="92"/>
  <c r="M90" i="92"/>
  <c r="J90" i="92"/>
  <c r="G90" i="92"/>
  <c r="D90" i="92"/>
  <c r="AI89" i="92"/>
  <c r="AG89" i="92"/>
  <c r="AE89" i="92"/>
  <c r="AB89" i="92"/>
  <c r="Y89" i="92"/>
  <c r="V89" i="92"/>
  <c r="S89" i="92"/>
  <c r="P89" i="92"/>
  <c r="M89" i="92"/>
  <c r="J89" i="92"/>
  <c r="G89" i="92"/>
  <c r="D89" i="92"/>
  <c r="AI88" i="92"/>
  <c r="AG88" i="92"/>
  <c r="AE88" i="92"/>
  <c r="AB88" i="92"/>
  <c r="Y88" i="92"/>
  <c r="V88" i="92"/>
  <c r="S88" i="92"/>
  <c r="P88" i="92"/>
  <c r="M88" i="92"/>
  <c r="J88" i="92"/>
  <c r="G88" i="92"/>
  <c r="D88" i="92"/>
  <c r="AI87" i="92"/>
  <c r="AG87" i="92"/>
  <c r="AE87" i="92"/>
  <c r="AB87" i="92"/>
  <c r="Y87" i="92"/>
  <c r="V87" i="92"/>
  <c r="S87" i="92"/>
  <c r="P87" i="92"/>
  <c r="M87" i="92"/>
  <c r="J87" i="92"/>
  <c r="G87" i="92"/>
  <c r="D87" i="92"/>
  <c r="AI86" i="92"/>
  <c r="AG86" i="92"/>
  <c r="AE86" i="92"/>
  <c r="AB86" i="92"/>
  <c r="Y86" i="92"/>
  <c r="V86" i="92"/>
  <c r="S86" i="92"/>
  <c r="P86" i="92"/>
  <c r="M86" i="92"/>
  <c r="J86" i="92"/>
  <c r="G86" i="92"/>
  <c r="D86" i="92"/>
  <c r="AI85" i="92"/>
  <c r="AG85" i="92"/>
  <c r="AE85" i="92"/>
  <c r="AB85" i="92"/>
  <c r="Y85" i="92"/>
  <c r="V85" i="92"/>
  <c r="S85" i="92"/>
  <c r="P85" i="92"/>
  <c r="M85" i="92"/>
  <c r="J85" i="92"/>
  <c r="G85" i="92"/>
  <c r="D85" i="92"/>
  <c r="AI84" i="92"/>
  <c r="AG84" i="92"/>
  <c r="AE84" i="92"/>
  <c r="AB84" i="92"/>
  <c r="Y84" i="92"/>
  <c r="V84" i="92"/>
  <c r="S84" i="92"/>
  <c r="P84" i="92"/>
  <c r="M84" i="92"/>
  <c r="J84" i="92"/>
  <c r="G84" i="92"/>
  <c r="D84" i="92"/>
  <c r="AI83" i="92"/>
  <c r="AG83" i="92"/>
  <c r="AE83" i="92"/>
  <c r="AB83" i="92"/>
  <c r="Y83" i="92"/>
  <c r="V83" i="92"/>
  <c r="S83" i="92"/>
  <c r="P83" i="92"/>
  <c r="M83" i="92"/>
  <c r="J83" i="92"/>
  <c r="G83" i="92"/>
  <c r="D83" i="92"/>
  <c r="AI82" i="92"/>
  <c r="AG82" i="92"/>
  <c r="AE82" i="92"/>
  <c r="AB82" i="92"/>
  <c r="Y82" i="92"/>
  <c r="V82" i="92"/>
  <c r="S82" i="92"/>
  <c r="P82" i="92"/>
  <c r="M82" i="92"/>
  <c r="J82" i="92"/>
  <c r="G82" i="92"/>
  <c r="D82" i="92"/>
  <c r="AI80" i="92"/>
  <c r="AG80" i="92"/>
  <c r="AE80" i="92"/>
  <c r="AB80" i="92"/>
  <c r="Y80" i="92"/>
  <c r="V80" i="92"/>
  <c r="S80" i="92"/>
  <c r="P80" i="92"/>
  <c r="M80" i="92"/>
  <c r="J80" i="92"/>
  <c r="G80" i="92"/>
  <c r="D80" i="92"/>
  <c r="AI79" i="92"/>
  <c r="AG79" i="92"/>
  <c r="AE79" i="92"/>
  <c r="AB79" i="92"/>
  <c r="Y79" i="92"/>
  <c r="V79" i="92"/>
  <c r="S79" i="92"/>
  <c r="P79" i="92"/>
  <c r="M79" i="92"/>
  <c r="J79" i="92"/>
  <c r="G79" i="92"/>
  <c r="D79" i="92"/>
  <c r="AI78" i="92"/>
  <c r="AG78" i="92"/>
  <c r="AE78" i="92"/>
  <c r="AB78" i="92"/>
  <c r="Y78" i="92"/>
  <c r="V78" i="92"/>
  <c r="S78" i="92"/>
  <c r="P78" i="92"/>
  <c r="M78" i="92"/>
  <c r="J78" i="92"/>
  <c r="G78" i="92"/>
  <c r="D78" i="92"/>
  <c r="AI77" i="92"/>
  <c r="AG77" i="92"/>
  <c r="AE77" i="92"/>
  <c r="AB77" i="92"/>
  <c r="Y77" i="92"/>
  <c r="V77" i="92"/>
  <c r="S77" i="92"/>
  <c r="P77" i="92"/>
  <c r="M77" i="92"/>
  <c r="J77" i="92"/>
  <c r="G77" i="92"/>
  <c r="D77" i="92"/>
  <c r="AI76" i="92"/>
  <c r="AG76" i="92"/>
  <c r="AE76" i="92"/>
  <c r="AB76" i="92"/>
  <c r="Y76" i="92"/>
  <c r="V76" i="92"/>
  <c r="S76" i="92"/>
  <c r="P76" i="92"/>
  <c r="M76" i="92"/>
  <c r="J76" i="92"/>
  <c r="G76" i="92"/>
  <c r="D76" i="92"/>
  <c r="AI75" i="92"/>
  <c r="AG75" i="92"/>
  <c r="AE75" i="92"/>
  <c r="AB75" i="92"/>
  <c r="Y75" i="92"/>
  <c r="V75" i="92"/>
  <c r="S75" i="92"/>
  <c r="P75" i="92"/>
  <c r="M75" i="92"/>
  <c r="J75" i="92"/>
  <c r="G75" i="92"/>
  <c r="D75" i="92"/>
  <c r="AI74" i="92"/>
  <c r="AG74" i="92"/>
  <c r="AE74" i="92"/>
  <c r="AB74" i="92"/>
  <c r="Y74" i="92"/>
  <c r="V74" i="92"/>
  <c r="S74" i="92"/>
  <c r="P74" i="92"/>
  <c r="M74" i="92"/>
  <c r="J74" i="92"/>
  <c r="G74" i="92"/>
  <c r="D74" i="92"/>
  <c r="AI73" i="92"/>
  <c r="AG73" i="92"/>
  <c r="AE73" i="92"/>
  <c r="AB73" i="92"/>
  <c r="Y73" i="92"/>
  <c r="V73" i="92"/>
  <c r="S73" i="92"/>
  <c r="P73" i="92"/>
  <c r="M73" i="92"/>
  <c r="J73" i="92"/>
  <c r="G73" i="92"/>
  <c r="D73" i="92"/>
  <c r="AI72" i="92"/>
  <c r="AG72" i="92"/>
  <c r="AE72" i="92"/>
  <c r="AB72" i="92"/>
  <c r="Y72" i="92"/>
  <c r="V72" i="92"/>
  <c r="S72" i="92"/>
  <c r="P72" i="92"/>
  <c r="M72" i="92"/>
  <c r="J72" i="92"/>
  <c r="G72" i="92"/>
  <c r="D72" i="92"/>
  <c r="AI71" i="92"/>
  <c r="AG71" i="92"/>
  <c r="AE71" i="92"/>
  <c r="AB71" i="92"/>
  <c r="Y71" i="92"/>
  <c r="V71" i="92"/>
  <c r="S71" i="92"/>
  <c r="P71" i="92"/>
  <c r="M71" i="92"/>
  <c r="J71" i="92"/>
  <c r="G71" i="92"/>
  <c r="D71" i="92"/>
  <c r="AF68" i="92"/>
  <c r="AH24" i="90" s="1"/>
  <c r="AD68" i="92"/>
  <c r="AF24" i="90" s="1"/>
  <c r="AC68" i="92"/>
  <c r="AE24" i="90" s="1"/>
  <c r="AA68" i="92"/>
  <c r="AC24" i="90" s="1"/>
  <c r="Z68" i="92"/>
  <c r="AB24" i="90" s="1"/>
  <c r="X68" i="92"/>
  <c r="Z24" i="90" s="1"/>
  <c r="W68" i="92"/>
  <c r="U68" i="92"/>
  <c r="W24" i="90" s="1"/>
  <c r="T68" i="92"/>
  <c r="V24" i="90" s="1"/>
  <c r="R68" i="92"/>
  <c r="T24" i="90" s="1"/>
  <c r="Q68" i="92"/>
  <c r="S24" i="90" s="1"/>
  <c r="O68" i="92"/>
  <c r="Q24" i="90" s="1"/>
  <c r="N68" i="92"/>
  <c r="P24" i="90" s="1"/>
  <c r="L68" i="92"/>
  <c r="K68" i="92"/>
  <c r="I68" i="92"/>
  <c r="K24" i="90" s="1"/>
  <c r="H68" i="92"/>
  <c r="J24" i="90" s="1"/>
  <c r="F68" i="92"/>
  <c r="E68" i="92"/>
  <c r="C68" i="92"/>
  <c r="E24" i="90" s="1"/>
  <c r="AI66" i="92"/>
  <c r="AG66" i="92"/>
  <c r="AE66" i="92"/>
  <c r="AB66" i="92"/>
  <c r="Y66" i="92"/>
  <c r="V66" i="92"/>
  <c r="S66" i="92"/>
  <c r="P66" i="92"/>
  <c r="M66" i="92"/>
  <c r="J66" i="92"/>
  <c r="G66" i="92"/>
  <c r="D66" i="92"/>
  <c r="AI65" i="92"/>
  <c r="AG65" i="92"/>
  <c r="AE65" i="92"/>
  <c r="AB65" i="92"/>
  <c r="Y65" i="92"/>
  <c r="V65" i="92"/>
  <c r="S65" i="92"/>
  <c r="P65" i="92"/>
  <c r="M65" i="92"/>
  <c r="J65" i="92"/>
  <c r="G65" i="92"/>
  <c r="D65" i="92"/>
  <c r="AI64" i="92"/>
  <c r="AG64" i="92"/>
  <c r="AE64" i="92"/>
  <c r="AB64" i="92"/>
  <c r="Y64" i="92"/>
  <c r="V64" i="92"/>
  <c r="S64" i="92"/>
  <c r="P64" i="92"/>
  <c r="M64" i="92"/>
  <c r="J64" i="92"/>
  <c r="G64" i="92"/>
  <c r="D64" i="92"/>
  <c r="AI63" i="92"/>
  <c r="AG63" i="92"/>
  <c r="AE63" i="92"/>
  <c r="AB63" i="92"/>
  <c r="Y63" i="92"/>
  <c r="V63" i="92"/>
  <c r="S63" i="92"/>
  <c r="P63" i="92"/>
  <c r="M63" i="92"/>
  <c r="J63" i="92"/>
  <c r="G63" i="92"/>
  <c r="D63" i="92"/>
  <c r="AI62" i="92"/>
  <c r="AG62" i="92"/>
  <c r="AE62" i="92"/>
  <c r="AB62" i="92"/>
  <c r="Y62" i="92"/>
  <c r="V62" i="92"/>
  <c r="S62" i="92"/>
  <c r="P62" i="92"/>
  <c r="M62" i="92"/>
  <c r="J62" i="92"/>
  <c r="G62" i="92"/>
  <c r="D62" i="92"/>
  <c r="AI61" i="92"/>
  <c r="AG61" i="92"/>
  <c r="AE61" i="92"/>
  <c r="AB61" i="92"/>
  <c r="Y61" i="92"/>
  <c r="V61" i="92"/>
  <c r="S61" i="92"/>
  <c r="P61" i="92"/>
  <c r="M61" i="92"/>
  <c r="J61" i="92"/>
  <c r="G61" i="92"/>
  <c r="D61" i="92"/>
  <c r="AI60" i="92"/>
  <c r="AG60" i="92"/>
  <c r="AE60" i="92"/>
  <c r="AB60" i="92"/>
  <c r="Y60" i="92"/>
  <c r="V60" i="92"/>
  <c r="S60" i="92"/>
  <c r="P60" i="92"/>
  <c r="M60" i="92"/>
  <c r="J60" i="92"/>
  <c r="G60" i="92"/>
  <c r="D60" i="92"/>
  <c r="AI59" i="92"/>
  <c r="AG59" i="92"/>
  <c r="AE59" i="92"/>
  <c r="AB59" i="92"/>
  <c r="Y59" i="92"/>
  <c r="V59" i="92"/>
  <c r="S59" i="92"/>
  <c r="P59" i="92"/>
  <c r="M59" i="92"/>
  <c r="J59" i="92"/>
  <c r="G59" i="92"/>
  <c r="D59" i="92"/>
  <c r="AI58" i="92"/>
  <c r="AG58" i="92"/>
  <c r="AE58" i="92"/>
  <c r="AB58" i="92"/>
  <c r="Y58" i="92"/>
  <c r="V58" i="92"/>
  <c r="S58" i="92"/>
  <c r="P58" i="92"/>
  <c r="M58" i="92"/>
  <c r="J58" i="92"/>
  <c r="G58" i="92"/>
  <c r="D58" i="92"/>
  <c r="AI57" i="92"/>
  <c r="AG57" i="92"/>
  <c r="AE57" i="92"/>
  <c r="AB57" i="92"/>
  <c r="Y57" i="92"/>
  <c r="V57" i="92"/>
  <c r="S57" i="92"/>
  <c r="P57" i="92"/>
  <c r="M57" i="92"/>
  <c r="J57" i="92"/>
  <c r="G57" i="92"/>
  <c r="D57" i="92"/>
  <c r="AI55" i="92"/>
  <c r="AG55" i="92"/>
  <c r="AE55" i="92"/>
  <c r="AB55" i="92"/>
  <c r="Y55" i="92"/>
  <c r="V55" i="92"/>
  <c r="S55" i="92"/>
  <c r="P55" i="92"/>
  <c r="M55" i="92"/>
  <c r="J55" i="92"/>
  <c r="G55" i="92"/>
  <c r="D55" i="92"/>
  <c r="AI54" i="92"/>
  <c r="AG54" i="92"/>
  <c r="AE54" i="92"/>
  <c r="AB54" i="92"/>
  <c r="Y54" i="92"/>
  <c r="V54" i="92"/>
  <c r="S54" i="92"/>
  <c r="P54" i="92"/>
  <c r="M54" i="92"/>
  <c r="J54" i="92"/>
  <c r="G54" i="92"/>
  <c r="D54" i="92"/>
  <c r="AI53" i="92"/>
  <c r="AG53" i="92"/>
  <c r="AE53" i="92"/>
  <c r="AB53" i="92"/>
  <c r="Y53" i="92"/>
  <c r="V53" i="92"/>
  <c r="S53" i="92"/>
  <c r="P53" i="92"/>
  <c r="M53" i="92"/>
  <c r="J53" i="92"/>
  <c r="G53" i="92"/>
  <c r="D53" i="92"/>
  <c r="AI52" i="92"/>
  <c r="AG52" i="92"/>
  <c r="AE52" i="92"/>
  <c r="AB52" i="92"/>
  <c r="Y52" i="92"/>
  <c r="V52" i="92"/>
  <c r="S52" i="92"/>
  <c r="P52" i="92"/>
  <c r="M52" i="92"/>
  <c r="J52" i="92"/>
  <c r="G52" i="92"/>
  <c r="D52" i="92"/>
  <c r="AI51" i="92"/>
  <c r="AG51" i="92"/>
  <c r="AE51" i="92"/>
  <c r="AB51" i="92"/>
  <c r="Y51" i="92"/>
  <c r="V51" i="92"/>
  <c r="S51" i="92"/>
  <c r="P51" i="92"/>
  <c r="M51" i="92"/>
  <c r="J51" i="92"/>
  <c r="G51" i="92"/>
  <c r="D51" i="92"/>
  <c r="AI50" i="92"/>
  <c r="AG50" i="92"/>
  <c r="AE50" i="92"/>
  <c r="AB50" i="92"/>
  <c r="Y50" i="92"/>
  <c r="V50" i="92"/>
  <c r="S50" i="92"/>
  <c r="P50" i="92"/>
  <c r="M50" i="92"/>
  <c r="J50" i="92"/>
  <c r="G50" i="92"/>
  <c r="D50" i="92"/>
  <c r="AI49" i="92"/>
  <c r="AG49" i="92"/>
  <c r="AE49" i="92"/>
  <c r="AB49" i="92"/>
  <c r="Y49" i="92"/>
  <c r="V49" i="92"/>
  <c r="S49" i="92"/>
  <c r="P49" i="92"/>
  <c r="M49" i="92"/>
  <c r="J49" i="92"/>
  <c r="G49" i="92"/>
  <c r="D49" i="92"/>
  <c r="AI48" i="92"/>
  <c r="AG48" i="92"/>
  <c r="AE48" i="92"/>
  <c r="AB48" i="92"/>
  <c r="Y48" i="92"/>
  <c r="V48" i="92"/>
  <c r="S48" i="92"/>
  <c r="P48" i="92"/>
  <c r="M48" i="92"/>
  <c r="J48" i="92"/>
  <c r="G48" i="92"/>
  <c r="D48" i="92"/>
  <c r="AI47" i="92"/>
  <c r="AG47" i="92"/>
  <c r="AE47" i="92"/>
  <c r="AB47" i="92"/>
  <c r="Y47" i="92"/>
  <c r="V47" i="92"/>
  <c r="S47" i="92"/>
  <c r="P47" i="92"/>
  <c r="M47" i="92"/>
  <c r="J47" i="92"/>
  <c r="G47" i="92"/>
  <c r="D47" i="92"/>
  <c r="AI46" i="92"/>
  <c r="AG46" i="92"/>
  <c r="AE46" i="92"/>
  <c r="AB46" i="92"/>
  <c r="Y46" i="92"/>
  <c r="V46" i="92"/>
  <c r="S46" i="92"/>
  <c r="P46" i="92"/>
  <c r="M46" i="92"/>
  <c r="J46" i="92"/>
  <c r="G46" i="92"/>
  <c r="D46" i="92"/>
  <c r="AI45" i="92"/>
  <c r="AG45" i="92"/>
  <c r="AE45" i="92"/>
  <c r="AB45" i="92"/>
  <c r="Y45" i="92"/>
  <c r="V45" i="92"/>
  <c r="S45" i="92"/>
  <c r="P45" i="92"/>
  <c r="M45" i="92"/>
  <c r="J45" i="92"/>
  <c r="G45" i="92"/>
  <c r="D45" i="92"/>
  <c r="AI44" i="92"/>
  <c r="AG44" i="92"/>
  <c r="AE44" i="92"/>
  <c r="AB44" i="92"/>
  <c r="Y44" i="92"/>
  <c r="V44" i="92"/>
  <c r="S44" i="92"/>
  <c r="P44" i="92"/>
  <c r="M44" i="92"/>
  <c r="J44" i="92"/>
  <c r="G44" i="92"/>
  <c r="D44" i="92"/>
  <c r="AI43" i="92"/>
  <c r="AG43" i="92"/>
  <c r="AE43" i="92"/>
  <c r="AB43" i="92"/>
  <c r="Y43" i="92"/>
  <c r="V43" i="92"/>
  <c r="S43" i="92"/>
  <c r="P43" i="92"/>
  <c r="M43" i="92"/>
  <c r="J43" i="92"/>
  <c r="G43" i="92"/>
  <c r="D43" i="92"/>
  <c r="AI42" i="92"/>
  <c r="AG42" i="92"/>
  <c r="AE42" i="92"/>
  <c r="AB42" i="92"/>
  <c r="Y42" i="92"/>
  <c r="V42" i="92"/>
  <c r="S42" i="92"/>
  <c r="P42" i="92"/>
  <c r="M42" i="92"/>
  <c r="J42" i="92"/>
  <c r="G42" i="92"/>
  <c r="D42" i="92"/>
  <c r="AI41" i="92"/>
  <c r="AG41" i="92"/>
  <c r="AE41" i="92"/>
  <c r="AB41" i="92"/>
  <c r="Y41" i="92"/>
  <c r="V41" i="92"/>
  <c r="S41" i="92"/>
  <c r="P41" i="92"/>
  <c r="M41" i="92"/>
  <c r="J41" i="92"/>
  <c r="G41" i="92"/>
  <c r="D41" i="92"/>
  <c r="AI40" i="92"/>
  <c r="AG40" i="92"/>
  <c r="AE40" i="92"/>
  <c r="AB40" i="92"/>
  <c r="Y40" i="92"/>
  <c r="V40" i="92"/>
  <c r="S40" i="92"/>
  <c r="P40" i="92"/>
  <c r="M40" i="92"/>
  <c r="J40" i="92"/>
  <c r="G40" i="92"/>
  <c r="D40" i="92"/>
  <c r="AI39" i="92"/>
  <c r="AG39" i="92"/>
  <c r="AE39" i="92"/>
  <c r="AB39" i="92"/>
  <c r="Y39" i="92"/>
  <c r="V39" i="92"/>
  <c r="S39" i="92"/>
  <c r="P39" i="92"/>
  <c r="M39" i="92"/>
  <c r="J39" i="92"/>
  <c r="G39" i="92"/>
  <c r="D39" i="92"/>
  <c r="AI38" i="92"/>
  <c r="AG38" i="92"/>
  <c r="AE38" i="92"/>
  <c r="AB38" i="92"/>
  <c r="Y38" i="92"/>
  <c r="V38" i="92"/>
  <c r="S38" i="92"/>
  <c r="P38" i="92"/>
  <c r="M38" i="92"/>
  <c r="J38" i="92"/>
  <c r="G38" i="92"/>
  <c r="D38" i="92"/>
  <c r="AI37" i="92"/>
  <c r="AG37" i="92"/>
  <c r="AE37" i="92"/>
  <c r="AB37" i="92"/>
  <c r="Y37" i="92"/>
  <c r="V37" i="92"/>
  <c r="S37" i="92"/>
  <c r="P37" i="92"/>
  <c r="M37" i="92"/>
  <c r="J37" i="92"/>
  <c r="G37" i="92"/>
  <c r="D37" i="92"/>
  <c r="AI36" i="92"/>
  <c r="AG36" i="92"/>
  <c r="AE36" i="92"/>
  <c r="AB36" i="92"/>
  <c r="Y36" i="92"/>
  <c r="V36" i="92"/>
  <c r="S36" i="92"/>
  <c r="P36" i="92"/>
  <c r="M36" i="92"/>
  <c r="J36" i="92"/>
  <c r="G36" i="92"/>
  <c r="D36" i="92"/>
  <c r="AI35" i="92"/>
  <c r="AG35" i="92"/>
  <c r="AE35" i="92"/>
  <c r="AB35" i="92"/>
  <c r="Y35" i="92"/>
  <c r="V35" i="92"/>
  <c r="S35" i="92"/>
  <c r="P35" i="92"/>
  <c r="M35" i="92"/>
  <c r="J35" i="92"/>
  <c r="G35" i="92"/>
  <c r="D35" i="92"/>
  <c r="AI34" i="92"/>
  <c r="AG34" i="92"/>
  <c r="AE34" i="92"/>
  <c r="AB34" i="92"/>
  <c r="Y34" i="92"/>
  <c r="V34" i="92"/>
  <c r="S34" i="92"/>
  <c r="P34" i="92"/>
  <c r="M34" i="92"/>
  <c r="J34" i="92"/>
  <c r="G34" i="92"/>
  <c r="D34" i="92"/>
  <c r="AI33" i="92"/>
  <c r="AG33" i="92"/>
  <c r="AE33" i="92"/>
  <c r="AB33" i="92"/>
  <c r="Y33" i="92"/>
  <c r="V33" i="92"/>
  <c r="S33" i="92"/>
  <c r="P33" i="92"/>
  <c r="M33" i="92"/>
  <c r="J33" i="92"/>
  <c r="G33" i="92"/>
  <c r="D33" i="92"/>
  <c r="AI32" i="92"/>
  <c r="AG32" i="92"/>
  <c r="AE32" i="92"/>
  <c r="AB32" i="92"/>
  <c r="Y32" i="92"/>
  <c r="V32" i="92"/>
  <c r="S32" i="92"/>
  <c r="P32" i="92"/>
  <c r="M32" i="92"/>
  <c r="J32" i="92"/>
  <c r="G32" i="92"/>
  <c r="D32" i="92"/>
  <c r="AI31" i="92"/>
  <c r="AG31" i="92"/>
  <c r="AE31" i="92"/>
  <c r="AB31" i="92"/>
  <c r="Y31" i="92"/>
  <c r="V31" i="92"/>
  <c r="S31" i="92"/>
  <c r="P31" i="92"/>
  <c r="M31" i="92"/>
  <c r="J31" i="92"/>
  <c r="G31" i="92"/>
  <c r="D31" i="92"/>
  <c r="AI30" i="92"/>
  <c r="AG30" i="92"/>
  <c r="AE30" i="92"/>
  <c r="AB30" i="92"/>
  <c r="Y30" i="92"/>
  <c r="V30" i="92"/>
  <c r="S30" i="92"/>
  <c r="P30" i="92"/>
  <c r="M30" i="92"/>
  <c r="J30" i="92"/>
  <c r="G30" i="92"/>
  <c r="D30" i="92"/>
  <c r="AI29" i="92"/>
  <c r="AG29" i="92"/>
  <c r="AE29" i="92"/>
  <c r="AB29" i="92"/>
  <c r="Y29" i="92"/>
  <c r="V29" i="92"/>
  <c r="S29" i="92"/>
  <c r="P29" i="92"/>
  <c r="M29" i="92"/>
  <c r="J29" i="92"/>
  <c r="G29" i="92"/>
  <c r="D29" i="92"/>
  <c r="AI28" i="92"/>
  <c r="AG28" i="92"/>
  <c r="AE28" i="92"/>
  <c r="AB28" i="92"/>
  <c r="Y28" i="92"/>
  <c r="V28" i="92"/>
  <c r="S28" i="92"/>
  <c r="P28" i="92"/>
  <c r="M28" i="92"/>
  <c r="J28" i="92"/>
  <c r="G28" i="92"/>
  <c r="D28" i="92"/>
  <c r="AI27" i="92"/>
  <c r="AG27" i="92"/>
  <c r="AE27" i="92"/>
  <c r="AB27" i="92"/>
  <c r="Y27" i="92"/>
  <c r="V27" i="92"/>
  <c r="S27" i="92"/>
  <c r="P27" i="92"/>
  <c r="M27" i="92"/>
  <c r="J27" i="92"/>
  <c r="G27" i="92"/>
  <c r="D27" i="92"/>
  <c r="AI26" i="92"/>
  <c r="AG26" i="92"/>
  <c r="AE26" i="92"/>
  <c r="AB26" i="92"/>
  <c r="Y26" i="92"/>
  <c r="V26" i="92"/>
  <c r="S26" i="92"/>
  <c r="P26" i="92"/>
  <c r="M26" i="92"/>
  <c r="J26" i="92"/>
  <c r="G26" i="92"/>
  <c r="D26" i="92"/>
  <c r="AI25" i="92"/>
  <c r="AG25" i="92"/>
  <c r="AE25" i="92"/>
  <c r="AB25" i="92"/>
  <c r="Y25" i="92"/>
  <c r="V25" i="92"/>
  <c r="S25" i="92"/>
  <c r="P25" i="92"/>
  <c r="M25" i="92"/>
  <c r="J25" i="92"/>
  <c r="G25" i="92"/>
  <c r="D25" i="92"/>
  <c r="AI24" i="92"/>
  <c r="AG24" i="92"/>
  <c r="AE24" i="92"/>
  <c r="AB24" i="92"/>
  <c r="Y24" i="92"/>
  <c r="V24" i="92"/>
  <c r="S24" i="92"/>
  <c r="P24" i="92"/>
  <c r="M24" i="92"/>
  <c r="J24" i="92"/>
  <c r="G24" i="92"/>
  <c r="D24" i="92"/>
  <c r="AI23" i="92"/>
  <c r="AG23" i="92"/>
  <c r="AE23" i="92"/>
  <c r="AB23" i="92"/>
  <c r="Y23" i="92"/>
  <c r="V23" i="92"/>
  <c r="S23" i="92"/>
  <c r="P23" i="92"/>
  <c r="M23" i="92"/>
  <c r="J23" i="92"/>
  <c r="G23" i="92"/>
  <c r="D23" i="92"/>
  <c r="AI22" i="92"/>
  <c r="AG22" i="92"/>
  <c r="AE22" i="92"/>
  <c r="AB22" i="92"/>
  <c r="Y22" i="92"/>
  <c r="V22" i="92"/>
  <c r="S22" i="92"/>
  <c r="P22" i="92"/>
  <c r="M22" i="92"/>
  <c r="J22" i="92"/>
  <c r="G22" i="92"/>
  <c r="D22" i="92"/>
  <c r="AI21" i="92"/>
  <c r="AG21" i="92"/>
  <c r="AE21" i="92"/>
  <c r="AB21" i="92"/>
  <c r="Y21" i="92"/>
  <c r="V21" i="92"/>
  <c r="S21" i="92"/>
  <c r="P21" i="92"/>
  <c r="M21" i="92"/>
  <c r="J21" i="92"/>
  <c r="G21" i="92"/>
  <c r="D21" i="92"/>
  <c r="AI20" i="92"/>
  <c r="AG20" i="92"/>
  <c r="AE20" i="92"/>
  <c r="AB20" i="92"/>
  <c r="Y20" i="92"/>
  <c r="V20" i="92"/>
  <c r="S20" i="92"/>
  <c r="P20" i="92"/>
  <c r="M20" i="92"/>
  <c r="J20" i="92"/>
  <c r="G20" i="92"/>
  <c r="D20" i="92"/>
  <c r="AI19" i="92"/>
  <c r="AG19" i="92"/>
  <c r="AE19" i="92"/>
  <c r="AB19" i="92"/>
  <c r="Y19" i="92"/>
  <c r="V19" i="92"/>
  <c r="S19" i="92"/>
  <c r="P19" i="92"/>
  <c r="M19" i="92"/>
  <c r="J19" i="92"/>
  <c r="G19" i="92"/>
  <c r="D19" i="92"/>
  <c r="AI18" i="92"/>
  <c r="AG18" i="92"/>
  <c r="AE18" i="92"/>
  <c r="AB18" i="92"/>
  <c r="Y18" i="92"/>
  <c r="V18" i="92"/>
  <c r="S18" i="92"/>
  <c r="P18" i="92"/>
  <c r="M18" i="92"/>
  <c r="J18" i="92"/>
  <c r="G18" i="92"/>
  <c r="D18" i="92"/>
  <c r="AI17" i="92"/>
  <c r="AG17" i="92"/>
  <c r="AE17" i="92"/>
  <c r="AB17" i="92"/>
  <c r="Y17" i="92"/>
  <c r="V17" i="92"/>
  <c r="S17" i="92"/>
  <c r="P17" i="92"/>
  <c r="M17" i="92"/>
  <c r="J17" i="92"/>
  <c r="G17" i="92"/>
  <c r="D17" i="92"/>
  <c r="AI16" i="92"/>
  <c r="AG16" i="92"/>
  <c r="AE16" i="92"/>
  <c r="AB16" i="92"/>
  <c r="Y16" i="92"/>
  <c r="V16" i="92"/>
  <c r="S16" i="92"/>
  <c r="P16" i="92"/>
  <c r="M16" i="92"/>
  <c r="J16" i="92"/>
  <c r="G16" i="92"/>
  <c r="D16" i="92"/>
  <c r="AI15" i="92"/>
  <c r="AG15" i="92"/>
  <c r="AE15" i="92"/>
  <c r="AB15" i="92"/>
  <c r="Y15" i="92"/>
  <c r="V15" i="92"/>
  <c r="S15" i="92"/>
  <c r="P15" i="92"/>
  <c r="M15" i="92"/>
  <c r="J15" i="92"/>
  <c r="G15" i="92"/>
  <c r="D15" i="92"/>
  <c r="AI14" i="92"/>
  <c r="AG14" i="92"/>
  <c r="AE14" i="92"/>
  <c r="AB14" i="92"/>
  <c r="Y14" i="92"/>
  <c r="V14" i="92"/>
  <c r="S14" i="92"/>
  <c r="P14" i="92"/>
  <c r="M14" i="92"/>
  <c r="J14" i="92"/>
  <c r="G14" i="92"/>
  <c r="D14" i="92"/>
  <c r="AD9" i="92"/>
  <c r="AA9" i="92"/>
  <c r="X9" i="92"/>
  <c r="U9" i="92"/>
  <c r="R9" i="92"/>
  <c r="O9" i="92"/>
  <c r="L9" i="92"/>
  <c r="I9" i="92"/>
  <c r="F9" i="92"/>
  <c r="C9" i="92"/>
  <c r="B7" i="92"/>
  <c r="A6" i="92"/>
  <c r="A5" i="92"/>
  <c r="A4" i="92"/>
  <c r="A1" i="92"/>
  <c r="I74" i="91"/>
  <c r="H74" i="91"/>
  <c r="G74" i="91"/>
  <c r="F74" i="91"/>
  <c r="E74" i="91"/>
  <c r="D74" i="91"/>
  <c r="C74" i="91"/>
  <c r="BS60" i="91"/>
  <c r="BL60" i="91"/>
  <c r="BE60" i="91"/>
  <c r="AX60" i="91"/>
  <c r="AQ60" i="91"/>
  <c r="AJ60" i="91"/>
  <c r="AC60" i="91"/>
  <c r="V60" i="91"/>
  <c r="O60" i="91"/>
  <c r="H60" i="91"/>
  <c r="BR58" i="91"/>
  <c r="BR61" i="91" s="1"/>
  <c r="BR62" i="91" s="1"/>
  <c r="BK58" i="91"/>
  <c r="BD58" i="91"/>
  <c r="AW58" i="91"/>
  <c r="AW61" i="91" s="1"/>
  <c r="AW62" i="91" s="1"/>
  <c r="W23" i="90" s="1"/>
  <c r="AP58" i="91"/>
  <c r="AI58" i="91"/>
  <c r="AI61" i="91" s="1"/>
  <c r="AI62" i="91" s="1"/>
  <c r="Q23" i="90" s="1"/>
  <c r="AB58" i="91"/>
  <c r="AB61" i="91" s="1"/>
  <c r="AB62" i="91" s="1"/>
  <c r="U58" i="91"/>
  <c r="N58" i="91"/>
  <c r="G58" i="91"/>
  <c r="G61" i="91" s="1"/>
  <c r="BU57" i="91"/>
  <c r="BT57" i="91"/>
  <c r="BS57" i="91" s="1"/>
  <c r="BQ57" i="91"/>
  <c r="BM57" i="91"/>
  <c r="BL57" i="91" s="1"/>
  <c r="BJ57" i="91"/>
  <c r="BF57" i="91"/>
  <c r="BE57" i="91" s="1"/>
  <c r="BC57" i="91"/>
  <c r="AY57" i="91"/>
  <c r="AX57" i="91" s="1"/>
  <c r="AV57" i="91"/>
  <c r="AR57" i="91"/>
  <c r="AQ57" i="91" s="1"/>
  <c r="AO57" i="91"/>
  <c r="AK57" i="91"/>
  <c r="AJ57" i="91" s="1"/>
  <c r="AH57" i="91"/>
  <c r="AD57" i="91"/>
  <c r="AC57" i="91" s="1"/>
  <c r="AA57" i="91"/>
  <c r="W57" i="91"/>
  <c r="V57" i="91" s="1"/>
  <c r="T57" i="91"/>
  <c r="P57" i="91"/>
  <c r="O57" i="91" s="1"/>
  <c r="M57" i="91"/>
  <c r="I57" i="91"/>
  <c r="F57" i="91"/>
  <c r="BU56" i="91"/>
  <c r="BT56" i="91"/>
  <c r="BS56" i="91" s="1"/>
  <c r="BQ56" i="91"/>
  <c r="BM56" i="91"/>
  <c r="BL56" i="91" s="1"/>
  <c r="BJ56" i="91"/>
  <c r="BF56" i="91"/>
  <c r="BE56" i="91" s="1"/>
  <c r="BC56" i="91"/>
  <c r="AY56" i="91"/>
  <c r="AX56" i="91" s="1"/>
  <c r="AV56" i="91"/>
  <c r="AR56" i="91"/>
  <c r="AQ56" i="91" s="1"/>
  <c r="AO56" i="91"/>
  <c r="AK56" i="91"/>
  <c r="AJ56" i="91" s="1"/>
  <c r="AH56" i="91"/>
  <c r="AD56" i="91"/>
  <c r="AC56" i="91" s="1"/>
  <c r="AA56" i="91"/>
  <c r="W56" i="91"/>
  <c r="V56" i="91" s="1"/>
  <c r="T56" i="91"/>
  <c r="P56" i="91"/>
  <c r="M56" i="91"/>
  <c r="I56" i="91"/>
  <c r="H56" i="91" s="1"/>
  <c r="F56" i="91"/>
  <c r="BU55" i="91"/>
  <c r="BT55" i="91"/>
  <c r="BS55" i="91" s="1"/>
  <c r="BQ55" i="91"/>
  <c r="BM55" i="91"/>
  <c r="BL55" i="91" s="1"/>
  <c r="BJ55" i="91"/>
  <c r="BF55" i="91"/>
  <c r="BE55" i="91" s="1"/>
  <c r="BC55" i="91"/>
  <c r="AY55" i="91"/>
  <c r="AX55" i="91" s="1"/>
  <c r="AV55" i="91"/>
  <c r="AR55" i="91"/>
  <c r="AQ55" i="91" s="1"/>
  <c r="AO55" i="91"/>
  <c r="AK55" i="91"/>
  <c r="AJ55" i="91" s="1"/>
  <c r="AH55" i="91"/>
  <c r="AD55" i="91"/>
  <c r="AC55" i="91" s="1"/>
  <c r="AA55" i="91"/>
  <c r="W55" i="91"/>
  <c r="V55" i="91" s="1"/>
  <c r="T55" i="91"/>
  <c r="P55" i="91"/>
  <c r="O55" i="91" s="1"/>
  <c r="M55" i="91"/>
  <c r="I55" i="91"/>
  <c r="H55" i="91" s="1"/>
  <c r="F55" i="91"/>
  <c r="BU54" i="91"/>
  <c r="BT54" i="91"/>
  <c r="BS54" i="91" s="1"/>
  <c r="BQ54" i="91"/>
  <c r="BM54" i="91"/>
  <c r="BL54" i="91" s="1"/>
  <c r="BJ54" i="91"/>
  <c r="BF54" i="91"/>
  <c r="BE54" i="91" s="1"/>
  <c r="BC54" i="91"/>
  <c r="AY54" i="91"/>
  <c r="AX54" i="91" s="1"/>
  <c r="AV54" i="91"/>
  <c r="AR54" i="91"/>
  <c r="AQ54" i="91" s="1"/>
  <c r="AO54" i="91"/>
  <c r="AK54" i="91"/>
  <c r="AJ54" i="91" s="1"/>
  <c r="AH54" i="91"/>
  <c r="AD54" i="91"/>
  <c r="AC54" i="91" s="1"/>
  <c r="AA54" i="91"/>
  <c r="W54" i="91"/>
  <c r="V54" i="91" s="1"/>
  <c r="T54" i="91"/>
  <c r="P54" i="91"/>
  <c r="O54" i="91" s="1"/>
  <c r="M54" i="91"/>
  <c r="I54" i="91"/>
  <c r="H54" i="91" s="1"/>
  <c r="F54" i="91"/>
  <c r="BU53" i="91"/>
  <c r="BT53" i="91"/>
  <c r="BS53" i="91" s="1"/>
  <c r="BQ53" i="91"/>
  <c r="BM53" i="91"/>
  <c r="BL53" i="91" s="1"/>
  <c r="BJ53" i="91"/>
  <c r="BF53" i="91"/>
  <c r="BE53" i="91" s="1"/>
  <c r="BC53" i="91"/>
  <c r="AY53" i="91"/>
  <c r="AX53" i="91" s="1"/>
  <c r="AV53" i="91"/>
  <c r="AR53" i="91"/>
  <c r="AQ53" i="91"/>
  <c r="AO53" i="91"/>
  <c r="AK53" i="91"/>
  <c r="AJ53" i="91" s="1"/>
  <c r="AH53" i="91"/>
  <c r="AD53" i="91"/>
  <c r="AC53" i="91" s="1"/>
  <c r="AA53" i="91"/>
  <c r="W53" i="91"/>
  <c r="V53" i="91" s="1"/>
  <c r="T53" i="91"/>
  <c r="P53" i="91"/>
  <c r="O53" i="91" s="1"/>
  <c r="M53" i="91"/>
  <c r="I53" i="91"/>
  <c r="H53" i="91" s="1"/>
  <c r="F53" i="91"/>
  <c r="BU52" i="91"/>
  <c r="BT52" i="91"/>
  <c r="BS52" i="91" s="1"/>
  <c r="BQ52" i="91"/>
  <c r="BM52" i="91"/>
  <c r="BL52" i="91" s="1"/>
  <c r="BJ52" i="91"/>
  <c r="BF52" i="91"/>
  <c r="BE52" i="91" s="1"/>
  <c r="BC52" i="91"/>
  <c r="AY52" i="91"/>
  <c r="AX52" i="91" s="1"/>
  <c r="AV52" i="91"/>
  <c r="AR52" i="91"/>
  <c r="AQ52" i="91" s="1"/>
  <c r="AO52" i="91"/>
  <c r="AK52" i="91"/>
  <c r="AJ52" i="91" s="1"/>
  <c r="AH52" i="91"/>
  <c r="AD52" i="91"/>
  <c r="AC52" i="91" s="1"/>
  <c r="AA52" i="91"/>
  <c r="W52" i="91"/>
  <c r="V52" i="91" s="1"/>
  <c r="T52" i="91"/>
  <c r="P52" i="91"/>
  <c r="O52" i="91" s="1"/>
  <c r="M52" i="91"/>
  <c r="I52" i="91"/>
  <c r="H52" i="91" s="1"/>
  <c r="F52" i="91"/>
  <c r="BU51" i="91"/>
  <c r="BT51" i="91"/>
  <c r="BS51" i="91" s="1"/>
  <c r="BQ51" i="91"/>
  <c r="BM51" i="91"/>
  <c r="BL51" i="91" s="1"/>
  <c r="BJ51" i="91"/>
  <c r="BF51" i="91"/>
  <c r="BE51" i="91" s="1"/>
  <c r="BC51" i="91"/>
  <c r="AY51" i="91"/>
  <c r="AX51" i="91" s="1"/>
  <c r="AV51" i="91"/>
  <c r="AR51" i="91"/>
  <c r="AQ51" i="91" s="1"/>
  <c r="AO51" i="91"/>
  <c r="AK51" i="91"/>
  <c r="AJ51" i="91" s="1"/>
  <c r="AH51" i="91"/>
  <c r="AD51" i="91"/>
  <c r="AC51" i="91" s="1"/>
  <c r="AA51" i="91"/>
  <c r="W51" i="91"/>
  <c r="V51" i="91" s="1"/>
  <c r="T51" i="91"/>
  <c r="P51" i="91"/>
  <c r="O51" i="91" s="1"/>
  <c r="M51" i="91"/>
  <c r="I51" i="91"/>
  <c r="H51" i="91" s="1"/>
  <c r="F51" i="91"/>
  <c r="BU50" i="91"/>
  <c r="BT50" i="91"/>
  <c r="BS50" i="91" s="1"/>
  <c r="BQ50" i="91"/>
  <c r="BM50" i="91"/>
  <c r="BL50" i="91" s="1"/>
  <c r="BJ50" i="91"/>
  <c r="BF50" i="91"/>
  <c r="BE50" i="91" s="1"/>
  <c r="BC50" i="91"/>
  <c r="AY50" i="91"/>
  <c r="AX50" i="91" s="1"/>
  <c r="AV50" i="91"/>
  <c r="AR50" i="91"/>
  <c r="AQ50" i="91" s="1"/>
  <c r="AO50" i="91"/>
  <c r="AK50" i="91"/>
  <c r="AJ50" i="91" s="1"/>
  <c r="AH50" i="91"/>
  <c r="AD50" i="91"/>
  <c r="AC50" i="91" s="1"/>
  <c r="AA50" i="91"/>
  <c r="W50" i="91"/>
  <c r="V50" i="91" s="1"/>
  <c r="T50" i="91"/>
  <c r="P50" i="91"/>
  <c r="O50" i="91" s="1"/>
  <c r="M50" i="91"/>
  <c r="I50" i="91"/>
  <c r="F50" i="91"/>
  <c r="BU49" i="91"/>
  <c r="BT49" i="91"/>
  <c r="BS49" i="91" s="1"/>
  <c r="BQ49" i="91"/>
  <c r="BM49" i="91"/>
  <c r="BL49" i="91" s="1"/>
  <c r="BJ49" i="91"/>
  <c r="BF49" i="91"/>
  <c r="BE49" i="91" s="1"/>
  <c r="BC49" i="91"/>
  <c r="AY49" i="91"/>
  <c r="AX49" i="91" s="1"/>
  <c r="AV49" i="91"/>
  <c r="AR49" i="91"/>
  <c r="AQ49" i="91" s="1"/>
  <c r="AO49" i="91"/>
  <c r="AK49" i="91"/>
  <c r="AJ49" i="91" s="1"/>
  <c r="AH49" i="91"/>
  <c r="AD49" i="91"/>
  <c r="AC49" i="91" s="1"/>
  <c r="AA49" i="91"/>
  <c r="W49" i="91"/>
  <c r="V49" i="91" s="1"/>
  <c r="T49" i="91"/>
  <c r="P49" i="91"/>
  <c r="O49" i="91" s="1"/>
  <c r="M49" i="91"/>
  <c r="I49" i="91"/>
  <c r="H49" i="91" s="1"/>
  <c r="F49" i="91"/>
  <c r="BU48" i="91"/>
  <c r="BT48" i="91"/>
  <c r="BS48" i="91" s="1"/>
  <c r="BQ48" i="91"/>
  <c r="BM48" i="91"/>
  <c r="BL48" i="91" s="1"/>
  <c r="BJ48" i="91"/>
  <c r="BF48" i="91"/>
  <c r="BE48" i="91" s="1"/>
  <c r="BC48" i="91"/>
  <c r="AY48" i="91"/>
  <c r="AX48" i="91" s="1"/>
  <c r="AV48" i="91"/>
  <c r="AR48" i="91"/>
  <c r="AQ48" i="91" s="1"/>
  <c r="AO48" i="91"/>
  <c r="AK48" i="91"/>
  <c r="AJ48" i="91" s="1"/>
  <c r="AH48" i="91"/>
  <c r="AD48" i="91"/>
  <c r="AC48" i="91" s="1"/>
  <c r="AA48" i="91"/>
  <c r="W48" i="91"/>
  <c r="V48" i="91" s="1"/>
  <c r="T48" i="91"/>
  <c r="P48" i="91"/>
  <c r="O48" i="91" s="1"/>
  <c r="M48" i="91"/>
  <c r="I48" i="91"/>
  <c r="H48" i="91" s="1"/>
  <c r="F48" i="91"/>
  <c r="BU47" i="91"/>
  <c r="BT47" i="91"/>
  <c r="BS47" i="91" s="1"/>
  <c r="BQ47" i="91"/>
  <c r="BM47" i="91"/>
  <c r="BL47" i="91" s="1"/>
  <c r="BJ47" i="91"/>
  <c r="BF47" i="91"/>
  <c r="BE47" i="91" s="1"/>
  <c r="BC47" i="91"/>
  <c r="AY47" i="91"/>
  <c r="AX47" i="91" s="1"/>
  <c r="AV47" i="91"/>
  <c r="AR47" i="91"/>
  <c r="AQ47" i="91" s="1"/>
  <c r="AO47" i="91"/>
  <c r="AK47" i="91"/>
  <c r="AJ47" i="91" s="1"/>
  <c r="AH47" i="91"/>
  <c r="AD47" i="91"/>
  <c r="AC47" i="91" s="1"/>
  <c r="AA47" i="91"/>
  <c r="W47" i="91"/>
  <c r="V47" i="91" s="1"/>
  <c r="T47" i="91"/>
  <c r="P47" i="91"/>
  <c r="M47" i="91"/>
  <c r="I47" i="91"/>
  <c r="H47" i="91" s="1"/>
  <c r="F47" i="91"/>
  <c r="BU46" i="91"/>
  <c r="BT46" i="91"/>
  <c r="BS46" i="91" s="1"/>
  <c r="BQ46" i="91"/>
  <c r="BM46" i="91"/>
  <c r="BL46" i="91" s="1"/>
  <c r="BJ46" i="91"/>
  <c r="BF46" i="91"/>
  <c r="BE46" i="91" s="1"/>
  <c r="BC46" i="91"/>
  <c r="AY46" i="91"/>
  <c r="AX46" i="91" s="1"/>
  <c r="AV46" i="91"/>
  <c r="AR46" i="91"/>
  <c r="AQ46" i="91" s="1"/>
  <c r="AO46" i="91"/>
  <c r="AK46" i="91"/>
  <c r="AJ46" i="91" s="1"/>
  <c r="AH46" i="91"/>
  <c r="AD46" i="91"/>
  <c r="AC46" i="91" s="1"/>
  <c r="AA46" i="91"/>
  <c r="W46" i="91"/>
  <c r="V46" i="91" s="1"/>
  <c r="T46" i="91"/>
  <c r="P46" i="91"/>
  <c r="O46" i="91" s="1"/>
  <c r="M46" i="91"/>
  <c r="I46" i="91"/>
  <c r="H46" i="91" s="1"/>
  <c r="F46" i="91"/>
  <c r="BU45" i="91"/>
  <c r="BT45" i="91"/>
  <c r="BS45" i="91" s="1"/>
  <c r="BQ45" i="91"/>
  <c r="BM45" i="91"/>
  <c r="BL45" i="91" s="1"/>
  <c r="BJ45" i="91"/>
  <c r="BF45" i="91"/>
  <c r="BE45" i="91" s="1"/>
  <c r="BC45" i="91"/>
  <c r="AY45" i="91"/>
  <c r="AX45" i="91" s="1"/>
  <c r="AV45" i="91"/>
  <c r="AR45" i="91"/>
  <c r="AQ45" i="91" s="1"/>
  <c r="AO45" i="91"/>
  <c r="AK45" i="91"/>
  <c r="AJ45" i="91" s="1"/>
  <c r="AH45" i="91"/>
  <c r="AD45" i="91"/>
  <c r="AC45" i="91" s="1"/>
  <c r="AA45" i="91"/>
  <c r="W45" i="91"/>
  <c r="V45" i="91" s="1"/>
  <c r="T45" i="91"/>
  <c r="P45" i="91"/>
  <c r="O45" i="91" s="1"/>
  <c r="M45" i="91"/>
  <c r="I45" i="91"/>
  <c r="H45" i="91" s="1"/>
  <c r="F45" i="91"/>
  <c r="BU44" i="91"/>
  <c r="BT44" i="91"/>
  <c r="BS44" i="91" s="1"/>
  <c r="BQ44" i="91"/>
  <c r="BM44" i="91"/>
  <c r="BL44" i="91" s="1"/>
  <c r="BJ44" i="91"/>
  <c r="BF44" i="91"/>
  <c r="BE44" i="91" s="1"/>
  <c r="BC44" i="91"/>
  <c r="AY44" i="91"/>
  <c r="AX44" i="91" s="1"/>
  <c r="AV44" i="91"/>
  <c r="AR44" i="91"/>
  <c r="AQ44" i="91" s="1"/>
  <c r="AO44" i="91"/>
  <c r="AK44" i="91"/>
  <c r="AJ44" i="91" s="1"/>
  <c r="AH44" i="91"/>
  <c r="AD44" i="91"/>
  <c r="AC44" i="91" s="1"/>
  <c r="AA44" i="91"/>
  <c r="W44" i="91"/>
  <c r="V44" i="91" s="1"/>
  <c r="T44" i="91"/>
  <c r="P44" i="91"/>
  <c r="O44" i="91" s="1"/>
  <c r="M44" i="91"/>
  <c r="I44" i="91"/>
  <c r="F44" i="91"/>
  <c r="BU43" i="91"/>
  <c r="BT43" i="91"/>
  <c r="BS43" i="91" s="1"/>
  <c r="BQ43" i="91"/>
  <c r="BM43" i="91"/>
  <c r="BL43" i="91" s="1"/>
  <c r="BJ43" i="91"/>
  <c r="BF43" i="91"/>
  <c r="BE43" i="91" s="1"/>
  <c r="BC43" i="91"/>
  <c r="AY43" i="91"/>
  <c r="AX43" i="91" s="1"/>
  <c r="AV43" i="91"/>
  <c r="AR43" i="91"/>
  <c r="AQ43" i="91" s="1"/>
  <c r="AO43" i="91"/>
  <c r="AK43" i="91"/>
  <c r="AJ43" i="91" s="1"/>
  <c r="AH43" i="91"/>
  <c r="AD43" i="91"/>
  <c r="AC43" i="91" s="1"/>
  <c r="AA43" i="91"/>
  <c r="W43" i="91"/>
  <c r="V43" i="91" s="1"/>
  <c r="T43" i="91"/>
  <c r="P43" i="91"/>
  <c r="O43" i="91" s="1"/>
  <c r="M43" i="91"/>
  <c r="I43" i="91"/>
  <c r="H43" i="91" s="1"/>
  <c r="F43" i="91"/>
  <c r="BU42" i="91"/>
  <c r="BT42" i="91"/>
  <c r="BS42" i="91" s="1"/>
  <c r="BQ42" i="91"/>
  <c r="BM42" i="91"/>
  <c r="BL42" i="91" s="1"/>
  <c r="BJ42" i="91"/>
  <c r="BF42" i="91"/>
  <c r="BE42" i="91" s="1"/>
  <c r="BC42" i="91"/>
  <c r="AY42" i="91"/>
  <c r="AX42" i="91" s="1"/>
  <c r="AV42" i="91"/>
  <c r="AR42" i="91"/>
  <c r="AQ42" i="91" s="1"/>
  <c r="AO42" i="91"/>
  <c r="AK42" i="91"/>
  <c r="AJ42" i="91" s="1"/>
  <c r="AH42" i="91"/>
  <c r="AD42" i="91"/>
  <c r="AC42" i="91" s="1"/>
  <c r="AA42" i="91"/>
  <c r="W42" i="91"/>
  <c r="V42" i="91" s="1"/>
  <c r="T42" i="91"/>
  <c r="P42" i="91"/>
  <c r="O42" i="91" s="1"/>
  <c r="M42" i="91"/>
  <c r="I42" i="91"/>
  <c r="F42" i="91"/>
  <c r="BU41" i="91"/>
  <c r="BT41" i="91"/>
  <c r="BS41" i="91" s="1"/>
  <c r="BQ41" i="91"/>
  <c r="BM41" i="91"/>
  <c r="BL41" i="91" s="1"/>
  <c r="BJ41" i="91"/>
  <c r="BF41" i="91"/>
  <c r="BE41" i="91" s="1"/>
  <c r="BC41" i="91"/>
  <c r="AY41" i="91"/>
  <c r="AX41" i="91" s="1"/>
  <c r="AV41" i="91"/>
  <c r="AR41" i="91"/>
  <c r="AQ41" i="91" s="1"/>
  <c r="AO41" i="91"/>
  <c r="AK41" i="91"/>
  <c r="AJ41" i="91" s="1"/>
  <c r="AH41" i="91"/>
  <c r="AD41" i="91"/>
  <c r="AC41" i="91" s="1"/>
  <c r="AA41" i="91"/>
  <c r="W41" i="91"/>
  <c r="V41" i="91" s="1"/>
  <c r="T41" i="91"/>
  <c r="P41" i="91"/>
  <c r="O41" i="91" s="1"/>
  <c r="M41" i="91"/>
  <c r="I41" i="91"/>
  <c r="H41" i="91" s="1"/>
  <c r="F41" i="91"/>
  <c r="BU40" i="91"/>
  <c r="BT40" i="91"/>
  <c r="BS40" i="91" s="1"/>
  <c r="BQ40" i="91"/>
  <c r="BM40" i="91"/>
  <c r="BL40" i="91" s="1"/>
  <c r="BJ40" i="91"/>
  <c r="BF40" i="91"/>
  <c r="BE40" i="91" s="1"/>
  <c r="BC40" i="91"/>
  <c r="AY40" i="91"/>
  <c r="AX40" i="91" s="1"/>
  <c r="AV40" i="91"/>
  <c r="AR40" i="91"/>
  <c r="AQ40" i="91" s="1"/>
  <c r="AO40" i="91"/>
  <c r="AK40" i="91"/>
  <c r="AJ40" i="91" s="1"/>
  <c r="AH40" i="91"/>
  <c r="AD40" i="91"/>
  <c r="AC40" i="91" s="1"/>
  <c r="AA40" i="91"/>
  <c r="W40" i="91"/>
  <c r="V40" i="91" s="1"/>
  <c r="T40" i="91"/>
  <c r="P40" i="91"/>
  <c r="O40" i="91" s="1"/>
  <c r="M40" i="91"/>
  <c r="I40" i="91"/>
  <c r="H40" i="91" s="1"/>
  <c r="F40" i="91"/>
  <c r="BU39" i="91"/>
  <c r="BT39" i="91"/>
  <c r="BS39" i="91" s="1"/>
  <c r="BQ39" i="91"/>
  <c r="BM39" i="91"/>
  <c r="BL39" i="91" s="1"/>
  <c r="BJ39" i="91"/>
  <c r="BF39" i="91"/>
  <c r="BE39" i="91" s="1"/>
  <c r="BC39" i="91"/>
  <c r="AY39" i="91"/>
  <c r="AX39" i="91" s="1"/>
  <c r="AV39" i="91"/>
  <c r="AR39" i="91"/>
  <c r="AQ39" i="91" s="1"/>
  <c r="AO39" i="91"/>
  <c r="AK39" i="91"/>
  <c r="AJ39" i="91" s="1"/>
  <c r="AH39" i="91"/>
  <c r="AD39" i="91"/>
  <c r="AC39" i="91" s="1"/>
  <c r="AA39" i="91"/>
  <c r="W39" i="91"/>
  <c r="V39" i="91" s="1"/>
  <c r="T39" i="91"/>
  <c r="P39" i="91"/>
  <c r="M39" i="91"/>
  <c r="I39" i="91"/>
  <c r="H39" i="91" s="1"/>
  <c r="F39" i="91"/>
  <c r="BU38" i="91"/>
  <c r="BT38" i="91"/>
  <c r="BS38" i="91" s="1"/>
  <c r="BQ38" i="91"/>
  <c r="BM38" i="91"/>
  <c r="BL38" i="91" s="1"/>
  <c r="BJ38" i="91"/>
  <c r="BF38" i="91"/>
  <c r="BE38" i="91" s="1"/>
  <c r="BC38" i="91"/>
  <c r="AY38" i="91"/>
  <c r="AX38" i="91" s="1"/>
  <c r="AV38" i="91"/>
  <c r="AR38" i="91"/>
  <c r="AQ38" i="91" s="1"/>
  <c r="AO38" i="91"/>
  <c r="AK38" i="91"/>
  <c r="AJ38" i="91" s="1"/>
  <c r="AH38" i="91"/>
  <c r="AD38" i="91"/>
  <c r="AC38" i="91" s="1"/>
  <c r="AA38" i="91"/>
  <c r="W38" i="91"/>
  <c r="V38" i="91" s="1"/>
  <c r="T38" i="91"/>
  <c r="P38" i="91"/>
  <c r="O38" i="91" s="1"/>
  <c r="M38" i="91"/>
  <c r="I38" i="91"/>
  <c r="H38" i="91" s="1"/>
  <c r="F38" i="91"/>
  <c r="BU37" i="91"/>
  <c r="BT37" i="91"/>
  <c r="BS37" i="91" s="1"/>
  <c r="BQ37" i="91"/>
  <c r="BM37" i="91"/>
  <c r="BL37" i="91" s="1"/>
  <c r="BJ37" i="91"/>
  <c r="BF37" i="91"/>
  <c r="BE37" i="91" s="1"/>
  <c r="BC37" i="91"/>
  <c r="AY37" i="91"/>
  <c r="AX37" i="91" s="1"/>
  <c r="AV37" i="91"/>
  <c r="AR37" i="91"/>
  <c r="AQ37" i="91" s="1"/>
  <c r="AO37" i="91"/>
  <c r="AK37" i="91"/>
  <c r="AJ37" i="91" s="1"/>
  <c r="AH37" i="91"/>
  <c r="AD37" i="91"/>
  <c r="AC37" i="91" s="1"/>
  <c r="AA37" i="91"/>
  <c r="W37" i="91"/>
  <c r="V37" i="91" s="1"/>
  <c r="T37" i="91"/>
  <c r="P37" i="91"/>
  <c r="O37" i="91" s="1"/>
  <c r="M37" i="91"/>
  <c r="I37" i="91"/>
  <c r="H37" i="91" s="1"/>
  <c r="F37" i="91"/>
  <c r="BU36" i="91"/>
  <c r="BT36" i="91"/>
  <c r="BS36" i="91" s="1"/>
  <c r="BQ36" i="91"/>
  <c r="BM36" i="91"/>
  <c r="BL36" i="91" s="1"/>
  <c r="BJ36" i="91"/>
  <c r="BF36" i="91"/>
  <c r="BE36" i="91" s="1"/>
  <c r="BC36" i="91"/>
  <c r="AY36" i="91"/>
  <c r="AX36" i="91" s="1"/>
  <c r="AV36" i="91"/>
  <c r="AR36" i="91"/>
  <c r="AQ36" i="91" s="1"/>
  <c r="AO36" i="91"/>
  <c r="AK36" i="91"/>
  <c r="AJ36" i="91" s="1"/>
  <c r="AH36" i="91"/>
  <c r="AD36" i="91"/>
  <c r="AC36" i="91" s="1"/>
  <c r="AA36" i="91"/>
  <c r="W36" i="91"/>
  <c r="T36" i="91"/>
  <c r="P36" i="91"/>
  <c r="O36" i="91" s="1"/>
  <c r="M36" i="91"/>
  <c r="I36" i="91"/>
  <c r="H36" i="91" s="1"/>
  <c r="F36" i="91"/>
  <c r="BU35" i="91"/>
  <c r="BT35" i="91"/>
  <c r="BS35" i="91" s="1"/>
  <c r="BQ35" i="91"/>
  <c r="BM35" i="91"/>
  <c r="BL35" i="91" s="1"/>
  <c r="BJ35" i="91"/>
  <c r="BF35" i="91"/>
  <c r="BE35" i="91" s="1"/>
  <c r="BC35" i="91"/>
  <c r="AY35" i="91"/>
  <c r="AX35" i="91" s="1"/>
  <c r="AV35" i="91"/>
  <c r="AR35" i="91"/>
  <c r="AQ35" i="91" s="1"/>
  <c r="AO35" i="91"/>
  <c r="AK35" i="91"/>
  <c r="AJ35" i="91" s="1"/>
  <c r="AH35" i="91"/>
  <c r="AD35" i="91"/>
  <c r="AC35" i="91" s="1"/>
  <c r="AA35" i="91"/>
  <c r="W35" i="91"/>
  <c r="V35" i="91" s="1"/>
  <c r="T35" i="91"/>
  <c r="P35" i="91"/>
  <c r="O35" i="91" s="1"/>
  <c r="M35" i="91"/>
  <c r="I35" i="91"/>
  <c r="H35" i="91" s="1"/>
  <c r="F35" i="91"/>
  <c r="BU34" i="91"/>
  <c r="BT34" i="91"/>
  <c r="BS34" i="91" s="1"/>
  <c r="BQ34" i="91"/>
  <c r="BM34" i="91"/>
  <c r="BL34" i="91" s="1"/>
  <c r="BJ34" i="91"/>
  <c r="BF34" i="91"/>
  <c r="BE34" i="91" s="1"/>
  <c r="BC34" i="91"/>
  <c r="AY34" i="91"/>
  <c r="AX34" i="91" s="1"/>
  <c r="AV34" i="91"/>
  <c r="AR34" i="91"/>
  <c r="AQ34" i="91" s="1"/>
  <c r="AO34" i="91"/>
  <c r="AK34" i="91"/>
  <c r="AJ34" i="91" s="1"/>
  <c r="AH34" i="91"/>
  <c r="AD34" i="91"/>
  <c r="AC34" i="91" s="1"/>
  <c r="AA34" i="91"/>
  <c r="W34" i="91"/>
  <c r="V34" i="91" s="1"/>
  <c r="T34" i="91"/>
  <c r="P34" i="91"/>
  <c r="O34" i="91" s="1"/>
  <c r="M34" i="91"/>
  <c r="I34" i="91"/>
  <c r="F34" i="91"/>
  <c r="BU33" i="91"/>
  <c r="BT33" i="91"/>
  <c r="BS33" i="91" s="1"/>
  <c r="BQ33" i="91"/>
  <c r="BM33" i="91"/>
  <c r="BL33" i="91" s="1"/>
  <c r="BJ33" i="91"/>
  <c r="BF33" i="91"/>
  <c r="BE33" i="91" s="1"/>
  <c r="BC33" i="91"/>
  <c r="AY33" i="91"/>
  <c r="AX33" i="91" s="1"/>
  <c r="AV33" i="91"/>
  <c r="AR33" i="91"/>
  <c r="AQ33" i="91" s="1"/>
  <c r="AO33" i="91"/>
  <c r="AK33" i="91"/>
  <c r="AJ33" i="91" s="1"/>
  <c r="AH33" i="91"/>
  <c r="AD33" i="91"/>
  <c r="AC33" i="91" s="1"/>
  <c r="AA33" i="91"/>
  <c r="W33" i="91"/>
  <c r="V33" i="91" s="1"/>
  <c r="T33" i="91"/>
  <c r="P33" i="91"/>
  <c r="O33" i="91" s="1"/>
  <c r="M33" i="91"/>
  <c r="I33" i="91"/>
  <c r="H33" i="91" s="1"/>
  <c r="F33" i="91"/>
  <c r="BU32" i="91"/>
  <c r="BT32" i="91"/>
  <c r="BS32" i="91" s="1"/>
  <c r="BQ32" i="91"/>
  <c r="BM32" i="91"/>
  <c r="BL32" i="91" s="1"/>
  <c r="BJ32" i="91"/>
  <c r="BF32" i="91"/>
  <c r="BE32" i="91" s="1"/>
  <c r="BC32" i="91"/>
  <c r="AY32" i="91"/>
  <c r="AX32" i="91" s="1"/>
  <c r="AV32" i="91"/>
  <c r="AR32" i="91"/>
  <c r="AQ32" i="91" s="1"/>
  <c r="AO32" i="91"/>
  <c r="AK32" i="91"/>
  <c r="AJ32" i="91" s="1"/>
  <c r="AH32" i="91"/>
  <c r="AD32" i="91"/>
  <c r="AC32" i="91" s="1"/>
  <c r="AA32" i="91"/>
  <c r="W32" i="91"/>
  <c r="V32" i="91" s="1"/>
  <c r="T32" i="91"/>
  <c r="P32" i="91"/>
  <c r="O32" i="91" s="1"/>
  <c r="M32" i="91"/>
  <c r="I32" i="91"/>
  <c r="H32" i="91" s="1"/>
  <c r="F32" i="91"/>
  <c r="BU31" i="91"/>
  <c r="BT31" i="91"/>
  <c r="BS31" i="91" s="1"/>
  <c r="BQ31" i="91"/>
  <c r="BM31" i="91"/>
  <c r="BL31" i="91" s="1"/>
  <c r="BJ31" i="91"/>
  <c r="BF31" i="91"/>
  <c r="BE31" i="91" s="1"/>
  <c r="BC31" i="91"/>
  <c r="AY31" i="91"/>
  <c r="AX31" i="91" s="1"/>
  <c r="AV31" i="91"/>
  <c r="AR31" i="91"/>
  <c r="AQ31" i="91" s="1"/>
  <c r="AO31" i="91"/>
  <c r="AK31" i="91"/>
  <c r="AJ31" i="91" s="1"/>
  <c r="AH31" i="91"/>
  <c r="AD31" i="91"/>
  <c r="AC31" i="91" s="1"/>
  <c r="AA31" i="91"/>
  <c r="W31" i="91"/>
  <c r="V31" i="91" s="1"/>
  <c r="T31" i="91"/>
  <c r="P31" i="91"/>
  <c r="O31" i="91" s="1"/>
  <c r="M31" i="91"/>
  <c r="I31" i="91"/>
  <c r="H31" i="91" s="1"/>
  <c r="F31" i="91"/>
  <c r="BU30" i="91"/>
  <c r="BT30" i="91"/>
  <c r="BS30" i="91" s="1"/>
  <c r="BQ30" i="91"/>
  <c r="BM30" i="91"/>
  <c r="BL30" i="91" s="1"/>
  <c r="BJ30" i="91"/>
  <c r="BF30" i="91"/>
  <c r="BE30" i="91" s="1"/>
  <c r="BC30" i="91"/>
  <c r="AY30" i="91"/>
  <c r="AX30" i="91" s="1"/>
  <c r="AV30" i="91"/>
  <c r="AR30" i="91"/>
  <c r="AQ30" i="91" s="1"/>
  <c r="AO30" i="91"/>
  <c r="AK30" i="91"/>
  <c r="AJ30" i="91" s="1"/>
  <c r="AH30" i="91"/>
  <c r="AD30" i="91"/>
  <c r="AC30" i="91" s="1"/>
  <c r="AA30" i="91"/>
  <c r="W30" i="91"/>
  <c r="V30" i="91" s="1"/>
  <c r="T30" i="91"/>
  <c r="P30" i="91"/>
  <c r="M30" i="91"/>
  <c r="I30" i="91"/>
  <c r="H30" i="91" s="1"/>
  <c r="F30" i="91"/>
  <c r="BU29" i="91"/>
  <c r="BT29" i="91"/>
  <c r="BS29" i="91" s="1"/>
  <c r="BQ29" i="91"/>
  <c r="BM29" i="91"/>
  <c r="BL29" i="91" s="1"/>
  <c r="BJ29" i="91"/>
  <c r="BF29" i="91"/>
  <c r="BE29" i="91" s="1"/>
  <c r="BC29" i="91"/>
  <c r="AY29" i="91"/>
  <c r="AX29" i="91" s="1"/>
  <c r="AV29" i="91"/>
  <c r="AR29" i="91"/>
  <c r="AQ29" i="91" s="1"/>
  <c r="AO29" i="91"/>
  <c r="AK29" i="91"/>
  <c r="AJ29" i="91" s="1"/>
  <c r="AH29" i="91"/>
  <c r="AD29" i="91"/>
  <c r="AC29" i="91" s="1"/>
  <c r="AA29" i="91"/>
  <c r="W29" i="91"/>
  <c r="V29" i="91" s="1"/>
  <c r="T29" i="91"/>
  <c r="P29" i="91"/>
  <c r="O29" i="91" s="1"/>
  <c r="M29" i="91"/>
  <c r="I29" i="91"/>
  <c r="H29" i="91" s="1"/>
  <c r="F29" i="91"/>
  <c r="BU28" i="91"/>
  <c r="BT28" i="91"/>
  <c r="BS28" i="91" s="1"/>
  <c r="BQ28" i="91"/>
  <c r="BM28" i="91"/>
  <c r="BL28" i="91" s="1"/>
  <c r="BJ28" i="91"/>
  <c r="BF28" i="91"/>
  <c r="BE28" i="91" s="1"/>
  <c r="BC28" i="91"/>
  <c r="AY28" i="91"/>
  <c r="AX28" i="91" s="1"/>
  <c r="AV28" i="91"/>
  <c r="AR28" i="91"/>
  <c r="AQ28" i="91" s="1"/>
  <c r="AO28" i="91"/>
  <c r="AK28" i="91"/>
  <c r="AJ28" i="91" s="1"/>
  <c r="AH28" i="91"/>
  <c r="AD28" i="91"/>
  <c r="AC28" i="91" s="1"/>
  <c r="AA28" i="91"/>
  <c r="W28" i="91"/>
  <c r="V28" i="91" s="1"/>
  <c r="T28" i="91"/>
  <c r="P28" i="91"/>
  <c r="O28" i="91" s="1"/>
  <c r="M28" i="91"/>
  <c r="I28" i="91"/>
  <c r="H28" i="91" s="1"/>
  <c r="F28" i="91"/>
  <c r="BU27" i="91"/>
  <c r="BT27" i="91"/>
  <c r="BS27" i="91" s="1"/>
  <c r="BQ27" i="91"/>
  <c r="BM27" i="91"/>
  <c r="BL27" i="91" s="1"/>
  <c r="BJ27" i="91"/>
  <c r="BF27" i="91"/>
  <c r="BE27" i="91" s="1"/>
  <c r="BC27" i="91"/>
  <c r="AY27" i="91"/>
  <c r="AX27" i="91" s="1"/>
  <c r="AV27" i="91"/>
  <c r="AR27" i="91"/>
  <c r="AQ27" i="91" s="1"/>
  <c r="AO27" i="91"/>
  <c r="AK27" i="91"/>
  <c r="AJ27" i="91" s="1"/>
  <c r="AH27" i="91"/>
  <c r="AD27" i="91"/>
  <c r="AC27" i="91" s="1"/>
  <c r="AA27" i="91"/>
  <c r="W27" i="91"/>
  <c r="V27" i="91" s="1"/>
  <c r="T27" i="91"/>
  <c r="P27" i="91"/>
  <c r="O27" i="91" s="1"/>
  <c r="M27" i="91"/>
  <c r="I27" i="91"/>
  <c r="H27" i="91" s="1"/>
  <c r="F27" i="91"/>
  <c r="BU26" i="91"/>
  <c r="BT26" i="91"/>
  <c r="BS26" i="91" s="1"/>
  <c r="BQ26" i="91"/>
  <c r="BM26" i="91"/>
  <c r="BL26" i="91" s="1"/>
  <c r="BJ26" i="91"/>
  <c r="BF26" i="91"/>
  <c r="BE26" i="91" s="1"/>
  <c r="BC26" i="91"/>
  <c r="AY26" i="91"/>
  <c r="AX26" i="91" s="1"/>
  <c r="AV26" i="91"/>
  <c r="AR26" i="91"/>
  <c r="AQ26" i="91" s="1"/>
  <c r="AO26" i="91"/>
  <c r="AK26" i="91"/>
  <c r="AJ26" i="91" s="1"/>
  <c r="AH26" i="91"/>
  <c r="AD26" i="91"/>
  <c r="AC26" i="91" s="1"/>
  <c r="AA26" i="91"/>
  <c r="W26" i="91"/>
  <c r="V26" i="91" s="1"/>
  <c r="T26" i="91"/>
  <c r="P26" i="91"/>
  <c r="O26" i="91" s="1"/>
  <c r="M26" i="91"/>
  <c r="I26" i="91"/>
  <c r="F26" i="91"/>
  <c r="BU25" i="91"/>
  <c r="BT25" i="91"/>
  <c r="BS25" i="91" s="1"/>
  <c r="BQ25" i="91"/>
  <c r="BM25" i="91"/>
  <c r="BL25" i="91" s="1"/>
  <c r="BJ25" i="91"/>
  <c r="BF25" i="91"/>
  <c r="BE25" i="91" s="1"/>
  <c r="BC25" i="91"/>
  <c r="AY25" i="91"/>
  <c r="AX25" i="91" s="1"/>
  <c r="AV25" i="91"/>
  <c r="AR25" i="91"/>
  <c r="AQ25" i="91" s="1"/>
  <c r="AO25" i="91"/>
  <c r="AK25" i="91"/>
  <c r="AJ25" i="91" s="1"/>
  <c r="AH25" i="91"/>
  <c r="AD25" i="91"/>
  <c r="AC25" i="91" s="1"/>
  <c r="AA25" i="91"/>
  <c r="W25" i="91"/>
  <c r="V25" i="91" s="1"/>
  <c r="T25" i="91"/>
  <c r="P25" i="91"/>
  <c r="O25" i="91" s="1"/>
  <c r="M25" i="91"/>
  <c r="I25" i="91"/>
  <c r="H25" i="91" s="1"/>
  <c r="F25" i="91"/>
  <c r="BU24" i="91"/>
  <c r="BT24" i="91"/>
  <c r="BS24" i="91" s="1"/>
  <c r="BQ24" i="91"/>
  <c r="BM24" i="91"/>
  <c r="BL24" i="91" s="1"/>
  <c r="BJ24" i="91"/>
  <c r="BF24" i="91"/>
  <c r="BE24" i="91" s="1"/>
  <c r="BC24" i="91"/>
  <c r="AY24" i="91"/>
  <c r="AX24" i="91" s="1"/>
  <c r="AV24" i="91"/>
  <c r="AR24" i="91"/>
  <c r="AQ24" i="91" s="1"/>
  <c r="AO24" i="91"/>
  <c r="AK24" i="91"/>
  <c r="AJ24" i="91" s="1"/>
  <c r="AH24" i="91"/>
  <c r="AD24" i="91"/>
  <c r="AC24" i="91" s="1"/>
  <c r="AA24" i="91"/>
  <c r="W24" i="91"/>
  <c r="V24" i="91" s="1"/>
  <c r="T24" i="91"/>
  <c r="P24" i="91"/>
  <c r="O24" i="91" s="1"/>
  <c r="M24" i="91"/>
  <c r="I24" i="91"/>
  <c r="H24" i="91" s="1"/>
  <c r="F24" i="91"/>
  <c r="BU23" i="91"/>
  <c r="BT23" i="91"/>
  <c r="BS23" i="91" s="1"/>
  <c r="BQ23" i="91"/>
  <c r="BM23" i="91"/>
  <c r="BL23" i="91" s="1"/>
  <c r="BJ23" i="91"/>
  <c r="BF23" i="91"/>
  <c r="BE23" i="91" s="1"/>
  <c r="BC23" i="91"/>
  <c r="AY23" i="91"/>
  <c r="AX23" i="91" s="1"/>
  <c r="AV23" i="91"/>
  <c r="AR23" i="91"/>
  <c r="AQ23" i="91" s="1"/>
  <c r="AO23" i="91"/>
  <c r="AK23" i="91"/>
  <c r="AJ23" i="91" s="1"/>
  <c r="AH23" i="91"/>
  <c r="AD23" i="91"/>
  <c r="AC23" i="91" s="1"/>
  <c r="AA23" i="91"/>
  <c r="W23" i="91"/>
  <c r="V23" i="91" s="1"/>
  <c r="T23" i="91"/>
  <c r="P23" i="91"/>
  <c r="M23" i="91"/>
  <c r="I23" i="91"/>
  <c r="H23" i="91" s="1"/>
  <c r="F23" i="91"/>
  <c r="BU22" i="91"/>
  <c r="BT22" i="91"/>
  <c r="BS22" i="91" s="1"/>
  <c r="BQ22" i="91"/>
  <c r="BM22" i="91"/>
  <c r="BL22" i="91" s="1"/>
  <c r="BJ22" i="91"/>
  <c r="BF22" i="91"/>
  <c r="BE22" i="91" s="1"/>
  <c r="BC22" i="91"/>
  <c r="AY22" i="91"/>
  <c r="AX22" i="91" s="1"/>
  <c r="AV22" i="91"/>
  <c r="AR22" i="91"/>
  <c r="AQ22" i="91" s="1"/>
  <c r="AO22" i="91"/>
  <c r="AK22" i="91"/>
  <c r="AJ22" i="91" s="1"/>
  <c r="AH22" i="91"/>
  <c r="AD22" i="91"/>
  <c r="AC22" i="91" s="1"/>
  <c r="AA22" i="91"/>
  <c r="W22" i="91"/>
  <c r="V22" i="91" s="1"/>
  <c r="T22" i="91"/>
  <c r="P22" i="91"/>
  <c r="O22" i="91" s="1"/>
  <c r="M22" i="91"/>
  <c r="I22" i="91"/>
  <c r="H22" i="91" s="1"/>
  <c r="F22" i="91"/>
  <c r="BU21" i="91"/>
  <c r="BT21" i="91"/>
  <c r="BS21" i="91" s="1"/>
  <c r="BQ21" i="91"/>
  <c r="BM21" i="91"/>
  <c r="BL21" i="91" s="1"/>
  <c r="BJ21" i="91"/>
  <c r="BF21" i="91"/>
  <c r="BE21" i="91" s="1"/>
  <c r="BC21" i="91"/>
  <c r="AY21" i="91"/>
  <c r="AX21" i="91" s="1"/>
  <c r="AV21" i="91"/>
  <c r="AR21" i="91"/>
  <c r="AQ21" i="91" s="1"/>
  <c r="AO21" i="91"/>
  <c r="AK21" i="91"/>
  <c r="AJ21" i="91" s="1"/>
  <c r="AH21" i="91"/>
  <c r="AD21" i="91"/>
  <c r="AC21" i="91" s="1"/>
  <c r="AA21" i="91"/>
  <c r="W21" i="91"/>
  <c r="V21" i="91" s="1"/>
  <c r="T21" i="91"/>
  <c r="P21" i="91"/>
  <c r="O21" i="91" s="1"/>
  <c r="M21" i="91"/>
  <c r="I21" i="91"/>
  <c r="H21" i="91" s="1"/>
  <c r="F21" i="91"/>
  <c r="BU20" i="91"/>
  <c r="BT20" i="91"/>
  <c r="BS20" i="91" s="1"/>
  <c r="BQ20" i="91"/>
  <c r="BM20" i="91"/>
  <c r="BL20" i="91" s="1"/>
  <c r="BJ20" i="91"/>
  <c r="BF20" i="91"/>
  <c r="BE20" i="91" s="1"/>
  <c r="BC20" i="91"/>
  <c r="AY20" i="91"/>
  <c r="AX20" i="91" s="1"/>
  <c r="AV20" i="91"/>
  <c r="AR20" i="91"/>
  <c r="AQ20" i="91" s="1"/>
  <c r="AO20" i="91"/>
  <c r="AK20" i="91"/>
  <c r="AJ20" i="91" s="1"/>
  <c r="AH20" i="91"/>
  <c r="AD20" i="91"/>
  <c r="AC20" i="91" s="1"/>
  <c r="AA20" i="91"/>
  <c r="W20" i="91"/>
  <c r="V20" i="91" s="1"/>
  <c r="T20" i="91"/>
  <c r="P20" i="91"/>
  <c r="O20" i="91" s="1"/>
  <c r="M20" i="91"/>
  <c r="I20" i="91"/>
  <c r="H20" i="91" s="1"/>
  <c r="F20" i="91"/>
  <c r="BU19" i="91"/>
  <c r="BT19" i="91"/>
  <c r="BS19" i="91" s="1"/>
  <c r="BQ19" i="91"/>
  <c r="BM19" i="91"/>
  <c r="BL19" i="91" s="1"/>
  <c r="BJ19" i="91"/>
  <c r="BF19" i="91"/>
  <c r="BE19" i="91" s="1"/>
  <c r="BC19" i="91"/>
  <c r="AY19" i="91"/>
  <c r="AX19" i="91" s="1"/>
  <c r="AV19" i="91"/>
  <c r="AR19" i="91"/>
  <c r="AQ19" i="91" s="1"/>
  <c r="AO19" i="91"/>
  <c r="AK19" i="91"/>
  <c r="AJ19" i="91" s="1"/>
  <c r="AH19" i="91"/>
  <c r="AD19" i="91"/>
  <c r="AC19" i="91" s="1"/>
  <c r="AA19" i="91"/>
  <c r="W19" i="91"/>
  <c r="V19" i="91" s="1"/>
  <c r="T19" i="91"/>
  <c r="P19" i="91"/>
  <c r="O19" i="91" s="1"/>
  <c r="M19" i="91"/>
  <c r="I19" i="91"/>
  <c r="F19" i="91"/>
  <c r="BU18" i="91"/>
  <c r="BT18" i="91"/>
  <c r="BS18" i="91" s="1"/>
  <c r="BQ18" i="91"/>
  <c r="BM18" i="91"/>
  <c r="BL18" i="91" s="1"/>
  <c r="BJ18" i="91"/>
  <c r="BF18" i="91"/>
  <c r="BE18" i="91" s="1"/>
  <c r="BC18" i="91"/>
  <c r="AY18" i="91"/>
  <c r="AX18" i="91" s="1"/>
  <c r="AV18" i="91"/>
  <c r="AR18" i="91"/>
  <c r="AQ18" i="91" s="1"/>
  <c r="AO18" i="91"/>
  <c r="AK18" i="91"/>
  <c r="AJ18" i="91" s="1"/>
  <c r="AH18" i="91"/>
  <c r="AD18" i="91"/>
  <c r="AC18" i="91" s="1"/>
  <c r="AA18" i="91"/>
  <c r="W18" i="91"/>
  <c r="V18" i="91" s="1"/>
  <c r="T18" i="91"/>
  <c r="P18" i="91"/>
  <c r="O18" i="91" s="1"/>
  <c r="M18" i="91"/>
  <c r="I18" i="91"/>
  <c r="F18" i="91"/>
  <c r="BU17" i="91"/>
  <c r="BT17" i="91"/>
  <c r="BS17" i="91" s="1"/>
  <c r="BQ17" i="91"/>
  <c r="BM17" i="91"/>
  <c r="BL17" i="91" s="1"/>
  <c r="BJ17" i="91"/>
  <c r="BF17" i="91"/>
  <c r="BE17" i="91" s="1"/>
  <c r="BC17" i="91"/>
  <c r="AY17" i="91"/>
  <c r="AX17" i="91" s="1"/>
  <c r="AV17" i="91"/>
  <c r="AR17" i="91"/>
  <c r="AQ17" i="91" s="1"/>
  <c r="AO17" i="91"/>
  <c r="AK17" i="91"/>
  <c r="AJ17" i="91" s="1"/>
  <c r="AH17" i="91"/>
  <c r="AD17" i="91"/>
  <c r="AC17" i="91" s="1"/>
  <c r="AA17" i="91"/>
  <c r="W17" i="91"/>
  <c r="T17" i="91"/>
  <c r="P17" i="91"/>
  <c r="O17" i="91" s="1"/>
  <c r="M17" i="91"/>
  <c r="I17" i="91"/>
  <c r="H17" i="91" s="1"/>
  <c r="F17" i="91"/>
  <c r="BU16" i="91"/>
  <c r="BT16" i="91"/>
  <c r="BS16" i="91" s="1"/>
  <c r="BQ16" i="91"/>
  <c r="BM16" i="91"/>
  <c r="BL16" i="91" s="1"/>
  <c r="BJ16" i="91"/>
  <c r="BF16" i="91"/>
  <c r="BE16" i="91" s="1"/>
  <c r="BC16" i="91"/>
  <c r="AY16" i="91"/>
  <c r="AX16" i="91" s="1"/>
  <c r="AV16" i="91"/>
  <c r="AR16" i="91"/>
  <c r="AQ16" i="91" s="1"/>
  <c r="AO16" i="91"/>
  <c r="AK16" i="91"/>
  <c r="AJ16" i="91" s="1"/>
  <c r="AH16" i="91"/>
  <c r="AD16" i="91"/>
  <c r="AC16" i="91" s="1"/>
  <c r="AA16" i="91"/>
  <c r="W16" i="91"/>
  <c r="V16" i="91" s="1"/>
  <c r="T16" i="91"/>
  <c r="P16" i="91"/>
  <c r="O16" i="91" s="1"/>
  <c r="M16" i="91"/>
  <c r="I16" i="91"/>
  <c r="H16" i="91" s="1"/>
  <c r="F16" i="91"/>
  <c r="BU15" i="91"/>
  <c r="BT15" i="91"/>
  <c r="BQ15" i="91"/>
  <c r="BM15" i="91"/>
  <c r="BL15" i="91" s="1"/>
  <c r="BJ15" i="91"/>
  <c r="BF15" i="91"/>
  <c r="BE15" i="91" s="1"/>
  <c r="BC15" i="91"/>
  <c r="AY15" i="91"/>
  <c r="AX15" i="91" s="1"/>
  <c r="AV15" i="91"/>
  <c r="AR15" i="91"/>
  <c r="AQ15" i="91" s="1"/>
  <c r="AO15" i="91"/>
  <c r="AK15" i="91"/>
  <c r="AJ15" i="91" s="1"/>
  <c r="AH15" i="91"/>
  <c r="AD15" i="91"/>
  <c r="AC15" i="91" s="1"/>
  <c r="AA15" i="91"/>
  <c r="W15" i="91"/>
  <c r="V15" i="91" s="1"/>
  <c r="T15" i="91"/>
  <c r="P15" i="91"/>
  <c r="M15" i="91"/>
  <c r="I15" i="91"/>
  <c r="H15" i="91" s="1"/>
  <c r="F15" i="91"/>
  <c r="P14" i="91"/>
  <c r="W14" i="91" s="1"/>
  <c r="O14" i="91"/>
  <c r="V14" i="91" s="1"/>
  <c r="AC14" i="91" s="1"/>
  <c r="AJ14" i="91" s="1"/>
  <c r="AQ14" i="91" s="1"/>
  <c r="AX14" i="91" s="1"/>
  <c r="BE14" i="91" s="1"/>
  <c r="BL14" i="91" s="1"/>
  <c r="BS14" i="91" s="1"/>
  <c r="N14" i="91"/>
  <c r="U14" i="91" s="1"/>
  <c r="AB14" i="91" s="1"/>
  <c r="AI14" i="91" s="1"/>
  <c r="AP14" i="91" s="1"/>
  <c r="AW14" i="91" s="1"/>
  <c r="BD14" i="91" s="1"/>
  <c r="BK14" i="91" s="1"/>
  <c r="BR14" i="91" s="1"/>
  <c r="BU12" i="91"/>
  <c r="BR13" i="91"/>
  <c r="BK13" i="91"/>
  <c r="BD13" i="91"/>
  <c r="AW13" i="91"/>
  <c r="AP13" i="91"/>
  <c r="AI13" i="91"/>
  <c r="AB13" i="91"/>
  <c r="U13" i="91"/>
  <c r="N13" i="91"/>
  <c r="G13" i="91"/>
  <c r="BN9" i="91"/>
  <c r="B7" i="91"/>
  <c r="A6" i="91"/>
  <c r="A5" i="91"/>
  <c r="A4" i="91"/>
  <c r="A1" i="91"/>
  <c r="J87" i="90"/>
  <c r="H120" i="92" s="1"/>
  <c r="I87" i="90"/>
  <c r="G120" i="92" s="1"/>
  <c r="H87" i="90"/>
  <c r="C72" i="90"/>
  <c r="B70" i="90"/>
  <c r="B69" i="90"/>
  <c r="B68" i="90"/>
  <c r="B67" i="90"/>
  <c r="AG60" i="90"/>
  <c r="AF60" i="90"/>
  <c r="AD60" i="90"/>
  <c r="AC60" i="90"/>
  <c r="AA60" i="90"/>
  <c r="Z60" i="90"/>
  <c r="X60" i="90"/>
  <c r="W60" i="90"/>
  <c r="U60" i="90"/>
  <c r="T60" i="90"/>
  <c r="R60" i="90"/>
  <c r="Q60" i="90"/>
  <c r="O60" i="90"/>
  <c r="N60" i="90"/>
  <c r="L60" i="90"/>
  <c r="K60" i="90"/>
  <c r="I60" i="90"/>
  <c r="H60" i="90"/>
  <c r="F60" i="90"/>
  <c r="E60" i="90"/>
  <c r="AJ59" i="90"/>
  <c r="AI59" i="90"/>
  <c r="AH59" i="90"/>
  <c r="AE59" i="90"/>
  <c r="AB59" i="90"/>
  <c r="Y59" i="90"/>
  <c r="V59" i="90"/>
  <c r="S59" i="90"/>
  <c r="P59" i="90"/>
  <c r="M59" i="90"/>
  <c r="J59" i="90"/>
  <c r="G59" i="90"/>
  <c r="A59" i="90"/>
  <c r="AJ58" i="90"/>
  <c r="AI58" i="90"/>
  <c r="AH58" i="90"/>
  <c r="AE58" i="90"/>
  <c r="AB58" i="90"/>
  <c r="Y58" i="90"/>
  <c r="V58" i="90"/>
  <c r="S58" i="90"/>
  <c r="P58" i="90"/>
  <c r="M58" i="90"/>
  <c r="J58" i="90"/>
  <c r="G58" i="90"/>
  <c r="A58" i="90"/>
  <c r="AJ57" i="90"/>
  <c r="AI57" i="90"/>
  <c r="AH57" i="90"/>
  <c r="AE57" i="90"/>
  <c r="AB57" i="90"/>
  <c r="Y57" i="90"/>
  <c r="V57" i="90"/>
  <c r="S57" i="90"/>
  <c r="P57" i="90"/>
  <c r="M57" i="90"/>
  <c r="J57" i="90"/>
  <c r="G57" i="90"/>
  <c r="A57" i="90"/>
  <c r="AJ56" i="90"/>
  <c r="AI56" i="90"/>
  <c r="AH56" i="90"/>
  <c r="AE56" i="90"/>
  <c r="AB56" i="90"/>
  <c r="Y56" i="90"/>
  <c r="V56" i="90"/>
  <c r="S56" i="90"/>
  <c r="P56" i="90"/>
  <c r="M56" i="90"/>
  <c r="J56" i="90"/>
  <c r="G56" i="90"/>
  <c r="A56" i="90"/>
  <c r="AG53" i="90"/>
  <c r="AG62" i="90" s="1"/>
  <c r="AF53" i="90"/>
  <c r="AD53" i="90"/>
  <c r="AD62" i="90" s="1"/>
  <c r="AC53" i="90"/>
  <c r="AC62" i="90" s="1"/>
  <c r="AA53" i="90"/>
  <c r="Z53" i="90"/>
  <c r="X53" i="90"/>
  <c r="X62" i="90" s="1"/>
  <c r="W53" i="90"/>
  <c r="U53" i="90"/>
  <c r="U62" i="90" s="1"/>
  <c r="T53" i="90"/>
  <c r="R53" i="90"/>
  <c r="Q53" i="90"/>
  <c r="Q62" i="90" s="1"/>
  <c r="O53" i="90"/>
  <c r="N53" i="90"/>
  <c r="N62" i="90" s="1"/>
  <c r="L53" i="90"/>
  <c r="L62" i="90" s="1"/>
  <c r="K53" i="90"/>
  <c r="K62" i="90" s="1"/>
  <c r="I53" i="90"/>
  <c r="I62" i="90" s="1"/>
  <c r="H53" i="90"/>
  <c r="F53" i="90"/>
  <c r="F62" i="90" s="1"/>
  <c r="E53" i="90"/>
  <c r="E62" i="90" s="1"/>
  <c r="AJ52" i="90"/>
  <c r="AI52" i="90"/>
  <c r="AH52" i="90"/>
  <c r="AE52" i="90"/>
  <c r="AB52" i="90"/>
  <c r="Y52" i="90"/>
  <c r="V52" i="90"/>
  <c r="S52" i="90"/>
  <c r="P52" i="90"/>
  <c r="M52" i="90"/>
  <c r="J52" i="90"/>
  <c r="G52" i="90"/>
  <c r="A52" i="90"/>
  <c r="AJ51" i="90"/>
  <c r="AI51" i="90"/>
  <c r="AH51" i="90"/>
  <c r="AE51" i="90"/>
  <c r="AB51" i="90"/>
  <c r="Y51" i="90"/>
  <c r="V51" i="90"/>
  <c r="S51" i="90"/>
  <c r="P51" i="90"/>
  <c r="M51" i="90"/>
  <c r="J51" i="90"/>
  <c r="G51" i="90"/>
  <c r="A51" i="90"/>
  <c r="AJ50" i="90"/>
  <c r="AI50" i="90"/>
  <c r="AH50" i="90"/>
  <c r="AE50" i="90"/>
  <c r="AB50" i="90"/>
  <c r="Y50" i="90"/>
  <c r="V50" i="90"/>
  <c r="S50" i="90"/>
  <c r="P50" i="90"/>
  <c r="M50" i="90"/>
  <c r="J50" i="90"/>
  <c r="G50" i="90"/>
  <c r="A50" i="90"/>
  <c r="AJ49" i="90"/>
  <c r="AI49" i="90"/>
  <c r="AH49" i="90"/>
  <c r="AE49" i="90"/>
  <c r="AB49" i="90"/>
  <c r="Y49" i="90"/>
  <c r="V49" i="90"/>
  <c r="S49" i="90"/>
  <c r="P49" i="90"/>
  <c r="M49" i="90"/>
  <c r="J49" i="90"/>
  <c r="G49" i="90"/>
  <c r="A49" i="90"/>
  <c r="AJ48" i="90"/>
  <c r="AI48" i="90"/>
  <c r="AH48" i="90"/>
  <c r="AE48" i="90"/>
  <c r="AB48" i="90"/>
  <c r="Y48" i="90"/>
  <c r="V48" i="90"/>
  <c r="S48" i="90"/>
  <c r="P48" i="90"/>
  <c r="M48" i="90"/>
  <c r="J48" i="90"/>
  <c r="G48" i="90"/>
  <c r="A48" i="90"/>
  <c r="AJ47" i="90"/>
  <c r="AI47" i="90"/>
  <c r="AH47" i="90"/>
  <c r="AE47" i="90"/>
  <c r="AB47" i="90"/>
  <c r="Y47" i="90"/>
  <c r="V47" i="90"/>
  <c r="S47" i="90"/>
  <c r="P47" i="90"/>
  <c r="M47" i="90"/>
  <c r="J47" i="90"/>
  <c r="G47" i="90"/>
  <c r="A47" i="90"/>
  <c r="AJ46" i="90"/>
  <c r="AI46" i="90"/>
  <c r="AH46" i="90"/>
  <c r="AE46" i="90"/>
  <c r="AB46" i="90"/>
  <c r="Y46" i="90"/>
  <c r="V46" i="90"/>
  <c r="S46" i="90"/>
  <c r="P46" i="90"/>
  <c r="M46" i="90"/>
  <c r="J46" i="90"/>
  <c r="G46" i="90"/>
  <c r="A46" i="90"/>
  <c r="AJ45" i="90"/>
  <c r="AI45" i="90"/>
  <c r="AH45" i="90"/>
  <c r="AE45" i="90"/>
  <c r="AB45" i="90"/>
  <c r="Y45" i="90"/>
  <c r="V45" i="90"/>
  <c r="S45" i="90"/>
  <c r="P45" i="90"/>
  <c r="M45" i="90"/>
  <c r="J45" i="90"/>
  <c r="G45" i="90"/>
  <c r="A45" i="90"/>
  <c r="AJ44" i="90"/>
  <c r="AI44" i="90"/>
  <c r="AH44" i="90"/>
  <c r="AE44" i="90"/>
  <c r="AB44" i="90"/>
  <c r="Y44" i="90"/>
  <c r="V44" i="90"/>
  <c r="S44" i="90"/>
  <c r="P44" i="90"/>
  <c r="M44" i="90"/>
  <c r="J44" i="90"/>
  <c r="G44" i="90"/>
  <c r="A44" i="90"/>
  <c r="AJ43" i="90"/>
  <c r="AI43" i="90"/>
  <c r="AH43" i="90"/>
  <c r="AE43" i="90"/>
  <c r="AB43" i="90"/>
  <c r="Y43" i="90"/>
  <c r="V43" i="90"/>
  <c r="S43" i="90"/>
  <c r="P43" i="90"/>
  <c r="M43" i="90"/>
  <c r="J43" i="90"/>
  <c r="G43" i="90"/>
  <c r="A43" i="90"/>
  <c r="AJ42" i="90"/>
  <c r="AI42" i="90"/>
  <c r="AH42" i="90"/>
  <c r="AE42" i="90"/>
  <c r="AB42" i="90"/>
  <c r="Y42" i="90"/>
  <c r="V42" i="90"/>
  <c r="S42" i="90"/>
  <c r="P42" i="90"/>
  <c r="M42" i="90"/>
  <c r="J42" i="90"/>
  <c r="G42" i="90"/>
  <c r="A42" i="90"/>
  <c r="AJ41" i="90"/>
  <c r="AI41" i="90"/>
  <c r="AH41" i="90"/>
  <c r="AE41" i="90"/>
  <c r="AB41" i="90"/>
  <c r="Y41" i="90"/>
  <c r="V41" i="90"/>
  <c r="S41" i="90"/>
  <c r="P41" i="90"/>
  <c r="M41" i="90"/>
  <c r="J41" i="90"/>
  <c r="G41" i="90"/>
  <c r="A41" i="90"/>
  <c r="AJ40" i="90"/>
  <c r="AI40" i="90"/>
  <c r="AH40" i="90"/>
  <c r="AE40" i="90"/>
  <c r="AB40" i="90"/>
  <c r="Y40" i="90"/>
  <c r="V40" i="90"/>
  <c r="S40" i="90"/>
  <c r="P40" i="90"/>
  <c r="M40" i="90"/>
  <c r="J40" i="90"/>
  <c r="G40" i="90"/>
  <c r="A40" i="90"/>
  <c r="AJ39" i="90"/>
  <c r="AI39" i="90"/>
  <c r="AH39" i="90"/>
  <c r="AE39" i="90"/>
  <c r="AB39" i="90"/>
  <c r="Y39" i="90"/>
  <c r="V39" i="90"/>
  <c r="S39" i="90"/>
  <c r="P39" i="90"/>
  <c r="M39" i="90"/>
  <c r="J39" i="90"/>
  <c r="G39" i="90"/>
  <c r="A39" i="90"/>
  <c r="AJ38" i="90"/>
  <c r="AI38" i="90"/>
  <c r="AH38" i="90"/>
  <c r="AE38" i="90"/>
  <c r="AB38" i="90"/>
  <c r="Y38" i="90"/>
  <c r="V38" i="90"/>
  <c r="S38" i="90"/>
  <c r="P38" i="90"/>
  <c r="M38" i="90"/>
  <c r="J38" i="90"/>
  <c r="G38" i="90"/>
  <c r="A38" i="90"/>
  <c r="AJ37" i="90"/>
  <c r="AI37" i="90"/>
  <c r="AH37" i="90"/>
  <c r="AE37" i="90"/>
  <c r="AB37" i="90"/>
  <c r="Y37" i="90"/>
  <c r="V37" i="90"/>
  <c r="S37" i="90"/>
  <c r="P37" i="90"/>
  <c r="M37" i="90"/>
  <c r="J37" i="90"/>
  <c r="G37" i="90"/>
  <c r="A37" i="90"/>
  <c r="AJ36" i="90"/>
  <c r="AI36" i="90"/>
  <c r="AH36" i="90"/>
  <c r="AE36" i="90"/>
  <c r="AB36" i="90"/>
  <c r="Y36" i="90"/>
  <c r="V36" i="90"/>
  <c r="S36" i="90"/>
  <c r="P36" i="90"/>
  <c r="M36" i="90"/>
  <c r="J36" i="90"/>
  <c r="G36" i="90"/>
  <c r="A36" i="90"/>
  <c r="AJ35" i="90"/>
  <c r="AI35" i="90"/>
  <c r="AH35" i="90"/>
  <c r="AE35" i="90"/>
  <c r="AB35" i="90"/>
  <c r="Y35" i="90"/>
  <c r="V35" i="90"/>
  <c r="S35" i="90"/>
  <c r="P35" i="90"/>
  <c r="M35" i="90"/>
  <c r="J35" i="90"/>
  <c r="G35" i="90"/>
  <c r="A35" i="90"/>
  <c r="AJ34" i="90"/>
  <c r="AI34" i="90"/>
  <c r="AH34" i="90"/>
  <c r="AE34" i="90"/>
  <c r="AB34" i="90"/>
  <c r="Y34" i="90"/>
  <c r="V34" i="90"/>
  <c r="S34" i="90"/>
  <c r="P34" i="90"/>
  <c r="M34" i="90"/>
  <c r="J34" i="90"/>
  <c r="G34" i="90"/>
  <c r="A34" i="90"/>
  <c r="AK30" i="90"/>
  <c r="AI30" i="90"/>
  <c r="AG30" i="90"/>
  <c r="AD30" i="90"/>
  <c r="AA30" i="90"/>
  <c r="X30" i="90"/>
  <c r="U30" i="90"/>
  <c r="R30" i="90"/>
  <c r="O30" i="90"/>
  <c r="L30" i="90"/>
  <c r="I30" i="90"/>
  <c r="F30" i="90"/>
  <c r="AH29" i="90"/>
  <c r="AF29" i="90"/>
  <c r="AE29" i="90"/>
  <c r="AC29" i="90"/>
  <c r="Z29" i="90"/>
  <c r="Y29" i="90"/>
  <c r="V29" i="90"/>
  <c r="T29" i="90"/>
  <c r="S29" i="90"/>
  <c r="Q29" i="90"/>
  <c r="N29" i="90"/>
  <c r="H29" i="90"/>
  <c r="G29" i="90"/>
  <c r="AE28" i="90"/>
  <c r="H28" i="90"/>
  <c r="E28" i="90"/>
  <c r="Y24" i="90"/>
  <c r="N24" i="90"/>
  <c r="M24" i="90"/>
  <c r="H24" i="90"/>
  <c r="G24" i="90"/>
  <c r="AF23" i="90"/>
  <c r="N23" i="90"/>
  <c r="I13" i="91"/>
  <c r="B16" i="90"/>
  <c r="D11" i="90"/>
  <c r="C11" i="90"/>
  <c r="B11" i="90"/>
  <c r="D10" i="90"/>
  <c r="C10" i="90"/>
  <c r="B10" i="90"/>
  <c r="AI20" i="90" s="1"/>
  <c r="D9" i="90"/>
  <c r="C9" i="90"/>
  <c r="B9" i="90"/>
  <c r="D8" i="90"/>
  <c r="C8" i="90"/>
  <c r="B8" i="90"/>
  <c r="D7" i="90"/>
  <c r="C7" i="90"/>
  <c r="B7" i="90"/>
  <c r="C6" i="90"/>
  <c r="C5" i="90"/>
  <c r="B5" i="90"/>
  <c r="AI92" i="90" s="1"/>
  <c r="B3" i="90"/>
  <c r="A202" i="89"/>
  <c r="A201" i="89"/>
  <c r="C178" i="89"/>
  <c r="A145" i="89"/>
  <c r="A144" i="89"/>
  <c r="A143" i="89"/>
  <c r="A142" i="89"/>
  <c r="A141" i="89"/>
  <c r="A140" i="89"/>
  <c r="A139" i="89"/>
  <c r="A138" i="89"/>
  <c r="A137" i="89"/>
  <c r="A136" i="89"/>
  <c r="A134" i="89"/>
  <c r="A133" i="89"/>
  <c r="A131" i="89"/>
  <c r="A130" i="89"/>
  <c r="A129" i="89"/>
  <c r="A128" i="89"/>
  <c r="A127" i="89"/>
  <c r="A126" i="89"/>
  <c r="A125" i="89"/>
  <c r="A124" i="89"/>
  <c r="A123" i="89"/>
  <c r="A122" i="89"/>
  <c r="A121" i="89"/>
  <c r="A120" i="89"/>
  <c r="A119" i="89"/>
  <c r="A118" i="89"/>
  <c r="A117" i="89"/>
  <c r="A116" i="89"/>
  <c r="A115" i="89"/>
  <c r="A114" i="89"/>
  <c r="A113" i="89"/>
  <c r="A112" i="89"/>
  <c r="A111"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A7" i="89"/>
  <c r="A6" i="89"/>
  <c r="A5" i="89"/>
  <c r="A4" i="89"/>
  <c r="J2" i="89"/>
  <c r="I2" i="89"/>
  <c r="A2" i="89"/>
  <c r="AF125" i="88"/>
  <c r="AF91" i="88" s="1"/>
  <c r="AE125" i="88"/>
  <c r="AD125" i="88"/>
  <c r="AD91" i="88" s="1"/>
  <c r="AD93" i="88" s="1"/>
  <c r="AF28" i="86" s="1"/>
  <c r="AC125" i="88"/>
  <c r="AC91" i="88" s="1"/>
  <c r="AB125" i="88"/>
  <c r="AA125" i="88"/>
  <c r="AA91" i="88" s="1"/>
  <c r="AA93" i="88" s="1"/>
  <c r="AC28" i="86" s="1"/>
  <c r="Z125" i="88"/>
  <c r="Z91" i="88" s="1"/>
  <c r="Y125" i="88"/>
  <c r="X125" i="88"/>
  <c r="X91" i="88" s="1"/>
  <c r="X93" i="88" s="1"/>
  <c r="Z28" i="86" s="1"/>
  <c r="W125" i="88"/>
  <c r="W91" i="88" s="1"/>
  <c r="W93" i="88" s="1"/>
  <c r="Y28" i="86" s="1"/>
  <c r="V125" i="88"/>
  <c r="U125" i="88"/>
  <c r="U91" i="88" s="1"/>
  <c r="T125" i="88"/>
  <c r="T91" i="88" s="1"/>
  <c r="S125" i="88"/>
  <c r="R125" i="88"/>
  <c r="R91" i="88" s="1"/>
  <c r="R93" i="88" s="1"/>
  <c r="T28" i="86" s="1"/>
  <c r="Q125" i="88"/>
  <c r="Q91" i="88" s="1"/>
  <c r="Q93" i="88" s="1"/>
  <c r="S28" i="86" s="1"/>
  <c r="P125" i="88"/>
  <c r="O125" i="88"/>
  <c r="O91" i="88" s="1"/>
  <c r="O93" i="88" s="1"/>
  <c r="Q28" i="86" s="1"/>
  <c r="N125" i="88"/>
  <c r="M125" i="88"/>
  <c r="L125" i="88"/>
  <c r="L91" i="88" s="1"/>
  <c r="L93" i="88" s="1"/>
  <c r="N28" i="86" s="1"/>
  <c r="K125" i="88"/>
  <c r="K91" i="88" s="1"/>
  <c r="K93" i="88" s="1"/>
  <c r="M28" i="86" s="1"/>
  <c r="J125" i="88"/>
  <c r="I125" i="88"/>
  <c r="H125" i="88"/>
  <c r="G125" i="88"/>
  <c r="F125" i="88"/>
  <c r="F91" i="88" s="1"/>
  <c r="F93" i="88" s="1"/>
  <c r="H28" i="86" s="1"/>
  <c r="E125" i="88"/>
  <c r="E91" i="88" s="1"/>
  <c r="D125" i="88"/>
  <c r="C125" i="88"/>
  <c r="C91" i="88" s="1"/>
  <c r="C93" i="88" s="1"/>
  <c r="E28" i="86" s="1"/>
  <c r="E120" i="88"/>
  <c r="D120" i="88"/>
  <c r="C120" i="88"/>
  <c r="AH106" i="88"/>
  <c r="AF104" i="88"/>
  <c r="AH29" i="86" s="1"/>
  <c r="AD104" i="88"/>
  <c r="AF29" i="86" s="1"/>
  <c r="AC104" i="88"/>
  <c r="AA104" i="88"/>
  <c r="AC29" i="86" s="1"/>
  <c r="Z104" i="88"/>
  <c r="AB29" i="86" s="1"/>
  <c r="X104" i="88"/>
  <c r="Z29" i="86" s="1"/>
  <c r="W104" i="88"/>
  <c r="Y29" i="86" s="1"/>
  <c r="U104" i="88"/>
  <c r="W29" i="86" s="1"/>
  <c r="T104" i="88"/>
  <c r="V29" i="86" s="1"/>
  <c r="R104" i="88"/>
  <c r="T29" i="86" s="1"/>
  <c r="Q104" i="88"/>
  <c r="O104" i="88"/>
  <c r="Q29" i="86" s="1"/>
  <c r="N104" i="88"/>
  <c r="P29" i="86" s="1"/>
  <c r="L104" i="88"/>
  <c r="N29" i="86" s="1"/>
  <c r="K104" i="88"/>
  <c r="M29" i="86" s="1"/>
  <c r="I104" i="88"/>
  <c r="H104" i="88"/>
  <c r="J29" i="86" s="1"/>
  <c r="F104" i="88"/>
  <c r="E104" i="88"/>
  <c r="C104" i="88"/>
  <c r="E29" i="86" s="1"/>
  <c r="AI102" i="88"/>
  <c r="AG102" i="88"/>
  <c r="AE102" i="88"/>
  <c r="AB102" i="88"/>
  <c r="Y102" i="88"/>
  <c r="V102" i="88"/>
  <c r="S102" i="88"/>
  <c r="P102" i="88"/>
  <c r="M102" i="88"/>
  <c r="J102" i="88"/>
  <c r="G102" i="88"/>
  <c r="D102" i="88"/>
  <c r="AI101" i="88"/>
  <c r="AG101" i="88"/>
  <c r="AE101" i="88"/>
  <c r="AB101" i="88"/>
  <c r="Y101" i="88"/>
  <c r="V101" i="88"/>
  <c r="S101" i="88"/>
  <c r="P101" i="88"/>
  <c r="M101" i="88"/>
  <c r="J101" i="88"/>
  <c r="G101" i="88"/>
  <c r="D101" i="88"/>
  <c r="AI100" i="88"/>
  <c r="AG100" i="88"/>
  <c r="AE100" i="88"/>
  <c r="AB100" i="88"/>
  <c r="Y100" i="88"/>
  <c r="V100" i="88"/>
  <c r="S100" i="88"/>
  <c r="P100" i="88"/>
  <c r="M100" i="88"/>
  <c r="J100" i="88"/>
  <c r="G100" i="88"/>
  <c r="D100" i="88"/>
  <c r="AI99" i="88"/>
  <c r="AG99" i="88"/>
  <c r="AE99" i="88"/>
  <c r="AB99" i="88"/>
  <c r="Y99" i="88"/>
  <c r="V99" i="88"/>
  <c r="S99" i="88"/>
  <c r="P99" i="88"/>
  <c r="M99" i="88"/>
  <c r="J99" i="88"/>
  <c r="G99" i="88"/>
  <c r="D99" i="88"/>
  <c r="AI98" i="88"/>
  <c r="AG98" i="88"/>
  <c r="AE98" i="88"/>
  <c r="AB98" i="88"/>
  <c r="Y98" i="88"/>
  <c r="V98" i="88"/>
  <c r="S98" i="88"/>
  <c r="P98" i="88"/>
  <c r="M98" i="88"/>
  <c r="J98" i="88"/>
  <c r="G98" i="88"/>
  <c r="D98" i="88"/>
  <c r="AI97" i="88"/>
  <c r="AG97" i="88"/>
  <c r="AE97" i="88"/>
  <c r="AB97" i="88"/>
  <c r="Y97" i="88"/>
  <c r="V97" i="88"/>
  <c r="S97" i="88"/>
  <c r="P97" i="88"/>
  <c r="M97" i="88"/>
  <c r="J97" i="88"/>
  <c r="G97" i="88"/>
  <c r="D97" i="88"/>
  <c r="AI96" i="88"/>
  <c r="AG96" i="88"/>
  <c r="AE96" i="88"/>
  <c r="AB96" i="88"/>
  <c r="Y96" i="88"/>
  <c r="V96" i="88"/>
  <c r="S96" i="88"/>
  <c r="S104" i="88" s="1"/>
  <c r="U29" i="86" s="1"/>
  <c r="P96" i="88"/>
  <c r="P104" i="88" s="1"/>
  <c r="R29" i="86" s="1"/>
  <c r="M96" i="88"/>
  <c r="J96" i="88"/>
  <c r="G96" i="88"/>
  <c r="D96" i="88"/>
  <c r="N91" i="88"/>
  <c r="N93" i="88" s="1"/>
  <c r="P28" i="86" s="1"/>
  <c r="I91" i="88"/>
  <c r="I93" i="88" s="1"/>
  <c r="K28" i="86" s="1"/>
  <c r="H91" i="88"/>
  <c r="AI90" i="88"/>
  <c r="AG90" i="88"/>
  <c r="AE90" i="88"/>
  <c r="AB90" i="88"/>
  <c r="Y90" i="88"/>
  <c r="V90" i="88"/>
  <c r="S90" i="88"/>
  <c r="P90" i="88"/>
  <c r="M90" i="88"/>
  <c r="J90" i="88"/>
  <c r="G90" i="88"/>
  <c r="D90" i="88"/>
  <c r="AI89" i="88"/>
  <c r="AG89" i="88"/>
  <c r="AE89" i="88"/>
  <c r="AB89" i="88"/>
  <c r="Y89" i="88"/>
  <c r="V89" i="88"/>
  <c r="S89" i="88"/>
  <c r="P89" i="88"/>
  <c r="M89" i="88"/>
  <c r="J89" i="88"/>
  <c r="G89" i="88"/>
  <c r="D89" i="88"/>
  <c r="AI88" i="88"/>
  <c r="AG88" i="88"/>
  <c r="AE88" i="88"/>
  <c r="AB88" i="88"/>
  <c r="Y88" i="88"/>
  <c r="V88" i="88"/>
  <c r="S88" i="88"/>
  <c r="P88" i="88"/>
  <c r="M88" i="88"/>
  <c r="J88" i="88"/>
  <c r="G88" i="88"/>
  <c r="D88" i="88"/>
  <c r="AI87" i="88"/>
  <c r="AG87" i="88"/>
  <c r="AE87" i="88"/>
  <c r="AB87" i="88"/>
  <c r="Y87" i="88"/>
  <c r="V87" i="88"/>
  <c r="S87" i="88"/>
  <c r="P87" i="88"/>
  <c r="M87" i="88"/>
  <c r="J87" i="88"/>
  <c r="G87" i="88"/>
  <c r="D87" i="88"/>
  <c r="AI86" i="88"/>
  <c r="AG86" i="88"/>
  <c r="AE86" i="88"/>
  <c r="AB86" i="88"/>
  <c r="Y86" i="88"/>
  <c r="V86" i="88"/>
  <c r="S86" i="88"/>
  <c r="P86" i="88"/>
  <c r="M86" i="88"/>
  <c r="J86" i="88"/>
  <c r="G86" i="88"/>
  <c r="D86" i="88"/>
  <c r="AI85" i="88"/>
  <c r="AG85" i="88"/>
  <c r="AE85" i="88"/>
  <c r="AB85" i="88"/>
  <c r="Y85" i="88"/>
  <c r="V85" i="88"/>
  <c r="S85" i="88"/>
  <c r="P85" i="88"/>
  <c r="M85" i="88"/>
  <c r="J85" i="88"/>
  <c r="G85" i="88"/>
  <c r="D85" i="88"/>
  <c r="AI84" i="88"/>
  <c r="AG84" i="88"/>
  <c r="AE84" i="88"/>
  <c r="AB84" i="88"/>
  <c r="Y84" i="88"/>
  <c r="V84" i="88"/>
  <c r="S84" i="88"/>
  <c r="P84" i="88"/>
  <c r="M84" i="88"/>
  <c r="J84" i="88"/>
  <c r="G84" i="88"/>
  <c r="D84" i="88"/>
  <c r="AI83" i="88"/>
  <c r="AG83" i="88"/>
  <c r="AE83" i="88"/>
  <c r="AB83" i="88"/>
  <c r="Y83" i="88"/>
  <c r="V83" i="88"/>
  <c r="S83" i="88"/>
  <c r="P83" i="88"/>
  <c r="M83" i="88"/>
  <c r="J83" i="88"/>
  <c r="G83" i="88"/>
  <c r="D83" i="88"/>
  <c r="AI82" i="88"/>
  <c r="AG82" i="88"/>
  <c r="AE82" i="88"/>
  <c r="AB82" i="88"/>
  <c r="Y82" i="88"/>
  <c r="V82" i="88"/>
  <c r="S82" i="88"/>
  <c r="P82" i="88"/>
  <c r="M82" i="88"/>
  <c r="J82" i="88"/>
  <c r="G82" i="88"/>
  <c r="D82" i="88"/>
  <c r="AI80" i="88"/>
  <c r="AG80" i="88"/>
  <c r="AE80" i="88"/>
  <c r="AB80" i="88"/>
  <c r="Y80" i="88"/>
  <c r="V80" i="88"/>
  <c r="S80" i="88"/>
  <c r="P80" i="88"/>
  <c r="M80" i="88"/>
  <c r="J80" i="88"/>
  <c r="G80" i="88"/>
  <c r="D80" i="88"/>
  <c r="AI79" i="88"/>
  <c r="AG79" i="88"/>
  <c r="AE79" i="88"/>
  <c r="AB79" i="88"/>
  <c r="Y79" i="88"/>
  <c r="V79" i="88"/>
  <c r="S79" i="88"/>
  <c r="P79" i="88"/>
  <c r="M79" i="88"/>
  <c r="J79" i="88"/>
  <c r="G79" i="88"/>
  <c r="D79" i="88"/>
  <c r="AI78" i="88"/>
  <c r="AG78" i="88"/>
  <c r="AE78" i="88"/>
  <c r="AB78" i="88"/>
  <c r="Y78" i="88"/>
  <c r="V78" i="88"/>
  <c r="S78" i="88"/>
  <c r="P78" i="88"/>
  <c r="M78" i="88"/>
  <c r="J78" i="88"/>
  <c r="G78" i="88"/>
  <c r="D78" i="88"/>
  <c r="AI77" i="88"/>
  <c r="AG77" i="88"/>
  <c r="AE77" i="88"/>
  <c r="AB77" i="88"/>
  <c r="Y77" i="88"/>
  <c r="V77" i="88"/>
  <c r="S77" i="88"/>
  <c r="P77" i="88"/>
  <c r="M77" i="88"/>
  <c r="J77" i="88"/>
  <c r="G77" i="88"/>
  <c r="D77" i="88"/>
  <c r="AI76" i="88"/>
  <c r="AG76" i="88"/>
  <c r="AE76" i="88"/>
  <c r="AB76" i="88"/>
  <c r="Y76" i="88"/>
  <c r="V76" i="88"/>
  <c r="S76" i="88"/>
  <c r="P76" i="88"/>
  <c r="M76" i="88"/>
  <c r="J76" i="88"/>
  <c r="G76" i="88"/>
  <c r="D76" i="88"/>
  <c r="AI75" i="88"/>
  <c r="AG75" i="88"/>
  <c r="AE75" i="88"/>
  <c r="AB75" i="88"/>
  <c r="Y75" i="88"/>
  <c r="V75" i="88"/>
  <c r="S75" i="88"/>
  <c r="P75" i="88"/>
  <c r="M75" i="88"/>
  <c r="J75" i="88"/>
  <c r="G75" i="88"/>
  <c r="D75" i="88"/>
  <c r="AI74" i="88"/>
  <c r="AG74" i="88"/>
  <c r="AE74" i="88"/>
  <c r="AB74" i="88"/>
  <c r="Y74" i="88"/>
  <c r="V74" i="88"/>
  <c r="S74" i="88"/>
  <c r="P74" i="88"/>
  <c r="M74" i="88"/>
  <c r="J74" i="88"/>
  <c r="G74" i="88"/>
  <c r="D74" i="88"/>
  <c r="AI73" i="88"/>
  <c r="AG73" i="88"/>
  <c r="AE73" i="88"/>
  <c r="AB73" i="88"/>
  <c r="Y73" i="88"/>
  <c r="V73" i="88"/>
  <c r="S73" i="88"/>
  <c r="P73" i="88"/>
  <c r="M73" i="88"/>
  <c r="J73" i="88"/>
  <c r="G73" i="88"/>
  <c r="D73" i="88"/>
  <c r="AI72" i="88"/>
  <c r="AG72" i="88"/>
  <c r="AE72" i="88"/>
  <c r="AB72" i="88"/>
  <c r="Y72" i="88"/>
  <c r="V72" i="88"/>
  <c r="S72" i="88"/>
  <c r="P72" i="88"/>
  <c r="M72" i="88"/>
  <c r="J72" i="88"/>
  <c r="G72" i="88"/>
  <c r="D72" i="88"/>
  <c r="AI71" i="88"/>
  <c r="AG71" i="88"/>
  <c r="AE71" i="88"/>
  <c r="AB71" i="88"/>
  <c r="Y71" i="88"/>
  <c r="V71" i="88"/>
  <c r="S71" i="88"/>
  <c r="P71" i="88"/>
  <c r="M71" i="88"/>
  <c r="J71" i="88"/>
  <c r="G71" i="88"/>
  <c r="D71" i="88"/>
  <c r="AF68" i="88"/>
  <c r="AH24" i="86" s="1"/>
  <c r="AD68" i="88"/>
  <c r="AF24" i="86" s="1"/>
  <c r="AC68" i="88"/>
  <c r="AE24" i="86" s="1"/>
  <c r="AA68" i="88"/>
  <c r="Z68" i="88"/>
  <c r="AB24" i="86" s="1"/>
  <c r="X68" i="88"/>
  <c r="Z24" i="86" s="1"/>
  <c r="W68" i="88"/>
  <c r="U68" i="88"/>
  <c r="W24" i="86" s="1"/>
  <c r="T68" i="88"/>
  <c r="V24" i="86" s="1"/>
  <c r="R68" i="88"/>
  <c r="T24" i="86" s="1"/>
  <c r="Q68" i="88"/>
  <c r="S24" i="86" s="1"/>
  <c r="O68" i="88"/>
  <c r="N68" i="88"/>
  <c r="P24" i="86" s="1"/>
  <c r="L68" i="88"/>
  <c r="N24" i="86" s="1"/>
  <c r="K68" i="88"/>
  <c r="I68" i="88"/>
  <c r="K24" i="86" s="1"/>
  <c r="H68" i="88"/>
  <c r="J24" i="86" s="1"/>
  <c r="F68" i="88"/>
  <c r="H24" i="86" s="1"/>
  <c r="E68" i="88"/>
  <c r="G24" i="86" s="1"/>
  <c r="C68" i="88"/>
  <c r="AI66" i="88"/>
  <c r="AG66" i="88"/>
  <c r="AE66" i="88"/>
  <c r="AB66" i="88"/>
  <c r="Y66" i="88"/>
  <c r="V66" i="88"/>
  <c r="S66" i="88"/>
  <c r="P66" i="88"/>
  <c r="M66" i="88"/>
  <c r="J66" i="88"/>
  <c r="G66" i="88"/>
  <c r="D66" i="88"/>
  <c r="AI65" i="88"/>
  <c r="AG65" i="88"/>
  <c r="AE65" i="88"/>
  <c r="AB65" i="88"/>
  <c r="Y65" i="88"/>
  <c r="V65" i="88"/>
  <c r="S65" i="88"/>
  <c r="P65" i="88"/>
  <c r="M65" i="88"/>
  <c r="J65" i="88"/>
  <c r="G65" i="88"/>
  <c r="D65" i="88"/>
  <c r="AI64" i="88"/>
  <c r="AG64" i="88"/>
  <c r="AE64" i="88"/>
  <c r="AB64" i="88"/>
  <c r="Y64" i="88"/>
  <c r="V64" i="88"/>
  <c r="S64" i="88"/>
  <c r="P64" i="88"/>
  <c r="M64" i="88"/>
  <c r="J64" i="88"/>
  <c r="G64" i="88"/>
  <c r="D64" i="88"/>
  <c r="AI63" i="88"/>
  <c r="AG63" i="88"/>
  <c r="AE63" i="88"/>
  <c r="AB63" i="88"/>
  <c r="Y63" i="88"/>
  <c r="V63" i="88"/>
  <c r="S63" i="88"/>
  <c r="P63" i="88"/>
  <c r="M63" i="88"/>
  <c r="J63" i="88"/>
  <c r="G63" i="88"/>
  <c r="D63" i="88"/>
  <c r="AI62" i="88"/>
  <c r="AG62" i="88"/>
  <c r="AE62" i="88"/>
  <c r="AB62" i="88"/>
  <c r="Y62" i="88"/>
  <c r="V62" i="88"/>
  <c r="S62" i="88"/>
  <c r="P62" i="88"/>
  <c r="M62" i="88"/>
  <c r="J62" i="88"/>
  <c r="G62" i="88"/>
  <c r="D62" i="88"/>
  <c r="AI61" i="88"/>
  <c r="AG61" i="88"/>
  <c r="AE61" i="88"/>
  <c r="AB61" i="88"/>
  <c r="Y61" i="88"/>
  <c r="V61" i="88"/>
  <c r="S61" i="88"/>
  <c r="P61" i="88"/>
  <c r="M61" i="88"/>
  <c r="J61" i="88"/>
  <c r="G61" i="88"/>
  <c r="D61" i="88"/>
  <c r="AI60" i="88"/>
  <c r="AG60" i="88"/>
  <c r="AE60" i="88"/>
  <c r="AB60" i="88"/>
  <c r="Y60" i="88"/>
  <c r="V60" i="88"/>
  <c r="S60" i="88"/>
  <c r="P60" i="88"/>
  <c r="M60" i="88"/>
  <c r="J60" i="88"/>
  <c r="G60" i="88"/>
  <c r="D60" i="88"/>
  <c r="AI59" i="88"/>
  <c r="AG59" i="88"/>
  <c r="AE59" i="88"/>
  <c r="AB59" i="88"/>
  <c r="Y59" i="88"/>
  <c r="V59" i="88"/>
  <c r="S59" i="88"/>
  <c r="P59" i="88"/>
  <c r="M59" i="88"/>
  <c r="J59" i="88"/>
  <c r="G59" i="88"/>
  <c r="D59" i="88"/>
  <c r="AI58" i="88"/>
  <c r="AG58" i="88"/>
  <c r="AE58" i="88"/>
  <c r="AB58" i="88"/>
  <c r="Y58" i="88"/>
  <c r="V58" i="88"/>
  <c r="S58" i="88"/>
  <c r="P58" i="88"/>
  <c r="M58" i="88"/>
  <c r="J58" i="88"/>
  <c r="G58" i="88"/>
  <c r="D58" i="88"/>
  <c r="AI57" i="88"/>
  <c r="AG57" i="88"/>
  <c r="AE57" i="88"/>
  <c r="AB57" i="88"/>
  <c r="Y57" i="88"/>
  <c r="V57" i="88"/>
  <c r="S57" i="88"/>
  <c r="P57" i="88"/>
  <c r="M57" i="88"/>
  <c r="J57" i="88"/>
  <c r="G57" i="88"/>
  <c r="D57" i="88"/>
  <c r="AI55" i="88"/>
  <c r="AG55" i="88"/>
  <c r="AE55" i="88"/>
  <c r="AB55" i="88"/>
  <c r="Y55" i="88"/>
  <c r="V55" i="88"/>
  <c r="S55" i="88"/>
  <c r="P55" i="88"/>
  <c r="M55" i="88"/>
  <c r="J55" i="88"/>
  <c r="G55" i="88"/>
  <c r="D55" i="88"/>
  <c r="AI54" i="88"/>
  <c r="AG54" i="88"/>
  <c r="AE54" i="88"/>
  <c r="AB54" i="88"/>
  <c r="Y54" i="88"/>
  <c r="V54" i="88"/>
  <c r="S54" i="88"/>
  <c r="P54" i="88"/>
  <c r="M54" i="88"/>
  <c r="J54" i="88"/>
  <c r="G54" i="88"/>
  <c r="D54" i="88"/>
  <c r="AI53" i="88"/>
  <c r="AG53" i="88"/>
  <c r="AE53" i="88"/>
  <c r="AB53" i="88"/>
  <c r="Y53" i="88"/>
  <c r="V53" i="88"/>
  <c r="S53" i="88"/>
  <c r="P53" i="88"/>
  <c r="M53" i="88"/>
  <c r="J53" i="88"/>
  <c r="G53" i="88"/>
  <c r="D53" i="88"/>
  <c r="AI52" i="88"/>
  <c r="AG52" i="88"/>
  <c r="AE52" i="88"/>
  <c r="AB52" i="88"/>
  <c r="Y52" i="88"/>
  <c r="V52" i="88"/>
  <c r="S52" i="88"/>
  <c r="P52" i="88"/>
  <c r="M52" i="88"/>
  <c r="J52" i="88"/>
  <c r="G52" i="88"/>
  <c r="D52" i="88"/>
  <c r="AI51" i="88"/>
  <c r="AG51" i="88"/>
  <c r="AE51" i="88"/>
  <c r="AB51" i="88"/>
  <c r="Y51" i="88"/>
  <c r="V51" i="88"/>
  <c r="S51" i="88"/>
  <c r="P51" i="88"/>
  <c r="M51" i="88"/>
  <c r="J51" i="88"/>
  <c r="G51" i="88"/>
  <c r="D51" i="88"/>
  <c r="AI50" i="88"/>
  <c r="AG50" i="88"/>
  <c r="AE50" i="88"/>
  <c r="AB50" i="88"/>
  <c r="Y50" i="88"/>
  <c r="V50" i="88"/>
  <c r="S50" i="88"/>
  <c r="P50" i="88"/>
  <c r="M50" i="88"/>
  <c r="J50" i="88"/>
  <c r="G50" i="88"/>
  <c r="D50" i="88"/>
  <c r="AI49" i="88"/>
  <c r="AG49" i="88"/>
  <c r="AE49" i="88"/>
  <c r="AB49" i="88"/>
  <c r="Y49" i="88"/>
  <c r="V49" i="88"/>
  <c r="S49" i="88"/>
  <c r="P49" i="88"/>
  <c r="M49" i="88"/>
  <c r="J49" i="88"/>
  <c r="G49" i="88"/>
  <c r="D49" i="88"/>
  <c r="AI48" i="88"/>
  <c r="AG48" i="88"/>
  <c r="AE48" i="88"/>
  <c r="AB48" i="88"/>
  <c r="Y48" i="88"/>
  <c r="V48" i="88"/>
  <c r="S48" i="88"/>
  <c r="P48" i="88"/>
  <c r="M48" i="88"/>
  <c r="J48" i="88"/>
  <c r="G48" i="88"/>
  <c r="D48" i="88"/>
  <c r="AI47" i="88"/>
  <c r="AG47" i="88"/>
  <c r="AE47" i="88"/>
  <c r="AB47" i="88"/>
  <c r="Y47" i="88"/>
  <c r="V47" i="88"/>
  <c r="S47" i="88"/>
  <c r="P47" i="88"/>
  <c r="M47" i="88"/>
  <c r="J47" i="88"/>
  <c r="G47" i="88"/>
  <c r="D47" i="88"/>
  <c r="AI46" i="88"/>
  <c r="AG46" i="88"/>
  <c r="AE46" i="88"/>
  <c r="AB46" i="88"/>
  <c r="Y46" i="88"/>
  <c r="V46" i="88"/>
  <c r="S46" i="88"/>
  <c r="P46" i="88"/>
  <c r="M46" i="88"/>
  <c r="J46" i="88"/>
  <c r="G46" i="88"/>
  <c r="D46" i="88"/>
  <c r="AI45" i="88"/>
  <c r="AG45" i="88"/>
  <c r="AE45" i="88"/>
  <c r="AB45" i="88"/>
  <c r="Y45" i="88"/>
  <c r="V45" i="88"/>
  <c r="S45" i="88"/>
  <c r="P45" i="88"/>
  <c r="M45" i="88"/>
  <c r="J45" i="88"/>
  <c r="G45" i="88"/>
  <c r="D45" i="88"/>
  <c r="AI44" i="88"/>
  <c r="AG44" i="88"/>
  <c r="AE44" i="88"/>
  <c r="AB44" i="88"/>
  <c r="Y44" i="88"/>
  <c r="V44" i="88"/>
  <c r="S44" i="88"/>
  <c r="P44" i="88"/>
  <c r="M44" i="88"/>
  <c r="J44" i="88"/>
  <c r="G44" i="88"/>
  <c r="D44" i="88"/>
  <c r="AI43" i="88"/>
  <c r="AG43" i="88"/>
  <c r="AE43" i="88"/>
  <c r="AB43" i="88"/>
  <c r="Y43" i="88"/>
  <c r="V43" i="88"/>
  <c r="S43" i="88"/>
  <c r="P43" i="88"/>
  <c r="M43" i="88"/>
  <c r="J43" i="88"/>
  <c r="G43" i="88"/>
  <c r="D43" i="88"/>
  <c r="AI42" i="88"/>
  <c r="AG42" i="88"/>
  <c r="AE42" i="88"/>
  <c r="AB42" i="88"/>
  <c r="Y42" i="88"/>
  <c r="V42" i="88"/>
  <c r="S42" i="88"/>
  <c r="P42" i="88"/>
  <c r="M42" i="88"/>
  <c r="J42" i="88"/>
  <c r="G42" i="88"/>
  <c r="D42" i="88"/>
  <c r="AI41" i="88"/>
  <c r="AG41" i="88"/>
  <c r="AE41" i="88"/>
  <c r="AB41" i="88"/>
  <c r="Y41" i="88"/>
  <c r="V41" i="88"/>
  <c r="S41" i="88"/>
  <c r="P41" i="88"/>
  <c r="M41" i="88"/>
  <c r="J41" i="88"/>
  <c r="G41" i="88"/>
  <c r="D41" i="88"/>
  <c r="AI40" i="88"/>
  <c r="AG40" i="88"/>
  <c r="AE40" i="88"/>
  <c r="AB40" i="88"/>
  <c r="Y40" i="88"/>
  <c r="V40" i="88"/>
  <c r="S40" i="88"/>
  <c r="P40" i="88"/>
  <c r="M40" i="88"/>
  <c r="J40" i="88"/>
  <c r="G40" i="88"/>
  <c r="D40" i="88"/>
  <c r="AI39" i="88"/>
  <c r="AG39" i="88"/>
  <c r="AE39" i="88"/>
  <c r="AB39" i="88"/>
  <c r="Y39" i="88"/>
  <c r="V39" i="88"/>
  <c r="S39" i="88"/>
  <c r="P39" i="88"/>
  <c r="M39" i="88"/>
  <c r="J39" i="88"/>
  <c r="G39" i="88"/>
  <c r="D39" i="88"/>
  <c r="AI38" i="88"/>
  <c r="AG38" i="88"/>
  <c r="AE38" i="88"/>
  <c r="AB38" i="88"/>
  <c r="Y38" i="88"/>
  <c r="V38" i="88"/>
  <c r="S38" i="88"/>
  <c r="P38" i="88"/>
  <c r="M38" i="88"/>
  <c r="J38" i="88"/>
  <c r="G38" i="88"/>
  <c r="D38" i="88"/>
  <c r="AI37" i="88"/>
  <c r="AG37" i="88"/>
  <c r="AE37" i="88"/>
  <c r="AB37" i="88"/>
  <c r="Y37" i="88"/>
  <c r="V37" i="88"/>
  <c r="S37" i="88"/>
  <c r="P37" i="88"/>
  <c r="M37" i="88"/>
  <c r="J37" i="88"/>
  <c r="G37" i="88"/>
  <c r="D37" i="88"/>
  <c r="AI36" i="88"/>
  <c r="AG36" i="88"/>
  <c r="AE36" i="88"/>
  <c r="AB36" i="88"/>
  <c r="Y36" i="88"/>
  <c r="V36" i="88"/>
  <c r="S36" i="88"/>
  <c r="P36" i="88"/>
  <c r="M36" i="88"/>
  <c r="J36" i="88"/>
  <c r="G36" i="88"/>
  <c r="D36" i="88"/>
  <c r="AI35" i="88"/>
  <c r="AG35" i="88"/>
  <c r="AE35" i="88"/>
  <c r="AB35" i="88"/>
  <c r="Y35" i="88"/>
  <c r="V35" i="88"/>
  <c r="S35" i="88"/>
  <c r="P35" i="88"/>
  <c r="M35" i="88"/>
  <c r="J35" i="88"/>
  <c r="G35" i="88"/>
  <c r="D35" i="88"/>
  <c r="AI34" i="88"/>
  <c r="AG34" i="88"/>
  <c r="AE34" i="88"/>
  <c r="AB34" i="88"/>
  <c r="Y34" i="88"/>
  <c r="V34" i="88"/>
  <c r="S34" i="88"/>
  <c r="P34" i="88"/>
  <c r="M34" i="88"/>
  <c r="J34" i="88"/>
  <c r="G34" i="88"/>
  <c r="D34" i="88"/>
  <c r="AI33" i="88"/>
  <c r="AG33" i="88"/>
  <c r="AE33" i="88"/>
  <c r="AB33" i="88"/>
  <c r="Y33" i="88"/>
  <c r="V33" i="88"/>
  <c r="S33" i="88"/>
  <c r="P33" i="88"/>
  <c r="M33" i="88"/>
  <c r="J33" i="88"/>
  <c r="G33" i="88"/>
  <c r="D33" i="88"/>
  <c r="AI32" i="88"/>
  <c r="AG32" i="88"/>
  <c r="AE32" i="88"/>
  <c r="AB32" i="88"/>
  <c r="Y32" i="88"/>
  <c r="V32" i="88"/>
  <c r="S32" i="88"/>
  <c r="P32" i="88"/>
  <c r="M32" i="88"/>
  <c r="J32" i="88"/>
  <c r="G32" i="88"/>
  <c r="D32" i="88"/>
  <c r="AI31" i="88"/>
  <c r="AG31" i="88"/>
  <c r="AE31" i="88"/>
  <c r="AB31" i="88"/>
  <c r="Y31" i="88"/>
  <c r="V31" i="88"/>
  <c r="S31" i="88"/>
  <c r="P31" i="88"/>
  <c r="M31" i="88"/>
  <c r="J31" i="88"/>
  <c r="G31" i="88"/>
  <c r="D31" i="88"/>
  <c r="AI30" i="88"/>
  <c r="AG30" i="88"/>
  <c r="AE30" i="88"/>
  <c r="AB30" i="88"/>
  <c r="Y30" i="88"/>
  <c r="V30" i="88"/>
  <c r="S30" i="88"/>
  <c r="P30" i="88"/>
  <c r="M30" i="88"/>
  <c r="J30" i="88"/>
  <c r="G30" i="88"/>
  <c r="D30" i="88"/>
  <c r="AI29" i="88"/>
  <c r="AG29" i="88"/>
  <c r="AE29" i="88"/>
  <c r="AB29" i="88"/>
  <c r="Y29" i="88"/>
  <c r="V29" i="88"/>
  <c r="S29" i="88"/>
  <c r="P29" i="88"/>
  <c r="M29" i="88"/>
  <c r="J29" i="88"/>
  <c r="G29" i="88"/>
  <c r="D29" i="88"/>
  <c r="AI28" i="88"/>
  <c r="AG28" i="88"/>
  <c r="AE28" i="88"/>
  <c r="AB28" i="88"/>
  <c r="Y28" i="88"/>
  <c r="V28" i="88"/>
  <c r="S28" i="88"/>
  <c r="P28" i="88"/>
  <c r="M28" i="88"/>
  <c r="J28" i="88"/>
  <c r="G28" i="88"/>
  <c r="D28" i="88"/>
  <c r="AI27" i="88"/>
  <c r="AG27" i="88"/>
  <c r="AE27" i="88"/>
  <c r="AB27" i="88"/>
  <c r="Y27" i="88"/>
  <c r="V27" i="88"/>
  <c r="S27" i="88"/>
  <c r="P27" i="88"/>
  <c r="M27" i="88"/>
  <c r="J27" i="88"/>
  <c r="G27" i="88"/>
  <c r="D27" i="88"/>
  <c r="AI26" i="88"/>
  <c r="AG26" i="88"/>
  <c r="AE26" i="88"/>
  <c r="AB26" i="88"/>
  <c r="Y26" i="88"/>
  <c r="V26" i="88"/>
  <c r="S26" i="88"/>
  <c r="P26" i="88"/>
  <c r="M26" i="88"/>
  <c r="J26" i="88"/>
  <c r="G26" i="88"/>
  <c r="D26" i="88"/>
  <c r="AI25" i="88"/>
  <c r="AG25" i="88"/>
  <c r="AE25" i="88"/>
  <c r="AB25" i="88"/>
  <c r="Y25" i="88"/>
  <c r="V25" i="88"/>
  <c r="S25" i="88"/>
  <c r="P25" i="88"/>
  <c r="M25" i="88"/>
  <c r="J25" i="88"/>
  <c r="G25" i="88"/>
  <c r="D25" i="88"/>
  <c r="AI24" i="88"/>
  <c r="AG24" i="88"/>
  <c r="AE24" i="88"/>
  <c r="AB24" i="88"/>
  <c r="Y24" i="88"/>
  <c r="V24" i="88"/>
  <c r="S24" i="88"/>
  <c r="P24" i="88"/>
  <c r="M24" i="88"/>
  <c r="J24" i="88"/>
  <c r="G24" i="88"/>
  <c r="D24" i="88"/>
  <c r="AI23" i="88"/>
  <c r="AG23" i="88"/>
  <c r="AE23" i="88"/>
  <c r="AB23" i="88"/>
  <c r="Y23" i="88"/>
  <c r="V23" i="88"/>
  <c r="S23" i="88"/>
  <c r="P23" i="88"/>
  <c r="M23" i="88"/>
  <c r="J23" i="88"/>
  <c r="G23" i="88"/>
  <c r="D23" i="88"/>
  <c r="AI22" i="88"/>
  <c r="AG22" i="88"/>
  <c r="AE22" i="88"/>
  <c r="AB22" i="88"/>
  <c r="Y22" i="88"/>
  <c r="V22" i="88"/>
  <c r="S22" i="88"/>
  <c r="P22" i="88"/>
  <c r="M22" i="88"/>
  <c r="J22" i="88"/>
  <c r="G22" i="88"/>
  <c r="D22" i="88"/>
  <c r="AI21" i="88"/>
  <c r="AG21" i="88"/>
  <c r="AE21" i="88"/>
  <c r="AB21" i="88"/>
  <c r="Y21" i="88"/>
  <c r="V21" i="88"/>
  <c r="S21" i="88"/>
  <c r="P21" i="88"/>
  <c r="M21" i="88"/>
  <c r="J21" i="88"/>
  <c r="G21" i="88"/>
  <c r="D21" i="88"/>
  <c r="AI20" i="88"/>
  <c r="AG20" i="88"/>
  <c r="AE20" i="88"/>
  <c r="AB20" i="88"/>
  <c r="Y20" i="88"/>
  <c r="V20" i="88"/>
  <c r="S20" i="88"/>
  <c r="P20" i="88"/>
  <c r="M20" i="88"/>
  <c r="J20" i="88"/>
  <c r="G20" i="88"/>
  <c r="D20" i="88"/>
  <c r="AI19" i="88"/>
  <c r="AG19" i="88"/>
  <c r="AE19" i="88"/>
  <c r="AB19" i="88"/>
  <c r="Y19" i="88"/>
  <c r="V19" i="88"/>
  <c r="S19" i="88"/>
  <c r="P19" i="88"/>
  <c r="M19" i="88"/>
  <c r="J19" i="88"/>
  <c r="G19" i="88"/>
  <c r="D19" i="88"/>
  <c r="AI18" i="88"/>
  <c r="AG18" i="88"/>
  <c r="AE18" i="88"/>
  <c r="AB18" i="88"/>
  <c r="Y18" i="88"/>
  <c r="V18" i="88"/>
  <c r="S18" i="88"/>
  <c r="P18" i="88"/>
  <c r="M18" i="88"/>
  <c r="J18" i="88"/>
  <c r="G18" i="88"/>
  <c r="D18" i="88"/>
  <c r="AI17" i="88"/>
  <c r="AG17" i="88"/>
  <c r="AE17" i="88"/>
  <c r="AB17" i="88"/>
  <c r="Y17" i="88"/>
  <c r="V17" i="88"/>
  <c r="S17" i="88"/>
  <c r="P17" i="88"/>
  <c r="M17" i="88"/>
  <c r="J17" i="88"/>
  <c r="G17" i="88"/>
  <c r="D17" i="88"/>
  <c r="AI16" i="88"/>
  <c r="AG16" i="88"/>
  <c r="AE16" i="88"/>
  <c r="AB16" i="88"/>
  <c r="Y16" i="88"/>
  <c r="V16" i="88"/>
  <c r="S16" i="88"/>
  <c r="P16" i="88"/>
  <c r="M16" i="88"/>
  <c r="J16" i="88"/>
  <c r="G16" i="88"/>
  <c r="D16" i="88"/>
  <c r="AI15" i="88"/>
  <c r="AG15" i="88"/>
  <c r="AE15" i="88"/>
  <c r="AB15" i="88"/>
  <c r="Y15" i="88"/>
  <c r="V15" i="88"/>
  <c r="S15" i="88"/>
  <c r="P15" i="88"/>
  <c r="M15" i="88"/>
  <c r="J15" i="88"/>
  <c r="G15" i="88"/>
  <c r="D15" i="88"/>
  <c r="AI14" i="88"/>
  <c r="AG14" i="88"/>
  <c r="AE14" i="88"/>
  <c r="AB14" i="88"/>
  <c r="Y14" i="88"/>
  <c r="V14" i="88"/>
  <c r="S14" i="88"/>
  <c r="P14" i="88"/>
  <c r="M14" i="88"/>
  <c r="J14" i="88"/>
  <c r="G14" i="88"/>
  <c r="D14" i="88"/>
  <c r="AD9" i="88"/>
  <c r="AA9" i="88"/>
  <c r="X9" i="88"/>
  <c r="U9" i="88"/>
  <c r="R9" i="88"/>
  <c r="O9" i="88"/>
  <c r="L9" i="88"/>
  <c r="I9" i="88"/>
  <c r="F9" i="88"/>
  <c r="C9" i="88"/>
  <c r="B7" i="88"/>
  <c r="A6" i="88"/>
  <c r="A5" i="88"/>
  <c r="A4" i="88"/>
  <c r="A1" i="88"/>
  <c r="I74" i="87"/>
  <c r="H74" i="87"/>
  <c r="G74" i="87"/>
  <c r="F74" i="87"/>
  <c r="E74" i="87"/>
  <c r="D74" i="87"/>
  <c r="C74" i="87"/>
  <c r="BS60" i="87"/>
  <c r="BL60" i="87"/>
  <c r="BE60" i="87"/>
  <c r="AX60" i="87"/>
  <c r="AQ60" i="87"/>
  <c r="AJ60" i="87"/>
  <c r="AC60" i="87"/>
  <c r="V60" i="87"/>
  <c r="O60" i="87"/>
  <c r="H60" i="87"/>
  <c r="BR58" i="87"/>
  <c r="BR61" i="87" s="1"/>
  <c r="BR62" i="87" s="1"/>
  <c r="AF23" i="86" s="1"/>
  <c r="BK58" i="87"/>
  <c r="BK61" i="87" s="1"/>
  <c r="BD58" i="87"/>
  <c r="AW58" i="87"/>
  <c r="AP58" i="87"/>
  <c r="AI58" i="87"/>
  <c r="AI61" i="87" s="1"/>
  <c r="AB58" i="87"/>
  <c r="U58" i="87"/>
  <c r="U61" i="87" s="1"/>
  <c r="U62" i="87" s="1"/>
  <c r="N58" i="87"/>
  <c r="N61" i="87" s="1"/>
  <c r="N62" i="87" s="1"/>
  <c r="H23" i="86" s="1"/>
  <c r="G58" i="87"/>
  <c r="G61" i="87" s="1"/>
  <c r="BU57" i="87"/>
  <c r="BT57" i="87"/>
  <c r="BS57" i="87" s="1"/>
  <c r="BQ57" i="87"/>
  <c r="BM57" i="87"/>
  <c r="BL57" i="87" s="1"/>
  <c r="BJ57" i="87"/>
  <c r="BF57" i="87"/>
  <c r="BE57" i="87"/>
  <c r="BC57" i="87"/>
  <c r="AY57" i="87"/>
  <c r="AX57" i="87" s="1"/>
  <c r="AV57" i="87"/>
  <c r="AR57" i="87"/>
  <c r="AQ57" i="87" s="1"/>
  <c r="AO57" i="87"/>
  <c r="AK57" i="87"/>
  <c r="AJ57" i="87" s="1"/>
  <c r="AH57" i="87"/>
  <c r="AD57" i="87"/>
  <c r="AC57" i="87" s="1"/>
  <c r="AA57" i="87"/>
  <c r="W57" i="87"/>
  <c r="V57" i="87" s="1"/>
  <c r="T57" i="87"/>
  <c r="P57" i="87"/>
  <c r="O57" i="87" s="1"/>
  <c r="M57" i="87"/>
  <c r="I57" i="87"/>
  <c r="H57" i="87" s="1"/>
  <c r="F57" i="87"/>
  <c r="BU56" i="87"/>
  <c r="BT56" i="87"/>
  <c r="BS56" i="87" s="1"/>
  <c r="BQ56" i="87"/>
  <c r="BM56" i="87"/>
  <c r="BL56" i="87" s="1"/>
  <c r="BJ56" i="87"/>
  <c r="BF56" i="87"/>
  <c r="BE56" i="87" s="1"/>
  <c r="BC56" i="87"/>
  <c r="AY56" i="87"/>
  <c r="AX56" i="87" s="1"/>
  <c r="AV56" i="87"/>
  <c r="AR56" i="87"/>
  <c r="AQ56" i="87" s="1"/>
  <c r="AO56" i="87"/>
  <c r="AK56" i="87"/>
  <c r="AJ56" i="87" s="1"/>
  <c r="AH56" i="87"/>
  <c r="AD56" i="87"/>
  <c r="AC56" i="87" s="1"/>
  <c r="AA56" i="87"/>
  <c r="W56" i="87"/>
  <c r="V56" i="87" s="1"/>
  <c r="T56" i="87"/>
  <c r="P56" i="87"/>
  <c r="O56" i="87" s="1"/>
  <c r="M56" i="87"/>
  <c r="I56" i="87"/>
  <c r="H56" i="87" s="1"/>
  <c r="F56" i="87"/>
  <c r="BU55" i="87"/>
  <c r="BT55" i="87"/>
  <c r="BS55" i="87" s="1"/>
  <c r="BQ55" i="87"/>
  <c r="BM55" i="87"/>
  <c r="BL55" i="87" s="1"/>
  <c r="BJ55" i="87"/>
  <c r="BF55" i="87"/>
  <c r="BE55" i="87" s="1"/>
  <c r="BC55" i="87"/>
  <c r="AY55" i="87"/>
  <c r="AX55" i="87" s="1"/>
  <c r="AV55" i="87"/>
  <c r="AR55" i="87"/>
  <c r="AQ55" i="87" s="1"/>
  <c r="AO55" i="87"/>
  <c r="AK55" i="87"/>
  <c r="AJ55" i="87" s="1"/>
  <c r="AH55" i="87"/>
  <c r="AD55" i="87"/>
  <c r="AC55" i="87" s="1"/>
  <c r="AA55" i="87"/>
  <c r="W55" i="87"/>
  <c r="V55" i="87" s="1"/>
  <c r="T55" i="87"/>
  <c r="P55" i="87"/>
  <c r="M55" i="87"/>
  <c r="I55" i="87"/>
  <c r="H55" i="87" s="1"/>
  <c r="F55" i="87"/>
  <c r="BU54" i="87"/>
  <c r="BT54" i="87"/>
  <c r="BS54" i="87" s="1"/>
  <c r="BQ54" i="87"/>
  <c r="BM54" i="87"/>
  <c r="BL54" i="87" s="1"/>
  <c r="BJ54" i="87"/>
  <c r="BF54" i="87"/>
  <c r="BE54" i="87" s="1"/>
  <c r="BC54" i="87"/>
  <c r="AY54" i="87"/>
  <c r="AX54" i="87" s="1"/>
  <c r="AV54" i="87"/>
  <c r="AR54" i="87"/>
  <c r="AQ54" i="87" s="1"/>
  <c r="AO54" i="87"/>
  <c r="AK54" i="87"/>
  <c r="AJ54" i="87" s="1"/>
  <c r="AH54" i="87"/>
  <c r="AD54" i="87"/>
  <c r="AC54" i="87" s="1"/>
  <c r="AA54" i="87"/>
  <c r="W54" i="87"/>
  <c r="V54" i="87" s="1"/>
  <c r="T54" i="87"/>
  <c r="P54" i="87"/>
  <c r="O54" i="87" s="1"/>
  <c r="M54" i="87"/>
  <c r="I54" i="87"/>
  <c r="H54" i="87" s="1"/>
  <c r="F54" i="87"/>
  <c r="BU53" i="87"/>
  <c r="BT53" i="87"/>
  <c r="BS53" i="87" s="1"/>
  <c r="BQ53" i="87"/>
  <c r="BM53" i="87"/>
  <c r="BL53" i="87" s="1"/>
  <c r="BJ53" i="87"/>
  <c r="BF53" i="87"/>
  <c r="BE53" i="87" s="1"/>
  <c r="BC53" i="87"/>
  <c r="AY53" i="87"/>
  <c r="AX53" i="87" s="1"/>
  <c r="AV53" i="87"/>
  <c r="AR53" i="87"/>
  <c r="AQ53" i="87" s="1"/>
  <c r="AO53" i="87"/>
  <c r="AK53" i="87"/>
  <c r="AJ53" i="87" s="1"/>
  <c r="AH53" i="87"/>
  <c r="AD53" i="87"/>
  <c r="AC53" i="87" s="1"/>
  <c r="AA53" i="87"/>
  <c r="W53" i="87"/>
  <c r="V53" i="87" s="1"/>
  <c r="T53" i="87"/>
  <c r="P53" i="87"/>
  <c r="O53" i="87" s="1"/>
  <c r="M53" i="87"/>
  <c r="I53" i="87"/>
  <c r="F53" i="87"/>
  <c r="BU52" i="87"/>
  <c r="BT52" i="87"/>
  <c r="BS52" i="87" s="1"/>
  <c r="BQ52" i="87"/>
  <c r="BM52" i="87"/>
  <c r="BL52" i="87" s="1"/>
  <c r="BJ52" i="87"/>
  <c r="BF52" i="87"/>
  <c r="BE52" i="87" s="1"/>
  <c r="BC52" i="87"/>
  <c r="AY52" i="87"/>
  <c r="AX52" i="87" s="1"/>
  <c r="AV52" i="87"/>
  <c r="AR52" i="87"/>
  <c r="AQ52" i="87" s="1"/>
  <c r="AO52" i="87"/>
  <c r="AK52" i="87"/>
  <c r="AJ52" i="87" s="1"/>
  <c r="AH52" i="87"/>
  <c r="AD52" i="87"/>
  <c r="AC52" i="87" s="1"/>
  <c r="AA52" i="87"/>
  <c r="W52" i="87"/>
  <c r="V52" i="87" s="1"/>
  <c r="T52" i="87"/>
  <c r="P52" i="87"/>
  <c r="O52" i="87" s="1"/>
  <c r="M52" i="87"/>
  <c r="I52" i="87"/>
  <c r="H52" i="87" s="1"/>
  <c r="F52" i="87"/>
  <c r="BU51" i="87"/>
  <c r="BT51" i="87"/>
  <c r="BS51" i="87" s="1"/>
  <c r="BQ51" i="87"/>
  <c r="BM51" i="87"/>
  <c r="BL51" i="87" s="1"/>
  <c r="BJ51" i="87"/>
  <c r="BF51" i="87"/>
  <c r="BE51" i="87" s="1"/>
  <c r="BC51" i="87"/>
  <c r="AY51" i="87"/>
  <c r="AX51" i="87" s="1"/>
  <c r="AV51" i="87"/>
  <c r="AR51" i="87"/>
  <c r="AQ51" i="87" s="1"/>
  <c r="AO51" i="87"/>
  <c r="AK51" i="87"/>
  <c r="AJ51" i="87" s="1"/>
  <c r="AH51" i="87"/>
  <c r="AD51" i="87"/>
  <c r="AC51" i="87" s="1"/>
  <c r="AA51" i="87"/>
  <c r="W51" i="87"/>
  <c r="V51" i="87" s="1"/>
  <c r="T51" i="87"/>
  <c r="P51" i="87"/>
  <c r="O51" i="87" s="1"/>
  <c r="M51" i="87"/>
  <c r="I51" i="87"/>
  <c r="H51" i="87" s="1"/>
  <c r="F51" i="87"/>
  <c r="BU50" i="87"/>
  <c r="BT50" i="87"/>
  <c r="BS50" i="87" s="1"/>
  <c r="BQ50" i="87"/>
  <c r="BM50" i="87"/>
  <c r="BL50" i="87" s="1"/>
  <c r="BJ50" i="87"/>
  <c r="BF50" i="87"/>
  <c r="BE50" i="87" s="1"/>
  <c r="BC50" i="87"/>
  <c r="AY50" i="87"/>
  <c r="AX50" i="87" s="1"/>
  <c r="AV50" i="87"/>
  <c r="AR50" i="87"/>
  <c r="AQ50" i="87" s="1"/>
  <c r="AO50" i="87"/>
  <c r="AK50" i="87"/>
  <c r="AJ50" i="87" s="1"/>
  <c r="AH50" i="87"/>
  <c r="AD50" i="87"/>
  <c r="AC50" i="87" s="1"/>
  <c r="AA50" i="87"/>
  <c r="W50" i="87"/>
  <c r="V50" i="87" s="1"/>
  <c r="T50" i="87"/>
  <c r="P50" i="87"/>
  <c r="O50" i="87" s="1"/>
  <c r="M50" i="87"/>
  <c r="I50" i="87"/>
  <c r="F50" i="87"/>
  <c r="BU49" i="87"/>
  <c r="BT49" i="87"/>
  <c r="BS49" i="87" s="1"/>
  <c r="BQ49" i="87"/>
  <c r="BM49" i="87"/>
  <c r="BL49" i="87" s="1"/>
  <c r="BJ49" i="87"/>
  <c r="BF49" i="87"/>
  <c r="BE49" i="87" s="1"/>
  <c r="BC49" i="87"/>
  <c r="AY49" i="87"/>
  <c r="AX49" i="87" s="1"/>
  <c r="AV49" i="87"/>
  <c r="AR49" i="87"/>
  <c r="AQ49" i="87" s="1"/>
  <c r="AO49" i="87"/>
  <c r="AK49" i="87"/>
  <c r="AJ49" i="87" s="1"/>
  <c r="AH49" i="87"/>
  <c r="AD49" i="87"/>
  <c r="AC49" i="87" s="1"/>
  <c r="AA49" i="87"/>
  <c r="W49" i="87"/>
  <c r="V49" i="87" s="1"/>
  <c r="T49" i="87"/>
  <c r="P49" i="87"/>
  <c r="O49" i="87" s="1"/>
  <c r="M49" i="87"/>
  <c r="I49" i="87"/>
  <c r="F49" i="87"/>
  <c r="BU48" i="87"/>
  <c r="BT48" i="87"/>
  <c r="BS48" i="87" s="1"/>
  <c r="BQ48" i="87"/>
  <c r="BM48" i="87"/>
  <c r="BL48" i="87" s="1"/>
  <c r="BJ48" i="87"/>
  <c r="BF48" i="87"/>
  <c r="BE48" i="87" s="1"/>
  <c r="BC48" i="87"/>
  <c r="AY48" i="87"/>
  <c r="AX48" i="87" s="1"/>
  <c r="AV48" i="87"/>
  <c r="AR48" i="87"/>
  <c r="AQ48" i="87" s="1"/>
  <c r="AO48" i="87"/>
  <c r="AK48" i="87"/>
  <c r="AJ48" i="87" s="1"/>
  <c r="AH48" i="87"/>
  <c r="AD48" i="87"/>
  <c r="AC48" i="87" s="1"/>
  <c r="AA48" i="87"/>
  <c r="W48" i="87"/>
  <c r="V48" i="87" s="1"/>
  <c r="T48" i="87"/>
  <c r="P48" i="87"/>
  <c r="O48" i="87" s="1"/>
  <c r="M48" i="87"/>
  <c r="I48" i="87"/>
  <c r="H48" i="87" s="1"/>
  <c r="F48" i="87"/>
  <c r="BU47" i="87"/>
  <c r="BT47" i="87"/>
  <c r="BS47" i="87" s="1"/>
  <c r="BQ47" i="87"/>
  <c r="BM47" i="87"/>
  <c r="BL47" i="87" s="1"/>
  <c r="BJ47" i="87"/>
  <c r="BF47" i="87"/>
  <c r="BE47" i="87" s="1"/>
  <c r="BC47" i="87"/>
  <c r="AY47" i="87"/>
  <c r="AX47" i="87" s="1"/>
  <c r="AV47" i="87"/>
  <c r="AR47" i="87"/>
  <c r="AQ47" i="87" s="1"/>
  <c r="AO47" i="87"/>
  <c r="AK47" i="87"/>
  <c r="AJ47" i="87" s="1"/>
  <c r="AH47" i="87"/>
  <c r="AD47" i="87"/>
  <c r="AC47" i="87" s="1"/>
  <c r="AA47" i="87"/>
  <c r="W47" i="87"/>
  <c r="V47" i="87" s="1"/>
  <c r="T47" i="87"/>
  <c r="P47" i="87"/>
  <c r="O47" i="87" s="1"/>
  <c r="M47" i="87"/>
  <c r="I47" i="87"/>
  <c r="H47" i="87" s="1"/>
  <c r="F47" i="87"/>
  <c r="BU46" i="87"/>
  <c r="BT46" i="87"/>
  <c r="BS46" i="87" s="1"/>
  <c r="BQ46" i="87"/>
  <c r="BM46" i="87"/>
  <c r="BL46" i="87" s="1"/>
  <c r="BJ46" i="87"/>
  <c r="BF46" i="87"/>
  <c r="BE46" i="87" s="1"/>
  <c r="BC46" i="87"/>
  <c r="AY46" i="87"/>
  <c r="AX46" i="87" s="1"/>
  <c r="AV46" i="87"/>
  <c r="AR46" i="87"/>
  <c r="AQ46" i="87" s="1"/>
  <c r="AO46" i="87"/>
  <c r="AK46" i="87"/>
  <c r="AJ46" i="87" s="1"/>
  <c r="AH46" i="87"/>
  <c r="AD46" i="87"/>
  <c r="AC46" i="87" s="1"/>
  <c r="AA46" i="87"/>
  <c r="W46" i="87"/>
  <c r="V46" i="87" s="1"/>
  <c r="T46" i="87"/>
  <c r="P46" i="87"/>
  <c r="O46" i="87" s="1"/>
  <c r="M46" i="87"/>
  <c r="I46" i="87"/>
  <c r="H46" i="87" s="1"/>
  <c r="F46" i="87"/>
  <c r="BU45" i="87"/>
  <c r="BT45" i="87"/>
  <c r="BS45" i="87" s="1"/>
  <c r="BQ45" i="87"/>
  <c r="BM45" i="87"/>
  <c r="BL45" i="87" s="1"/>
  <c r="BJ45" i="87"/>
  <c r="BF45" i="87"/>
  <c r="BE45" i="87" s="1"/>
  <c r="BC45" i="87"/>
  <c r="AY45" i="87"/>
  <c r="AX45" i="87" s="1"/>
  <c r="AV45" i="87"/>
  <c r="AR45" i="87"/>
  <c r="AQ45" i="87" s="1"/>
  <c r="AO45" i="87"/>
  <c r="AK45" i="87"/>
  <c r="AJ45" i="87" s="1"/>
  <c r="AH45" i="87"/>
  <c r="AD45" i="87"/>
  <c r="AC45" i="87" s="1"/>
  <c r="AA45" i="87"/>
  <c r="W45" i="87"/>
  <c r="V45" i="87" s="1"/>
  <c r="T45" i="87"/>
  <c r="P45" i="87"/>
  <c r="O45" i="87" s="1"/>
  <c r="M45" i="87"/>
  <c r="I45" i="87"/>
  <c r="F45" i="87"/>
  <c r="BU44" i="87"/>
  <c r="BT44" i="87"/>
  <c r="BS44" i="87" s="1"/>
  <c r="BQ44" i="87"/>
  <c r="BM44" i="87"/>
  <c r="BL44" i="87" s="1"/>
  <c r="BJ44" i="87"/>
  <c r="BF44" i="87"/>
  <c r="BE44" i="87" s="1"/>
  <c r="BC44" i="87"/>
  <c r="AY44" i="87"/>
  <c r="AX44" i="87" s="1"/>
  <c r="AV44" i="87"/>
  <c r="AR44" i="87"/>
  <c r="AQ44" i="87" s="1"/>
  <c r="AO44" i="87"/>
  <c r="AK44" i="87"/>
  <c r="AJ44" i="87" s="1"/>
  <c r="AH44" i="87"/>
  <c r="AD44" i="87"/>
  <c r="AC44" i="87" s="1"/>
  <c r="AA44" i="87"/>
  <c r="W44" i="87"/>
  <c r="V44" i="87" s="1"/>
  <c r="T44" i="87"/>
  <c r="P44" i="87"/>
  <c r="O44" i="87" s="1"/>
  <c r="M44" i="87"/>
  <c r="I44" i="87"/>
  <c r="H44" i="87" s="1"/>
  <c r="F44" i="87"/>
  <c r="BU43" i="87"/>
  <c r="BT43" i="87"/>
  <c r="BS43" i="87" s="1"/>
  <c r="BQ43" i="87"/>
  <c r="BM43" i="87"/>
  <c r="BL43" i="87" s="1"/>
  <c r="BJ43" i="87"/>
  <c r="BF43" i="87"/>
  <c r="BE43" i="87" s="1"/>
  <c r="BC43" i="87"/>
  <c r="AY43" i="87"/>
  <c r="AX43" i="87" s="1"/>
  <c r="AV43" i="87"/>
  <c r="AR43" i="87"/>
  <c r="AQ43" i="87" s="1"/>
  <c r="AO43" i="87"/>
  <c r="AK43" i="87"/>
  <c r="AJ43" i="87" s="1"/>
  <c r="AH43" i="87"/>
  <c r="AD43" i="87"/>
  <c r="AC43" i="87" s="1"/>
  <c r="AA43" i="87"/>
  <c r="W43" i="87"/>
  <c r="V43" i="87" s="1"/>
  <c r="T43" i="87"/>
  <c r="P43" i="87"/>
  <c r="M43" i="87"/>
  <c r="I43" i="87"/>
  <c r="H43" i="87" s="1"/>
  <c r="F43" i="87"/>
  <c r="BU42" i="87"/>
  <c r="BT42" i="87"/>
  <c r="BS42" i="87" s="1"/>
  <c r="BQ42" i="87"/>
  <c r="BM42" i="87"/>
  <c r="BL42" i="87" s="1"/>
  <c r="BJ42" i="87"/>
  <c r="BF42" i="87"/>
  <c r="BE42" i="87" s="1"/>
  <c r="BC42" i="87"/>
  <c r="AY42" i="87"/>
  <c r="AX42" i="87" s="1"/>
  <c r="AV42" i="87"/>
  <c r="AR42" i="87"/>
  <c r="AQ42" i="87" s="1"/>
  <c r="AO42" i="87"/>
  <c r="AK42" i="87"/>
  <c r="AJ42" i="87" s="1"/>
  <c r="AH42" i="87"/>
  <c r="AD42" i="87"/>
  <c r="AC42" i="87" s="1"/>
  <c r="AA42" i="87"/>
  <c r="W42" i="87"/>
  <c r="V42" i="87" s="1"/>
  <c r="T42" i="87"/>
  <c r="P42" i="87"/>
  <c r="O42" i="87" s="1"/>
  <c r="M42" i="87"/>
  <c r="I42" i="87"/>
  <c r="F42" i="87"/>
  <c r="BU41" i="87"/>
  <c r="BT41" i="87"/>
  <c r="BS41" i="87" s="1"/>
  <c r="BQ41" i="87"/>
  <c r="BM41" i="87"/>
  <c r="BL41" i="87" s="1"/>
  <c r="BJ41" i="87"/>
  <c r="BF41" i="87"/>
  <c r="BE41" i="87" s="1"/>
  <c r="BC41" i="87"/>
  <c r="AY41" i="87"/>
  <c r="AX41" i="87" s="1"/>
  <c r="AV41" i="87"/>
  <c r="AR41" i="87"/>
  <c r="AQ41" i="87" s="1"/>
  <c r="AO41" i="87"/>
  <c r="AK41" i="87"/>
  <c r="AJ41" i="87" s="1"/>
  <c r="AH41" i="87"/>
  <c r="AD41" i="87"/>
  <c r="AC41" i="87" s="1"/>
  <c r="AA41" i="87"/>
  <c r="W41" i="87"/>
  <c r="V41" i="87" s="1"/>
  <c r="T41" i="87"/>
  <c r="P41" i="87"/>
  <c r="O41" i="87" s="1"/>
  <c r="M41" i="87"/>
  <c r="I41" i="87"/>
  <c r="F41" i="87"/>
  <c r="BU40" i="87"/>
  <c r="BT40" i="87"/>
  <c r="BS40" i="87" s="1"/>
  <c r="BQ40" i="87"/>
  <c r="BM40" i="87"/>
  <c r="BL40" i="87" s="1"/>
  <c r="BJ40" i="87"/>
  <c r="BF40" i="87"/>
  <c r="BE40" i="87" s="1"/>
  <c r="BC40" i="87"/>
  <c r="AY40" i="87"/>
  <c r="AX40" i="87" s="1"/>
  <c r="AV40" i="87"/>
  <c r="AR40" i="87"/>
  <c r="AQ40" i="87" s="1"/>
  <c r="AO40" i="87"/>
  <c r="AK40" i="87"/>
  <c r="AJ40" i="87" s="1"/>
  <c r="AH40" i="87"/>
  <c r="AD40" i="87"/>
  <c r="AA40" i="87"/>
  <c r="W40" i="87"/>
  <c r="V40" i="87" s="1"/>
  <c r="T40" i="87"/>
  <c r="P40" i="87"/>
  <c r="O40" i="87" s="1"/>
  <c r="M40" i="87"/>
  <c r="I40" i="87"/>
  <c r="H40" i="87" s="1"/>
  <c r="F40" i="87"/>
  <c r="BU39" i="87"/>
  <c r="BT39" i="87"/>
  <c r="BS39" i="87" s="1"/>
  <c r="BQ39" i="87"/>
  <c r="BM39" i="87"/>
  <c r="BL39" i="87" s="1"/>
  <c r="BJ39" i="87"/>
  <c r="BF39" i="87"/>
  <c r="BE39" i="87" s="1"/>
  <c r="BC39" i="87"/>
  <c r="AY39" i="87"/>
  <c r="AX39" i="87" s="1"/>
  <c r="AV39" i="87"/>
  <c r="AR39" i="87"/>
  <c r="AQ39" i="87" s="1"/>
  <c r="AO39" i="87"/>
  <c r="AK39" i="87"/>
  <c r="AJ39" i="87" s="1"/>
  <c r="AH39" i="87"/>
  <c r="AD39" i="87"/>
  <c r="AC39" i="87" s="1"/>
  <c r="AA39" i="87"/>
  <c r="W39" i="87"/>
  <c r="V39" i="87" s="1"/>
  <c r="T39" i="87"/>
  <c r="P39" i="87"/>
  <c r="M39" i="87"/>
  <c r="I39" i="87"/>
  <c r="H39" i="87" s="1"/>
  <c r="F39" i="87"/>
  <c r="BU38" i="87"/>
  <c r="BT38" i="87"/>
  <c r="BS38" i="87" s="1"/>
  <c r="BQ38" i="87"/>
  <c r="BM38" i="87"/>
  <c r="BL38" i="87" s="1"/>
  <c r="BJ38" i="87"/>
  <c r="BF38" i="87"/>
  <c r="BE38" i="87" s="1"/>
  <c r="BC38" i="87"/>
  <c r="AY38" i="87"/>
  <c r="AX38" i="87" s="1"/>
  <c r="AV38" i="87"/>
  <c r="AR38" i="87"/>
  <c r="AQ38" i="87" s="1"/>
  <c r="AO38" i="87"/>
  <c r="AK38" i="87"/>
  <c r="AJ38" i="87" s="1"/>
  <c r="AH38" i="87"/>
  <c r="AD38" i="87"/>
  <c r="AC38" i="87" s="1"/>
  <c r="AA38" i="87"/>
  <c r="W38" i="87"/>
  <c r="V38" i="87" s="1"/>
  <c r="T38" i="87"/>
  <c r="P38" i="87"/>
  <c r="O38" i="87" s="1"/>
  <c r="M38" i="87"/>
  <c r="I38" i="87"/>
  <c r="H38" i="87" s="1"/>
  <c r="F38" i="87"/>
  <c r="BU37" i="87"/>
  <c r="BT37" i="87"/>
  <c r="BS37" i="87" s="1"/>
  <c r="BQ37" i="87"/>
  <c r="BM37" i="87"/>
  <c r="BL37" i="87" s="1"/>
  <c r="BJ37" i="87"/>
  <c r="BF37" i="87"/>
  <c r="BE37" i="87" s="1"/>
  <c r="BC37" i="87"/>
  <c r="AY37" i="87"/>
  <c r="AX37" i="87" s="1"/>
  <c r="AV37" i="87"/>
  <c r="AR37" i="87"/>
  <c r="AQ37" i="87" s="1"/>
  <c r="AO37" i="87"/>
  <c r="AK37" i="87"/>
  <c r="AJ37" i="87" s="1"/>
  <c r="AH37" i="87"/>
  <c r="AD37" i="87"/>
  <c r="AC37" i="87" s="1"/>
  <c r="AA37" i="87"/>
  <c r="W37" i="87"/>
  <c r="V37" i="87" s="1"/>
  <c r="T37" i="87"/>
  <c r="P37" i="87"/>
  <c r="O37" i="87" s="1"/>
  <c r="M37" i="87"/>
  <c r="I37" i="87"/>
  <c r="F37" i="87"/>
  <c r="BU36" i="87"/>
  <c r="BT36" i="87"/>
  <c r="BS36" i="87" s="1"/>
  <c r="BQ36" i="87"/>
  <c r="BM36" i="87"/>
  <c r="BL36" i="87" s="1"/>
  <c r="BJ36" i="87"/>
  <c r="BF36" i="87"/>
  <c r="BE36" i="87" s="1"/>
  <c r="BC36" i="87"/>
  <c r="AY36" i="87"/>
  <c r="AX36" i="87" s="1"/>
  <c r="AV36" i="87"/>
  <c r="AR36" i="87"/>
  <c r="AQ36" i="87" s="1"/>
  <c r="AO36" i="87"/>
  <c r="AK36" i="87"/>
  <c r="AJ36" i="87" s="1"/>
  <c r="AH36" i="87"/>
  <c r="AD36" i="87"/>
  <c r="AC36" i="87" s="1"/>
  <c r="AA36" i="87"/>
  <c r="W36" i="87"/>
  <c r="T36" i="87"/>
  <c r="P36" i="87"/>
  <c r="O36" i="87" s="1"/>
  <c r="M36" i="87"/>
  <c r="I36" i="87"/>
  <c r="H36" i="87" s="1"/>
  <c r="F36" i="87"/>
  <c r="BU35" i="87"/>
  <c r="BT35" i="87"/>
  <c r="BS35" i="87" s="1"/>
  <c r="BQ35" i="87"/>
  <c r="BM35" i="87"/>
  <c r="BL35" i="87" s="1"/>
  <c r="BJ35" i="87"/>
  <c r="BF35" i="87"/>
  <c r="BE35" i="87" s="1"/>
  <c r="BC35" i="87"/>
  <c r="AY35" i="87"/>
  <c r="AX35" i="87" s="1"/>
  <c r="AV35" i="87"/>
  <c r="AR35" i="87"/>
  <c r="AQ35" i="87" s="1"/>
  <c r="AO35" i="87"/>
  <c r="AK35" i="87"/>
  <c r="AJ35" i="87" s="1"/>
  <c r="AH35" i="87"/>
  <c r="AD35" i="87"/>
  <c r="AC35" i="87" s="1"/>
  <c r="AA35" i="87"/>
  <c r="W35" i="87"/>
  <c r="V35" i="87" s="1"/>
  <c r="T35" i="87"/>
  <c r="P35" i="87"/>
  <c r="O35" i="87" s="1"/>
  <c r="M35" i="87"/>
  <c r="I35" i="87"/>
  <c r="F35" i="87"/>
  <c r="BU34" i="87"/>
  <c r="BT34" i="87"/>
  <c r="BS34" i="87" s="1"/>
  <c r="BQ34" i="87"/>
  <c r="BM34" i="87"/>
  <c r="BL34" i="87" s="1"/>
  <c r="BJ34" i="87"/>
  <c r="BF34" i="87"/>
  <c r="BE34" i="87" s="1"/>
  <c r="BC34" i="87"/>
  <c r="AY34" i="87"/>
  <c r="AX34" i="87" s="1"/>
  <c r="AV34" i="87"/>
  <c r="AR34" i="87"/>
  <c r="AQ34" i="87" s="1"/>
  <c r="AO34" i="87"/>
  <c r="AK34" i="87"/>
  <c r="AJ34" i="87" s="1"/>
  <c r="AH34" i="87"/>
  <c r="AD34" i="87"/>
  <c r="AC34" i="87" s="1"/>
  <c r="AA34" i="87"/>
  <c r="W34" i="87"/>
  <c r="V34" i="87" s="1"/>
  <c r="T34" i="87"/>
  <c r="P34" i="87"/>
  <c r="O34" i="87" s="1"/>
  <c r="M34" i="87"/>
  <c r="I34" i="87"/>
  <c r="H34" i="87" s="1"/>
  <c r="F34" i="87"/>
  <c r="BU33" i="87"/>
  <c r="BT33" i="87"/>
  <c r="BS33" i="87" s="1"/>
  <c r="BQ33" i="87"/>
  <c r="BM33" i="87"/>
  <c r="BL33" i="87" s="1"/>
  <c r="BJ33" i="87"/>
  <c r="BF33" i="87"/>
  <c r="BE33" i="87" s="1"/>
  <c r="BC33" i="87"/>
  <c r="AY33" i="87"/>
  <c r="AX33" i="87" s="1"/>
  <c r="AV33" i="87"/>
  <c r="AR33" i="87"/>
  <c r="AQ33" i="87" s="1"/>
  <c r="AO33" i="87"/>
  <c r="AK33" i="87"/>
  <c r="AJ33" i="87" s="1"/>
  <c r="AH33" i="87"/>
  <c r="AD33" i="87"/>
  <c r="AC33" i="87" s="1"/>
  <c r="AA33" i="87"/>
  <c r="W33" i="87"/>
  <c r="T33" i="87"/>
  <c r="P33" i="87"/>
  <c r="O33" i="87" s="1"/>
  <c r="M33" i="87"/>
  <c r="I33" i="87"/>
  <c r="H33" i="87" s="1"/>
  <c r="F33" i="87"/>
  <c r="BU32" i="87"/>
  <c r="BT32" i="87"/>
  <c r="BS32" i="87" s="1"/>
  <c r="BQ32" i="87"/>
  <c r="BM32" i="87"/>
  <c r="BL32" i="87" s="1"/>
  <c r="BJ32" i="87"/>
  <c r="BF32" i="87"/>
  <c r="BE32" i="87" s="1"/>
  <c r="BC32" i="87"/>
  <c r="AY32" i="87"/>
  <c r="AX32" i="87" s="1"/>
  <c r="AV32" i="87"/>
  <c r="AR32" i="87"/>
  <c r="AQ32" i="87" s="1"/>
  <c r="AO32" i="87"/>
  <c r="AK32" i="87"/>
  <c r="AJ32" i="87" s="1"/>
  <c r="AH32" i="87"/>
  <c r="AD32" i="87"/>
  <c r="AC32" i="87" s="1"/>
  <c r="AA32" i="87"/>
  <c r="W32" i="87"/>
  <c r="T32" i="87"/>
  <c r="P32" i="87"/>
  <c r="O32" i="87" s="1"/>
  <c r="M32" i="87"/>
  <c r="I32" i="87"/>
  <c r="H32" i="87" s="1"/>
  <c r="F32" i="87"/>
  <c r="BU31" i="87"/>
  <c r="BT31" i="87"/>
  <c r="BS31" i="87" s="1"/>
  <c r="BQ31" i="87"/>
  <c r="BM31" i="87"/>
  <c r="BL31" i="87" s="1"/>
  <c r="BJ31" i="87"/>
  <c r="BF31" i="87"/>
  <c r="BE31" i="87" s="1"/>
  <c r="BC31" i="87"/>
  <c r="AY31" i="87"/>
  <c r="AX31" i="87" s="1"/>
  <c r="AV31" i="87"/>
  <c r="AR31" i="87"/>
  <c r="AQ31" i="87" s="1"/>
  <c r="AO31" i="87"/>
  <c r="AK31" i="87"/>
  <c r="AJ31" i="87" s="1"/>
  <c r="AH31" i="87"/>
  <c r="AD31" i="87"/>
  <c r="AC31" i="87" s="1"/>
  <c r="AA31" i="87"/>
  <c r="W31" i="87"/>
  <c r="T31" i="87"/>
  <c r="P31" i="87"/>
  <c r="O31" i="87" s="1"/>
  <c r="M31" i="87"/>
  <c r="I31" i="87"/>
  <c r="H31" i="87" s="1"/>
  <c r="F31" i="87"/>
  <c r="BU30" i="87"/>
  <c r="BT30" i="87"/>
  <c r="BS30" i="87" s="1"/>
  <c r="BQ30" i="87"/>
  <c r="BM30" i="87"/>
  <c r="BL30" i="87" s="1"/>
  <c r="BJ30" i="87"/>
  <c r="BF30" i="87"/>
  <c r="BE30" i="87" s="1"/>
  <c r="BC30" i="87"/>
  <c r="AY30" i="87"/>
  <c r="AX30" i="87" s="1"/>
  <c r="AV30" i="87"/>
  <c r="AR30" i="87"/>
  <c r="AQ30" i="87" s="1"/>
  <c r="AO30" i="87"/>
  <c r="AK30" i="87"/>
  <c r="AJ30" i="87" s="1"/>
  <c r="AH30" i="87"/>
  <c r="AD30" i="87"/>
  <c r="AC30" i="87" s="1"/>
  <c r="AA30" i="87"/>
  <c r="W30" i="87"/>
  <c r="V30" i="87" s="1"/>
  <c r="T30" i="87"/>
  <c r="P30" i="87"/>
  <c r="O30" i="87" s="1"/>
  <c r="M30" i="87"/>
  <c r="I30" i="87"/>
  <c r="F30" i="87"/>
  <c r="BU29" i="87"/>
  <c r="BT29" i="87"/>
  <c r="BS29" i="87" s="1"/>
  <c r="BQ29" i="87"/>
  <c r="BM29" i="87"/>
  <c r="BL29" i="87" s="1"/>
  <c r="BJ29" i="87"/>
  <c r="BF29" i="87"/>
  <c r="BE29" i="87" s="1"/>
  <c r="BC29" i="87"/>
  <c r="AY29" i="87"/>
  <c r="AX29" i="87" s="1"/>
  <c r="AV29" i="87"/>
  <c r="AR29" i="87"/>
  <c r="AQ29" i="87" s="1"/>
  <c r="AO29" i="87"/>
  <c r="AK29" i="87"/>
  <c r="AJ29" i="87" s="1"/>
  <c r="AH29" i="87"/>
  <c r="AD29" i="87"/>
  <c r="AC29" i="87" s="1"/>
  <c r="AA29" i="87"/>
  <c r="W29" i="87"/>
  <c r="V29" i="87" s="1"/>
  <c r="T29" i="87"/>
  <c r="P29" i="87"/>
  <c r="O29" i="87" s="1"/>
  <c r="M29" i="87"/>
  <c r="I29" i="87"/>
  <c r="F29" i="87"/>
  <c r="BU28" i="87"/>
  <c r="BT28" i="87"/>
  <c r="BS28" i="87" s="1"/>
  <c r="BQ28" i="87"/>
  <c r="BM28" i="87"/>
  <c r="BL28" i="87" s="1"/>
  <c r="BJ28" i="87"/>
  <c r="BF28" i="87"/>
  <c r="BE28" i="87" s="1"/>
  <c r="BC28" i="87"/>
  <c r="AY28" i="87"/>
  <c r="AX28" i="87" s="1"/>
  <c r="AV28" i="87"/>
  <c r="AR28" i="87"/>
  <c r="AQ28" i="87" s="1"/>
  <c r="AO28" i="87"/>
  <c r="AK28" i="87"/>
  <c r="AJ28" i="87" s="1"/>
  <c r="AH28" i="87"/>
  <c r="AD28" i="87"/>
  <c r="AC28" i="87" s="1"/>
  <c r="AA28" i="87"/>
  <c r="W28" i="87"/>
  <c r="V28" i="87" s="1"/>
  <c r="T28" i="87"/>
  <c r="P28" i="87"/>
  <c r="O28" i="87" s="1"/>
  <c r="M28" i="87"/>
  <c r="I28" i="87"/>
  <c r="F28" i="87"/>
  <c r="BU27" i="87"/>
  <c r="BT27" i="87"/>
  <c r="BS27" i="87" s="1"/>
  <c r="BQ27" i="87"/>
  <c r="BM27" i="87"/>
  <c r="BL27" i="87" s="1"/>
  <c r="BJ27" i="87"/>
  <c r="BF27" i="87"/>
  <c r="BE27" i="87" s="1"/>
  <c r="BC27" i="87"/>
  <c r="AY27" i="87"/>
  <c r="AX27" i="87" s="1"/>
  <c r="AV27" i="87"/>
  <c r="AR27" i="87"/>
  <c r="AQ27" i="87" s="1"/>
  <c r="AO27" i="87"/>
  <c r="AK27" i="87"/>
  <c r="AJ27" i="87" s="1"/>
  <c r="AH27" i="87"/>
  <c r="AD27" i="87"/>
  <c r="AC27" i="87" s="1"/>
  <c r="AA27" i="87"/>
  <c r="W27" i="87"/>
  <c r="V27" i="87" s="1"/>
  <c r="T27" i="87"/>
  <c r="P27" i="87"/>
  <c r="M27" i="87"/>
  <c r="I27" i="87"/>
  <c r="H27" i="87" s="1"/>
  <c r="F27" i="87"/>
  <c r="BU26" i="87"/>
  <c r="BT26" i="87"/>
  <c r="BS26" i="87" s="1"/>
  <c r="BQ26" i="87"/>
  <c r="BM26" i="87"/>
  <c r="BL26" i="87" s="1"/>
  <c r="BJ26" i="87"/>
  <c r="BF26" i="87"/>
  <c r="BE26" i="87" s="1"/>
  <c r="BC26" i="87"/>
  <c r="AY26" i="87"/>
  <c r="AX26" i="87" s="1"/>
  <c r="AV26" i="87"/>
  <c r="AR26" i="87"/>
  <c r="AQ26" i="87" s="1"/>
  <c r="AO26" i="87"/>
  <c r="AK26" i="87"/>
  <c r="AJ26" i="87" s="1"/>
  <c r="AH26" i="87"/>
  <c r="AD26" i="87"/>
  <c r="AC26" i="87" s="1"/>
  <c r="AA26" i="87"/>
  <c r="W26" i="87"/>
  <c r="V26" i="87" s="1"/>
  <c r="T26" i="87"/>
  <c r="P26" i="87"/>
  <c r="O26" i="87" s="1"/>
  <c r="M26" i="87"/>
  <c r="I26" i="87"/>
  <c r="F26" i="87"/>
  <c r="BU25" i="87"/>
  <c r="BT25" i="87"/>
  <c r="BS25" i="87" s="1"/>
  <c r="BQ25" i="87"/>
  <c r="BM25" i="87"/>
  <c r="BL25" i="87" s="1"/>
  <c r="BJ25" i="87"/>
  <c r="BF25" i="87"/>
  <c r="BE25" i="87" s="1"/>
  <c r="BC25" i="87"/>
  <c r="AY25" i="87"/>
  <c r="AX25" i="87" s="1"/>
  <c r="AV25" i="87"/>
  <c r="AR25" i="87"/>
  <c r="AQ25" i="87" s="1"/>
  <c r="AO25" i="87"/>
  <c r="AK25" i="87"/>
  <c r="AJ25" i="87" s="1"/>
  <c r="AH25" i="87"/>
  <c r="AD25" i="87"/>
  <c r="AC25" i="87" s="1"/>
  <c r="AA25" i="87"/>
  <c r="W25" i="87"/>
  <c r="T25" i="87"/>
  <c r="P25" i="87"/>
  <c r="O25" i="87" s="1"/>
  <c r="M25" i="87"/>
  <c r="I25" i="87"/>
  <c r="H25" i="87" s="1"/>
  <c r="F25" i="87"/>
  <c r="BU24" i="87"/>
  <c r="BT24" i="87"/>
  <c r="BS24" i="87" s="1"/>
  <c r="BQ24" i="87"/>
  <c r="BM24" i="87"/>
  <c r="BL24" i="87" s="1"/>
  <c r="BJ24" i="87"/>
  <c r="BF24" i="87"/>
  <c r="BE24" i="87" s="1"/>
  <c r="BC24" i="87"/>
  <c r="AY24" i="87"/>
  <c r="AX24" i="87" s="1"/>
  <c r="AV24" i="87"/>
  <c r="AR24" i="87"/>
  <c r="AQ24" i="87" s="1"/>
  <c r="AO24" i="87"/>
  <c r="AK24" i="87"/>
  <c r="AJ24" i="87" s="1"/>
  <c r="AH24" i="87"/>
  <c r="AD24" i="87"/>
  <c r="AC24" i="87" s="1"/>
  <c r="AA24" i="87"/>
  <c r="W24" i="87"/>
  <c r="T24" i="87"/>
  <c r="P24" i="87"/>
  <c r="O24" i="87" s="1"/>
  <c r="M24" i="87"/>
  <c r="I24" i="87"/>
  <c r="H24" i="87" s="1"/>
  <c r="F24" i="87"/>
  <c r="BU23" i="87"/>
  <c r="BT23" i="87"/>
  <c r="BS23" i="87" s="1"/>
  <c r="BQ23" i="87"/>
  <c r="BM23" i="87"/>
  <c r="BL23" i="87" s="1"/>
  <c r="BJ23" i="87"/>
  <c r="BF23" i="87"/>
  <c r="BE23" i="87" s="1"/>
  <c r="BC23" i="87"/>
  <c r="AY23" i="87"/>
  <c r="AX23" i="87" s="1"/>
  <c r="AV23" i="87"/>
  <c r="AR23" i="87"/>
  <c r="AQ23" i="87" s="1"/>
  <c r="AO23" i="87"/>
  <c r="AK23" i="87"/>
  <c r="AJ23" i="87" s="1"/>
  <c r="AH23" i="87"/>
  <c r="AD23" i="87"/>
  <c r="AC23" i="87" s="1"/>
  <c r="AA23" i="87"/>
  <c r="W23" i="87"/>
  <c r="V23" i="87" s="1"/>
  <c r="T23" i="87"/>
  <c r="P23" i="87"/>
  <c r="O23" i="87" s="1"/>
  <c r="M23" i="87"/>
  <c r="I23" i="87"/>
  <c r="H23" i="87" s="1"/>
  <c r="F23" i="87"/>
  <c r="BU22" i="87"/>
  <c r="BT22" i="87"/>
  <c r="BS22" i="87" s="1"/>
  <c r="BQ22" i="87"/>
  <c r="BM22" i="87"/>
  <c r="BL22" i="87" s="1"/>
  <c r="BJ22" i="87"/>
  <c r="BF22" i="87"/>
  <c r="BE22" i="87" s="1"/>
  <c r="BC22" i="87"/>
  <c r="AY22" i="87"/>
  <c r="AX22" i="87" s="1"/>
  <c r="AV22" i="87"/>
  <c r="AR22" i="87"/>
  <c r="AQ22" i="87" s="1"/>
  <c r="AO22" i="87"/>
  <c r="AK22" i="87"/>
  <c r="AJ22" i="87" s="1"/>
  <c r="AH22" i="87"/>
  <c r="AD22" i="87"/>
  <c r="AC22" i="87" s="1"/>
  <c r="AA22" i="87"/>
  <c r="W22" i="87"/>
  <c r="V22" i="87" s="1"/>
  <c r="T22" i="87"/>
  <c r="P22" i="87"/>
  <c r="O22" i="87" s="1"/>
  <c r="M22" i="87"/>
  <c r="I22" i="87"/>
  <c r="H22" i="87" s="1"/>
  <c r="F22" i="87"/>
  <c r="BU21" i="87"/>
  <c r="BT21" i="87"/>
  <c r="BS21" i="87" s="1"/>
  <c r="BQ21" i="87"/>
  <c r="BM21" i="87"/>
  <c r="BL21" i="87" s="1"/>
  <c r="BJ21" i="87"/>
  <c r="BF21" i="87"/>
  <c r="BE21" i="87" s="1"/>
  <c r="BC21" i="87"/>
  <c r="AY21" i="87"/>
  <c r="AX21" i="87" s="1"/>
  <c r="AV21" i="87"/>
  <c r="AR21" i="87"/>
  <c r="AQ21" i="87" s="1"/>
  <c r="AO21" i="87"/>
  <c r="AK21" i="87"/>
  <c r="AJ21" i="87" s="1"/>
  <c r="AH21" i="87"/>
  <c r="AD21" i="87"/>
  <c r="AC21" i="87" s="1"/>
  <c r="AA21" i="87"/>
  <c r="W21" i="87"/>
  <c r="V21" i="87" s="1"/>
  <c r="T21" i="87"/>
  <c r="P21" i="87"/>
  <c r="O21" i="87" s="1"/>
  <c r="M21" i="87"/>
  <c r="I21" i="87"/>
  <c r="H21" i="87" s="1"/>
  <c r="F21" i="87"/>
  <c r="BU20" i="87"/>
  <c r="BT20" i="87"/>
  <c r="BS20" i="87" s="1"/>
  <c r="BQ20" i="87"/>
  <c r="BM20" i="87"/>
  <c r="BL20" i="87" s="1"/>
  <c r="BJ20" i="87"/>
  <c r="BF20" i="87"/>
  <c r="BE20" i="87" s="1"/>
  <c r="BC20" i="87"/>
  <c r="AY20" i="87"/>
  <c r="AX20" i="87" s="1"/>
  <c r="AV20" i="87"/>
  <c r="AR20" i="87"/>
  <c r="AQ20" i="87" s="1"/>
  <c r="AO20" i="87"/>
  <c r="AK20" i="87"/>
  <c r="AJ20" i="87" s="1"/>
  <c r="AH20" i="87"/>
  <c r="AD20" i="87"/>
  <c r="AC20" i="87" s="1"/>
  <c r="AA20" i="87"/>
  <c r="W20" i="87"/>
  <c r="T20" i="87"/>
  <c r="P20" i="87"/>
  <c r="O20" i="87" s="1"/>
  <c r="M20" i="87"/>
  <c r="I20" i="87"/>
  <c r="F20" i="87"/>
  <c r="BU19" i="87"/>
  <c r="BT19" i="87"/>
  <c r="BS19" i="87" s="1"/>
  <c r="BQ19" i="87"/>
  <c r="BM19" i="87"/>
  <c r="BL19" i="87" s="1"/>
  <c r="BJ19" i="87"/>
  <c r="BF19" i="87"/>
  <c r="BE19" i="87" s="1"/>
  <c r="BC19" i="87"/>
  <c r="AY19" i="87"/>
  <c r="AX19" i="87" s="1"/>
  <c r="AV19" i="87"/>
  <c r="AR19" i="87"/>
  <c r="AQ19" i="87" s="1"/>
  <c r="AO19" i="87"/>
  <c r="AK19" i="87"/>
  <c r="AJ19" i="87" s="1"/>
  <c r="AH19" i="87"/>
  <c r="AD19" i="87"/>
  <c r="AC19" i="87" s="1"/>
  <c r="AA19" i="87"/>
  <c r="W19" i="87"/>
  <c r="V19" i="87" s="1"/>
  <c r="T19" i="87"/>
  <c r="P19" i="87"/>
  <c r="O19" i="87" s="1"/>
  <c r="M19" i="87"/>
  <c r="I19" i="87"/>
  <c r="H19" i="87" s="1"/>
  <c r="F19" i="87"/>
  <c r="BU18" i="87"/>
  <c r="BT18" i="87"/>
  <c r="BS18" i="87" s="1"/>
  <c r="BQ18" i="87"/>
  <c r="BM18" i="87"/>
  <c r="BL18" i="87" s="1"/>
  <c r="BJ18" i="87"/>
  <c r="BF18" i="87"/>
  <c r="BE18" i="87" s="1"/>
  <c r="BC18" i="87"/>
  <c r="AY18" i="87"/>
  <c r="AX18" i="87" s="1"/>
  <c r="AV18" i="87"/>
  <c r="AR18" i="87"/>
  <c r="AQ18" i="87" s="1"/>
  <c r="AO18" i="87"/>
  <c r="AK18" i="87"/>
  <c r="AJ18" i="87" s="1"/>
  <c r="AH18" i="87"/>
  <c r="AD18" i="87"/>
  <c r="AC18" i="87" s="1"/>
  <c r="AA18" i="87"/>
  <c r="W18" i="87"/>
  <c r="V18" i="87" s="1"/>
  <c r="T18" i="87"/>
  <c r="P18" i="87"/>
  <c r="O18" i="87" s="1"/>
  <c r="M18" i="87"/>
  <c r="I18" i="87"/>
  <c r="F18" i="87"/>
  <c r="BU17" i="87"/>
  <c r="BT17" i="87"/>
  <c r="BS17" i="87" s="1"/>
  <c r="BQ17" i="87"/>
  <c r="BM17" i="87"/>
  <c r="BL17" i="87" s="1"/>
  <c r="BJ17" i="87"/>
  <c r="BF17" i="87"/>
  <c r="BE17" i="87" s="1"/>
  <c r="BC17" i="87"/>
  <c r="AY17" i="87"/>
  <c r="AX17" i="87" s="1"/>
  <c r="AV17" i="87"/>
  <c r="AR17" i="87"/>
  <c r="AQ17" i="87" s="1"/>
  <c r="AO17" i="87"/>
  <c r="AK17" i="87"/>
  <c r="AJ17" i="87" s="1"/>
  <c r="AH17" i="87"/>
  <c r="AD17" i="87"/>
  <c r="AC17" i="87" s="1"/>
  <c r="AA17" i="87"/>
  <c r="W17" i="87"/>
  <c r="T17" i="87"/>
  <c r="P17" i="87"/>
  <c r="O17" i="87" s="1"/>
  <c r="M17" i="87"/>
  <c r="I17" i="87"/>
  <c r="H17" i="87" s="1"/>
  <c r="F17" i="87"/>
  <c r="BU16" i="87"/>
  <c r="BT16" i="87"/>
  <c r="BS16" i="87" s="1"/>
  <c r="BQ16" i="87"/>
  <c r="BM16" i="87"/>
  <c r="BL16" i="87" s="1"/>
  <c r="BJ16" i="87"/>
  <c r="BF16" i="87"/>
  <c r="BE16" i="87" s="1"/>
  <c r="BC16" i="87"/>
  <c r="AY16" i="87"/>
  <c r="AX16" i="87" s="1"/>
  <c r="AV16" i="87"/>
  <c r="AR16" i="87"/>
  <c r="AQ16" i="87" s="1"/>
  <c r="AO16" i="87"/>
  <c r="AK16" i="87"/>
  <c r="AJ16" i="87" s="1"/>
  <c r="AH16" i="87"/>
  <c r="AD16" i="87"/>
  <c r="AC16" i="87" s="1"/>
  <c r="AA16" i="87"/>
  <c r="W16" i="87"/>
  <c r="V16" i="87" s="1"/>
  <c r="T16" i="87"/>
  <c r="P16" i="87"/>
  <c r="O16" i="87" s="1"/>
  <c r="M16" i="87"/>
  <c r="I16" i="87"/>
  <c r="H16" i="87" s="1"/>
  <c r="F16" i="87"/>
  <c r="BU15" i="87"/>
  <c r="BT15" i="87"/>
  <c r="BQ15" i="87"/>
  <c r="BM15" i="87"/>
  <c r="BL15" i="87" s="1"/>
  <c r="BJ15" i="87"/>
  <c r="BF15" i="87"/>
  <c r="BE15" i="87" s="1"/>
  <c r="BC15" i="87"/>
  <c r="AY15" i="87"/>
  <c r="AX15" i="87"/>
  <c r="AV15" i="87"/>
  <c r="AR15" i="87"/>
  <c r="AQ15" i="87" s="1"/>
  <c r="AO15" i="87"/>
  <c r="AK15" i="87"/>
  <c r="AJ15" i="87"/>
  <c r="AH15" i="87"/>
  <c r="AD15" i="87"/>
  <c r="AC15" i="87" s="1"/>
  <c r="AA15" i="87"/>
  <c r="W15" i="87"/>
  <c r="V15" i="87" s="1"/>
  <c r="T15" i="87"/>
  <c r="P15" i="87"/>
  <c r="M15" i="87"/>
  <c r="I15" i="87"/>
  <c r="H15" i="87" s="1"/>
  <c r="F15" i="87"/>
  <c r="P14" i="87"/>
  <c r="W14" i="87" s="1"/>
  <c r="O14" i="87"/>
  <c r="V14" i="87" s="1"/>
  <c r="AC14" i="87" s="1"/>
  <c r="AJ14" i="87" s="1"/>
  <c r="AQ14" i="87" s="1"/>
  <c r="AX14" i="87" s="1"/>
  <c r="BE14" i="87" s="1"/>
  <c r="BL14" i="87" s="1"/>
  <c r="BS14" i="87" s="1"/>
  <c r="N14" i="87"/>
  <c r="U14" i="87" s="1"/>
  <c r="BU12" i="87"/>
  <c r="BR13" i="87"/>
  <c r="BK13" i="87"/>
  <c r="BD13" i="87"/>
  <c r="AW13" i="87"/>
  <c r="AP13" i="87"/>
  <c r="AI13" i="87"/>
  <c r="AB13" i="87"/>
  <c r="U13" i="87"/>
  <c r="N13" i="87"/>
  <c r="G13" i="87"/>
  <c r="BN9" i="87"/>
  <c r="B7" i="87"/>
  <c r="A6" i="87"/>
  <c r="A5" i="87"/>
  <c r="A4" i="87"/>
  <c r="A1" i="87"/>
  <c r="J87" i="86"/>
  <c r="I87" i="86"/>
  <c r="G120" i="88" s="1"/>
  <c r="H87" i="86"/>
  <c r="C72" i="86"/>
  <c r="B70" i="86"/>
  <c r="B69" i="86"/>
  <c r="B68" i="86"/>
  <c r="B67" i="86"/>
  <c r="AF62" i="86"/>
  <c r="AG60" i="86"/>
  <c r="AF60" i="86"/>
  <c r="AD60" i="86"/>
  <c r="AC60" i="86"/>
  <c r="AA60" i="86"/>
  <c r="Z60" i="86"/>
  <c r="X60" i="86"/>
  <c r="W60" i="86"/>
  <c r="U60" i="86"/>
  <c r="T60" i="86"/>
  <c r="R60" i="86"/>
  <c r="Q60" i="86"/>
  <c r="O60" i="86"/>
  <c r="N60" i="86"/>
  <c r="L60" i="86"/>
  <c r="K60" i="86"/>
  <c r="I60" i="86"/>
  <c r="H60" i="86"/>
  <c r="F60" i="86"/>
  <c r="E60" i="86"/>
  <c r="AJ59" i="86"/>
  <c r="AI59" i="86"/>
  <c r="AH59" i="86"/>
  <c r="AE59" i="86"/>
  <c r="AB59" i="86"/>
  <c r="Y59" i="86"/>
  <c r="V59" i="86"/>
  <c r="S59" i="86"/>
  <c r="P59" i="86"/>
  <c r="M59" i="86"/>
  <c r="J59" i="86"/>
  <c r="G59" i="86"/>
  <c r="A59" i="86"/>
  <c r="AJ58" i="86"/>
  <c r="AI58" i="86"/>
  <c r="AH58" i="86"/>
  <c r="AE58" i="86"/>
  <c r="AB58" i="86"/>
  <c r="Y58" i="86"/>
  <c r="V58" i="86"/>
  <c r="S58" i="86"/>
  <c r="P58" i="86"/>
  <c r="M58" i="86"/>
  <c r="J58" i="86"/>
  <c r="G58" i="86"/>
  <c r="A58" i="86"/>
  <c r="AJ57" i="86"/>
  <c r="AI57" i="86"/>
  <c r="AH57" i="86"/>
  <c r="AE57" i="86"/>
  <c r="AB57" i="86"/>
  <c r="Y57" i="86"/>
  <c r="V57" i="86"/>
  <c r="S57" i="86"/>
  <c r="P57" i="86"/>
  <c r="M57" i="86"/>
  <c r="J57" i="86"/>
  <c r="G57" i="86"/>
  <c r="A57" i="86"/>
  <c r="AJ56" i="86"/>
  <c r="AI56" i="86"/>
  <c r="AH56" i="86"/>
  <c r="AE56" i="86"/>
  <c r="AE60" i="86" s="1"/>
  <c r="AB56" i="86"/>
  <c r="Y56" i="86"/>
  <c r="V56" i="86"/>
  <c r="S56" i="86"/>
  <c r="P56" i="86"/>
  <c r="M56" i="86"/>
  <c r="J56" i="86"/>
  <c r="G56" i="86"/>
  <c r="A56" i="86"/>
  <c r="AG53" i="86"/>
  <c r="AG62" i="86" s="1"/>
  <c r="AF53" i="86"/>
  <c r="AD53" i="86"/>
  <c r="AD62" i="86" s="1"/>
  <c r="AC53" i="86"/>
  <c r="AC62" i="86" s="1"/>
  <c r="AA53" i="86"/>
  <c r="AA62" i="86" s="1"/>
  <c r="Z53" i="86"/>
  <c r="Z62" i="86" s="1"/>
  <c r="X53" i="86"/>
  <c r="X62" i="86" s="1"/>
  <c r="W53" i="86"/>
  <c r="W62" i="86" s="1"/>
  <c r="U53" i="86"/>
  <c r="U62" i="86" s="1"/>
  <c r="T53" i="86"/>
  <c r="T62" i="86" s="1"/>
  <c r="R53" i="86"/>
  <c r="R62" i="86" s="1"/>
  <c r="Q53" i="86"/>
  <c r="Q62" i="86" s="1"/>
  <c r="O53" i="86"/>
  <c r="O62" i="86" s="1"/>
  <c r="N53" i="86"/>
  <c r="N62" i="86" s="1"/>
  <c r="L53" i="86"/>
  <c r="L62" i="86" s="1"/>
  <c r="K53" i="86"/>
  <c r="K62" i="86" s="1"/>
  <c r="I53" i="86"/>
  <c r="I62" i="86" s="1"/>
  <c r="H53" i="86"/>
  <c r="H62" i="86" s="1"/>
  <c r="F53" i="86"/>
  <c r="E53" i="86"/>
  <c r="AJ52" i="86"/>
  <c r="AI52" i="86"/>
  <c r="AH52" i="86"/>
  <c r="AE52" i="86"/>
  <c r="AB52" i="86"/>
  <c r="Y52" i="86"/>
  <c r="V52" i="86"/>
  <c r="S52" i="86"/>
  <c r="P52" i="86"/>
  <c r="M52" i="86"/>
  <c r="J52" i="86"/>
  <c r="G52" i="86"/>
  <c r="A52" i="86"/>
  <c r="AJ51" i="86"/>
  <c r="AI51" i="86"/>
  <c r="AH51" i="86"/>
  <c r="AE51" i="86"/>
  <c r="AB51" i="86"/>
  <c r="Y51" i="86"/>
  <c r="V51" i="86"/>
  <c r="S51" i="86"/>
  <c r="P51" i="86"/>
  <c r="M51" i="86"/>
  <c r="J51" i="86"/>
  <c r="G51" i="86"/>
  <c r="A51" i="86"/>
  <c r="AJ50" i="86"/>
  <c r="AI50" i="86"/>
  <c r="AH50" i="86"/>
  <c r="AE50" i="86"/>
  <c r="AB50" i="86"/>
  <c r="Y50" i="86"/>
  <c r="V50" i="86"/>
  <c r="S50" i="86"/>
  <c r="P50" i="86"/>
  <c r="M50" i="86"/>
  <c r="J50" i="86"/>
  <c r="G50" i="86"/>
  <c r="A50" i="86"/>
  <c r="AJ49" i="86"/>
  <c r="AI49" i="86"/>
  <c r="AH49" i="86"/>
  <c r="AE49" i="86"/>
  <c r="AB49" i="86"/>
  <c r="Y49" i="86"/>
  <c r="V49" i="86"/>
  <c r="S49" i="86"/>
  <c r="P49" i="86"/>
  <c r="M49" i="86"/>
  <c r="J49" i="86"/>
  <c r="G49" i="86"/>
  <c r="A49" i="86"/>
  <c r="AJ48" i="86"/>
  <c r="AI48" i="86"/>
  <c r="AH48" i="86"/>
  <c r="AE48" i="86"/>
  <c r="AB48" i="86"/>
  <c r="Y48" i="86"/>
  <c r="V48" i="86"/>
  <c r="S48" i="86"/>
  <c r="P48" i="86"/>
  <c r="M48" i="86"/>
  <c r="J48" i="86"/>
  <c r="G48" i="86"/>
  <c r="A48" i="86"/>
  <c r="AJ47" i="86"/>
  <c r="AI47" i="86"/>
  <c r="AH47" i="86"/>
  <c r="AE47" i="86"/>
  <c r="AB47" i="86"/>
  <c r="Y47" i="86"/>
  <c r="V47" i="86"/>
  <c r="S47" i="86"/>
  <c r="P47" i="86"/>
  <c r="M47" i="86"/>
  <c r="J47" i="86"/>
  <c r="G47" i="86"/>
  <c r="A47" i="86"/>
  <c r="AJ46" i="86"/>
  <c r="AI46" i="86"/>
  <c r="AH46" i="86"/>
  <c r="AE46" i="86"/>
  <c r="AB46" i="86"/>
  <c r="Y46" i="86"/>
  <c r="V46" i="86"/>
  <c r="S46" i="86"/>
  <c r="P46" i="86"/>
  <c r="M46" i="86"/>
  <c r="J46" i="86"/>
  <c r="G46" i="86"/>
  <c r="A46" i="86"/>
  <c r="AJ45" i="86"/>
  <c r="AI45" i="86"/>
  <c r="AH45" i="86"/>
  <c r="AE45" i="86"/>
  <c r="AB45" i="86"/>
  <c r="Y45" i="86"/>
  <c r="V45" i="86"/>
  <c r="S45" i="86"/>
  <c r="P45" i="86"/>
  <c r="M45" i="86"/>
  <c r="J45" i="86"/>
  <c r="G45" i="86"/>
  <c r="A45" i="86"/>
  <c r="AJ44" i="86"/>
  <c r="AI44" i="86"/>
  <c r="AH44" i="86"/>
  <c r="AE44" i="86"/>
  <c r="AB44" i="86"/>
  <c r="Y44" i="86"/>
  <c r="V44" i="86"/>
  <c r="S44" i="86"/>
  <c r="P44" i="86"/>
  <c r="M44" i="86"/>
  <c r="J44" i="86"/>
  <c r="G44" i="86"/>
  <c r="A44" i="86"/>
  <c r="AJ43" i="86"/>
  <c r="AI43" i="86"/>
  <c r="AH43" i="86"/>
  <c r="AE43" i="86"/>
  <c r="AB43" i="86"/>
  <c r="Y43" i="86"/>
  <c r="V43" i="86"/>
  <c r="S43" i="86"/>
  <c r="P43" i="86"/>
  <c r="M43" i="86"/>
  <c r="J43" i="86"/>
  <c r="G43" i="86"/>
  <c r="A43" i="86"/>
  <c r="AJ42" i="86"/>
  <c r="AI42" i="86"/>
  <c r="AH42" i="86"/>
  <c r="AE42" i="86"/>
  <c r="AB42" i="86"/>
  <c r="Y42" i="86"/>
  <c r="V42" i="86"/>
  <c r="S42" i="86"/>
  <c r="P42" i="86"/>
  <c r="M42" i="86"/>
  <c r="J42" i="86"/>
  <c r="G42" i="86"/>
  <c r="A42" i="86"/>
  <c r="AJ41" i="86"/>
  <c r="AI41" i="86"/>
  <c r="AH41" i="86"/>
  <c r="AE41" i="86"/>
  <c r="AB41" i="86"/>
  <c r="Y41" i="86"/>
  <c r="V41" i="86"/>
  <c r="S41" i="86"/>
  <c r="P41" i="86"/>
  <c r="M41" i="86"/>
  <c r="J41" i="86"/>
  <c r="G41" i="86"/>
  <c r="A41" i="86"/>
  <c r="AJ40" i="86"/>
  <c r="AI40" i="86"/>
  <c r="AH40" i="86"/>
  <c r="AE40" i="86"/>
  <c r="AB40" i="86"/>
  <c r="Y40" i="86"/>
  <c r="V40" i="86"/>
  <c r="S40" i="86"/>
  <c r="P40" i="86"/>
  <c r="M40" i="86"/>
  <c r="J40" i="86"/>
  <c r="G40" i="86"/>
  <c r="A40" i="86"/>
  <c r="AJ39" i="86"/>
  <c r="AI39" i="86"/>
  <c r="AH39" i="86"/>
  <c r="AE39" i="86"/>
  <c r="AB39" i="86"/>
  <c r="Y39" i="86"/>
  <c r="V39" i="86"/>
  <c r="S39" i="86"/>
  <c r="P39" i="86"/>
  <c r="M39" i="86"/>
  <c r="J39" i="86"/>
  <c r="G39" i="86"/>
  <c r="A39" i="86"/>
  <c r="AJ38" i="86"/>
  <c r="AI38" i="86"/>
  <c r="AH38" i="86"/>
  <c r="AE38" i="86"/>
  <c r="AB38" i="86"/>
  <c r="Y38" i="86"/>
  <c r="V38" i="86"/>
  <c r="S38" i="86"/>
  <c r="P38" i="86"/>
  <c r="M38" i="86"/>
  <c r="J38" i="86"/>
  <c r="G38" i="86"/>
  <c r="A38" i="86"/>
  <c r="AJ37" i="86"/>
  <c r="AI37" i="86"/>
  <c r="AH37" i="86"/>
  <c r="AE37" i="86"/>
  <c r="AB37" i="86"/>
  <c r="Y37" i="86"/>
  <c r="V37" i="86"/>
  <c r="S37" i="86"/>
  <c r="P37" i="86"/>
  <c r="M37" i="86"/>
  <c r="J37" i="86"/>
  <c r="G37" i="86"/>
  <c r="A37" i="86"/>
  <c r="AJ36" i="86"/>
  <c r="AI36" i="86"/>
  <c r="AH36" i="86"/>
  <c r="AE36" i="86"/>
  <c r="AB36" i="86"/>
  <c r="Y36" i="86"/>
  <c r="V36" i="86"/>
  <c r="S36" i="86"/>
  <c r="P36" i="86"/>
  <c r="M36" i="86"/>
  <c r="J36" i="86"/>
  <c r="G36" i="86"/>
  <c r="A36" i="86"/>
  <c r="AJ35" i="86"/>
  <c r="AI35" i="86"/>
  <c r="AH35" i="86"/>
  <c r="AE35" i="86"/>
  <c r="AB35" i="86"/>
  <c r="Y35" i="86"/>
  <c r="V35" i="86"/>
  <c r="S35" i="86"/>
  <c r="P35" i="86"/>
  <c r="M35" i="86"/>
  <c r="J35" i="86"/>
  <c r="G35" i="86"/>
  <c r="A35" i="86"/>
  <c r="AJ34" i="86"/>
  <c r="AI34" i="86"/>
  <c r="AH34" i="86"/>
  <c r="AE34" i="86"/>
  <c r="AB34" i="86"/>
  <c r="Y34" i="86"/>
  <c r="V34" i="86"/>
  <c r="S34" i="86"/>
  <c r="P34" i="86"/>
  <c r="M34" i="86"/>
  <c r="J34" i="86"/>
  <c r="G34" i="86"/>
  <c r="A34" i="86"/>
  <c r="AK30" i="86"/>
  <c r="AI30" i="86"/>
  <c r="AG30" i="86"/>
  <c r="AD30" i="86"/>
  <c r="AA30" i="86"/>
  <c r="X30" i="86"/>
  <c r="U30" i="86"/>
  <c r="R30" i="86"/>
  <c r="O30" i="86"/>
  <c r="L30" i="86"/>
  <c r="I30" i="86"/>
  <c r="F30" i="86"/>
  <c r="AE29" i="86"/>
  <c r="S29" i="86"/>
  <c r="K29" i="86"/>
  <c r="H29" i="86"/>
  <c r="G29" i="86"/>
  <c r="AC24" i="86"/>
  <c r="Y24" i="86"/>
  <c r="Q24" i="86"/>
  <c r="M24" i="86"/>
  <c r="E24" i="86"/>
  <c r="K23" i="86"/>
  <c r="I13" i="87"/>
  <c r="B16" i="86"/>
  <c r="D11" i="86"/>
  <c r="C11" i="86"/>
  <c r="B11" i="86"/>
  <c r="D10" i="86"/>
  <c r="C10" i="86"/>
  <c r="B10" i="86"/>
  <c r="AF21" i="86" s="1"/>
  <c r="D9" i="86"/>
  <c r="C9" i="86"/>
  <c r="B9" i="86"/>
  <c r="D8" i="86"/>
  <c r="C8" i="86"/>
  <c r="B8" i="86"/>
  <c r="D7" i="86"/>
  <c r="C7" i="86"/>
  <c r="B7" i="86"/>
  <c r="C6" i="86"/>
  <c r="C5" i="86"/>
  <c r="B5" i="86"/>
  <c r="AI92" i="86" s="1"/>
  <c r="B3" i="86"/>
  <c r="Z90" i="86" s="1"/>
  <c r="I53" i="48"/>
  <c r="H53" i="48"/>
  <c r="G53" i="48"/>
  <c r="F53" i="48"/>
  <c r="AG60" i="52"/>
  <c r="AF60" i="52"/>
  <c r="AD60" i="52"/>
  <c r="AC60" i="52"/>
  <c r="AA60" i="52"/>
  <c r="Z60" i="52"/>
  <c r="X60" i="52"/>
  <c r="W60" i="52"/>
  <c r="U60" i="52"/>
  <c r="T60" i="52"/>
  <c r="R60" i="52"/>
  <c r="Q60" i="52"/>
  <c r="O60" i="52"/>
  <c r="N60" i="52"/>
  <c r="L60" i="52"/>
  <c r="K60" i="52"/>
  <c r="I60" i="52"/>
  <c r="H60" i="52"/>
  <c r="F60" i="52"/>
  <c r="AG60" i="57"/>
  <c r="AF60" i="57"/>
  <c r="AD60" i="57"/>
  <c r="AC60" i="57"/>
  <c r="AA60" i="57"/>
  <c r="Z60" i="57"/>
  <c r="X60" i="57"/>
  <c r="W60" i="57"/>
  <c r="U60" i="57"/>
  <c r="T60" i="57"/>
  <c r="R60" i="57"/>
  <c r="Q60" i="57"/>
  <c r="O60" i="57"/>
  <c r="N60" i="57"/>
  <c r="L60" i="57"/>
  <c r="K60" i="57"/>
  <c r="I60" i="57"/>
  <c r="H60" i="57"/>
  <c r="F60" i="57"/>
  <c r="AG60" i="61"/>
  <c r="AF60" i="61"/>
  <c r="AD60" i="61"/>
  <c r="AC60" i="61"/>
  <c r="AA60" i="61"/>
  <c r="Z60" i="61"/>
  <c r="X60" i="61"/>
  <c r="W60" i="61"/>
  <c r="U60" i="61"/>
  <c r="T60" i="61"/>
  <c r="R60" i="61"/>
  <c r="Q60" i="61"/>
  <c r="O60" i="61"/>
  <c r="N60" i="61"/>
  <c r="L60" i="61"/>
  <c r="K60" i="61"/>
  <c r="I60" i="61"/>
  <c r="H60" i="61"/>
  <c r="F60" i="61"/>
  <c r="AG60" i="65"/>
  <c r="AF60" i="65"/>
  <c r="AD60" i="65"/>
  <c r="AC60" i="65"/>
  <c r="AA60" i="65"/>
  <c r="Z60" i="65"/>
  <c r="X60" i="65"/>
  <c r="W60" i="65"/>
  <c r="U60" i="65"/>
  <c r="T60" i="65"/>
  <c r="R60" i="65"/>
  <c r="Q60" i="65"/>
  <c r="O60" i="65"/>
  <c r="N60" i="65"/>
  <c r="L60" i="65"/>
  <c r="K60" i="65"/>
  <c r="I60" i="65"/>
  <c r="H60" i="65"/>
  <c r="F60" i="65"/>
  <c r="AG60" i="69"/>
  <c r="AF60" i="69"/>
  <c r="AD60" i="69"/>
  <c r="AC60" i="69"/>
  <c r="AA60" i="69"/>
  <c r="Z60" i="69"/>
  <c r="X60" i="69"/>
  <c r="W60" i="69"/>
  <c r="U60" i="69"/>
  <c r="T60" i="69"/>
  <c r="R60" i="69"/>
  <c r="Q60" i="69"/>
  <c r="O60" i="69"/>
  <c r="N60" i="69"/>
  <c r="L60" i="69"/>
  <c r="K60" i="69"/>
  <c r="I60" i="69"/>
  <c r="H60" i="69"/>
  <c r="F60" i="69"/>
  <c r="E53" i="48"/>
  <c r="E60" i="52"/>
  <c r="E60" i="57"/>
  <c r="E60" i="61"/>
  <c r="E60" i="65"/>
  <c r="E60" i="69"/>
  <c r="I46" i="48"/>
  <c r="H46" i="48"/>
  <c r="G46" i="48"/>
  <c r="AG53" i="52"/>
  <c r="AF53" i="52"/>
  <c r="AD53" i="52"/>
  <c r="AC53" i="52"/>
  <c r="AA53" i="52"/>
  <c r="Z53" i="52"/>
  <c r="X53" i="52"/>
  <c r="W53" i="52"/>
  <c r="U53" i="52"/>
  <c r="T53" i="52"/>
  <c r="R53" i="52"/>
  <c r="Q53" i="52"/>
  <c r="O53" i="52"/>
  <c r="N53" i="52"/>
  <c r="L53" i="52"/>
  <c r="K53" i="52"/>
  <c r="I53" i="52"/>
  <c r="H53" i="52"/>
  <c r="F53" i="52"/>
  <c r="AG53" i="57"/>
  <c r="AF53" i="57"/>
  <c r="AD53" i="57"/>
  <c r="AC53" i="57"/>
  <c r="AA53" i="57"/>
  <c r="Z53" i="57"/>
  <c r="X53" i="57"/>
  <c r="W53" i="57"/>
  <c r="U53" i="57"/>
  <c r="T53" i="57"/>
  <c r="R53" i="57"/>
  <c r="Q53" i="57"/>
  <c r="O53" i="57"/>
  <c r="N53" i="57"/>
  <c r="L53" i="57"/>
  <c r="K53" i="57"/>
  <c r="I53" i="57"/>
  <c r="H53" i="57"/>
  <c r="F53" i="57"/>
  <c r="AG53" i="61"/>
  <c r="AF53" i="61"/>
  <c r="AD53" i="61"/>
  <c r="AC53" i="61"/>
  <c r="AA53" i="61"/>
  <c r="Z53" i="61"/>
  <c r="X53" i="61"/>
  <c r="W53" i="61"/>
  <c r="U53" i="61"/>
  <c r="T53" i="61"/>
  <c r="R53" i="61"/>
  <c r="Q53" i="61"/>
  <c r="O53" i="61"/>
  <c r="N53" i="61"/>
  <c r="L53" i="61"/>
  <c r="K53" i="61"/>
  <c r="I53" i="61"/>
  <c r="H53" i="61"/>
  <c r="F53" i="61"/>
  <c r="AG53" i="65"/>
  <c r="AF53" i="65"/>
  <c r="AD53" i="65"/>
  <c r="AC53" i="65"/>
  <c r="AA53" i="65"/>
  <c r="Z53" i="65"/>
  <c r="X53" i="65"/>
  <c r="W53" i="65"/>
  <c r="U53" i="65"/>
  <c r="T53" i="65"/>
  <c r="R53" i="65"/>
  <c r="Q53" i="65"/>
  <c r="O53" i="65"/>
  <c r="N53" i="65"/>
  <c r="L53" i="65"/>
  <c r="K53" i="65"/>
  <c r="I53" i="65"/>
  <c r="H53" i="65"/>
  <c r="F53" i="65"/>
  <c r="AG53" i="69"/>
  <c r="AF53" i="69"/>
  <c r="AD53" i="69"/>
  <c r="AC53" i="69"/>
  <c r="AA53" i="69"/>
  <c r="Z53" i="69"/>
  <c r="X53" i="69"/>
  <c r="W53" i="69"/>
  <c r="U53" i="69"/>
  <c r="T53" i="69"/>
  <c r="R53" i="69"/>
  <c r="Q53" i="69"/>
  <c r="O53" i="69"/>
  <c r="N53" i="69"/>
  <c r="L53" i="69"/>
  <c r="K53" i="69"/>
  <c r="I53" i="69"/>
  <c r="H53" i="69"/>
  <c r="F53" i="69"/>
  <c r="E53" i="52"/>
  <c r="E62" i="52" s="1"/>
  <c r="E53" i="57"/>
  <c r="E62" i="57" s="1"/>
  <c r="E53" i="61"/>
  <c r="E62" i="61" s="1"/>
  <c r="E53" i="65"/>
  <c r="E62" i="65" s="1"/>
  <c r="E53" i="69"/>
  <c r="E62" i="69" s="1"/>
  <c r="G103" i="2"/>
  <c r="F103" i="2"/>
  <c r="E103" i="2"/>
  <c r="D103" i="2"/>
  <c r="C103" i="2"/>
  <c r="AB103" i="50"/>
  <c r="Z103" i="50"/>
  <c r="Y103" i="50"/>
  <c r="W103" i="50"/>
  <c r="V103" i="50"/>
  <c r="T103" i="50"/>
  <c r="S103" i="50"/>
  <c r="Q103" i="50"/>
  <c r="P103" i="50"/>
  <c r="N103" i="50"/>
  <c r="M103" i="50"/>
  <c r="K103" i="50"/>
  <c r="J103" i="50"/>
  <c r="H103" i="50"/>
  <c r="G103" i="50"/>
  <c r="E103" i="50"/>
  <c r="D103" i="50"/>
  <c r="AF104" i="54"/>
  <c r="AD104" i="54"/>
  <c r="AC104" i="54"/>
  <c r="AA104" i="54"/>
  <c r="Z104" i="54"/>
  <c r="X104" i="54"/>
  <c r="W104" i="54"/>
  <c r="U104" i="54"/>
  <c r="T104" i="54"/>
  <c r="R104" i="54"/>
  <c r="Q104" i="54"/>
  <c r="O104" i="54"/>
  <c r="N104" i="54"/>
  <c r="L104" i="54"/>
  <c r="K104" i="54"/>
  <c r="I104" i="54"/>
  <c r="H104" i="54"/>
  <c r="F104" i="54"/>
  <c r="E104" i="54"/>
  <c r="AF104" i="59"/>
  <c r="AD104" i="59"/>
  <c r="AC104" i="59"/>
  <c r="AA104" i="59"/>
  <c r="Z104" i="59"/>
  <c r="X104" i="59"/>
  <c r="W104" i="59"/>
  <c r="U104" i="59"/>
  <c r="T104" i="59"/>
  <c r="R104" i="59"/>
  <c r="Q104" i="59"/>
  <c r="O104" i="59"/>
  <c r="N104" i="59"/>
  <c r="L104" i="59"/>
  <c r="K104" i="59"/>
  <c r="I104" i="59"/>
  <c r="H104" i="59"/>
  <c r="F104" i="59"/>
  <c r="E104" i="59"/>
  <c r="AF104" i="63"/>
  <c r="AD104" i="63"/>
  <c r="AC104" i="63"/>
  <c r="AA104" i="63"/>
  <c r="Z104" i="63"/>
  <c r="X104" i="63"/>
  <c r="W104" i="63"/>
  <c r="U104" i="63"/>
  <c r="T104" i="63"/>
  <c r="R104" i="63"/>
  <c r="Q104" i="63"/>
  <c r="O104" i="63"/>
  <c r="N104" i="63"/>
  <c r="L104" i="63"/>
  <c r="K104" i="63"/>
  <c r="I104" i="63"/>
  <c r="H104" i="63"/>
  <c r="F104" i="63"/>
  <c r="E104" i="63"/>
  <c r="AF104" i="67"/>
  <c r="AD104" i="67"/>
  <c r="AC104" i="67"/>
  <c r="AA104" i="67"/>
  <c r="Z104" i="67"/>
  <c r="X104" i="67"/>
  <c r="W104" i="67"/>
  <c r="U104" i="67"/>
  <c r="T104" i="67"/>
  <c r="R104" i="67"/>
  <c r="Q104" i="67"/>
  <c r="O104" i="67"/>
  <c r="N104" i="67"/>
  <c r="L104" i="67"/>
  <c r="K104" i="67"/>
  <c r="I104" i="67"/>
  <c r="H104" i="67"/>
  <c r="F104" i="67"/>
  <c r="E104" i="67"/>
  <c r="AF104" i="71"/>
  <c r="AD104" i="71"/>
  <c r="AC104" i="71"/>
  <c r="AA104" i="71"/>
  <c r="Z104" i="71"/>
  <c r="X104" i="71"/>
  <c r="W104" i="71"/>
  <c r="U104" i="71"/>
  <c r="T104" i="71"/>
  <c r="R104" i="71"/>
  <c r="Q104" i="71"/>
  <c r="O104" i="71"/>
  <c r="N104" i="71"/>
  <c r="L104" i="71"/>
  <c r="K104" i="71"/>
  <c r="I104" i="71"/>
  <c r="H104" i="71"/>
  <c r="F104" i="71"/>
  <c r="E104" i="71"/>
  <c r="G103" i="38"/>
  <c r="F103" i="38"/>
  <c r="E103" i="38"/>
  <c r="D103" i="38"/>
  <c r="C103" i="38"/>
  <c r="C104" i="54"/>
  <c r="C104" i="59"/>
  <c r="C104" i="63"/>
  <c r="C104" i="67"/>
  <c r="C104" i="71"/>
  <c r="G67" i="2"/>
  <c r="F67" i="2"/>
  <c r="E67" i="2"/>
  <c r="D67" i="2"/>
  <c r="C67" i="2"/>
  <c r="AB67" i="50"/>
  <c r="Z67" i="50"/>
  <c r="Y67" i="50"/>
  <c r="W67" i="50"/>
  <c r="V67" i="50"/>
  <c r="T67" i="50"/>
  <c r="S67" i="50"/>
  <c r="Q67" i="50"/>
  <c r="P67" i="50"/>
  <c r="N67" i="50"/>
  <c r="M67" i="50"/>
  <c r="K67" i="50"/>
  <c r="J67" i="50"/>
  <c r="H67" i="50"/>
  <c r="G67" i="50"/>
  <c r="E67" i="50"/>
  <c r="D67" i="50"/>
  <c r="AF68" i="54"/>
  <c r="AD68" i="54"/>
  <c r="AC68" i="54"/>
  <c r="AA68" i="54"/>
  <c r="Z68" i="54"/>
  <c r="X68" i="54"/>
  <c r="W68" i="54"/>
  <c r="U68" i="54"/>
  <c r="T68" i="54"/>
  <c r="R68" i="54"/>
  <c r="Q68" i="54"/>
  <c r="O68" i="54"/>
  <c r="N68" i="54"/>
  <c r="L68" i="54"/>
  <c r="K68" i="54"/>
  <c r="I68" i="54"/>
  <c r="H68" i="54"/>
  <c r="F68" i="54"/>
  <c r="E68" i="54"/>
  <c r="AF68" i="59"/>
  <c r="AD68" i="59"/>
  <c r="AC68" i="59"/>
  <c r="AA68" i="59"/>
  <c r="Z68" i="59"/>
  <c r="X68" i="59"/>
  <c r="W68" i="59"/>
  <c r="U68" i="59"/>
  <c r="T68" i="59"/>
  <c r="R68" i="59"/>
  <c r="Q68" i="59"/>
  <c r="O68" i="59"/>
  <c r="N68" i="59"/>
  <c r="L68" i="59"/>
  <c r="K68" i="59"/>
  <c r="I68" i="59"/>
  <c r="H68" i="59"/>
  <c r="F68" i="59"/>
  <c r="E68" i="59"/>
  <c r="AF68" i="63"/>
  <c r="AD68" i="63"/>
  <c r="AC68" i="63"/>
  <c r="AA68" i="63"/>
  <c r="Z68" i="63"/>
  <c r="X68" i="63"/>
  <c r="W68" i="63"/>
  <c r="U68" i="63"/>
  <c r="T68" i="63"/>
  <c r="R68" i="63"/>
  <c r="Q68" i="63"/>
  <c r="O68" i="63"/>
  <c r="N68" i="63"/>
  <c r="L68" i="63"/>
  <c r="K68" i="63"/>
  <c r="I68" i="63"/>
  <c r="H68" i="63"/>
  <c r="F68" i="63"/>
  <c r="E68" i="63"/>
  <c r="AF68" i="67"/>
  <c r="AD68" i="67"/>
  <c r="AC68" i="67"/>
  <c r="AA68" i="67"/>
  <c r="Z68" i="67"/>
  <c r="X68" i="67"/>
  <c r="W68" i="67"/>
  <c r="U68" i="67"/>
  <c r="T68" i="67"/>
  <c r="R68" i="67"/>
  <c r="Q68" i="67"/>
  <c r="O68" i="67"/>
  <c r="N68" i="67"/>
  <c r="L68" i="67"/>
  <c r="K68" i="67"/>
  <c r="I68" i="67"/>
  <c r="H68" i="67"/>
  <c r="F68" i="67"/>
  <c r="E68" i="67"/>
  <c r="AF68" i="71"/>
  <c r="AD68" i="71"/>
  <c r="AC68" i="71"/>
  <c r="AA68" i="71"/>
  <c r="Z68" i="71"/>
  <c r="X68" i="71"/>
  <c r="W68" i="71"/>
  <c r="U68" i="71"/>
  <c r="T68" i="71"/>
  <c r="R68" i="71"/>
  <c r="Q68" i="71"/>
  <c r="O68" i="71"/>
  <c r="N68" i="71"/>
  <c r="L68" i="71"/>
  <c r="K68" i="71"/>
  <c r="I68" i="71"/>
  <c r="H68" i="71"/>
  <c r="F68" i="71"/>
  <c r="E68" i="71"/>
  <c r="G67" i="38"/>
  <c r="F67" i="38"/>
  <c r="E67" i="38"/>
  <c r="D67" i="38"/>
  <c r="C67" i="38"/>
  <c r="C67" i="50"/>
  <c r="C68" i="54"/>
  <c r="C68" i="59"/>
  <c r="C68" i="63"/>
  <c r="C68" i="67"/>
  <c r="C68" i="71"/>
  <c r="Q56" i="49"/>
  <c r="X56" i="49"/>
  <c r="AE56" i="49"/>
  <c r="AL56" i="49"/>
  <c r="AS56" i="49"/>
  <c r="AZ56" i="49"/>
  <c r="BG56" i="49"/>
  <c r="G58" i="53"/>
  <c r="N58" i="53"/>
  <c r="U58" i="53"/>
  <c r="AB58" i="53"/>
  <c r="AI58" i="53"/>
  <c r="AP58" i="53"/>
  <c r="AW58" i="53"/>
  <c r="BD58" i="53"/>
  <c r="BK58" i="53"/>
  <c r="G58" i="58"/>
  <c r="N58" i="58"/>
  <c r="U58" i="58"/>
  <c r="AB58" i="58"/>
  <c r="AI58" i="58"/>
  <c r="AP58" i="58"/>
  <c r="AW58" i="58"/>
  <c r="BD58" i="58"/>
  <c r="BK58" i="58"/>
  <c r="G58" i="62"/>
  <c r="N58" i="62"/>
  <c r="U58" i="62"/>
  <c r="AB58" i="62"/>
  <c r="AI58" i="62"/>
  <c r="AP58" i="62"/>
  <c r="AW58" i="62"/>
  <c r="BD58" i="62"/>
  <c r="BK58" i="62"/>
  <c r="G58" i="66"/>
  <c r="N58" i="66"/>
  <c r="U58" i="66"/>
  <c r="AB58" i="66"/>
  <c r="AI58" i="66"/>
  <c r="AP58" i="66"/>
  <c r="AW58" i="66"/>
  <c r="BD58" i="66"/>
  <c r="BK58" i="66"/>
  <c r="G58" i="70"/>
  <c r="N58" i="70"/>
  <c r="U58" i="70"/>
  <c r="AB58" i="70"/>
  <c r="AI58" i="70"/>
  <c r="AP58" i="70"/>
  <c r="AW58" i="70"/>
  <c r="BD58" i="70"/>
  <c r="BK58" i="70"/>
  <c r="BN56" i="49"/>
  <c r="BN59" i="49" s="1"/>
  <c r="BR58" i="53"/>
  <c r="BR61" i="53" s="1"/>
  <c r="BR58" i="58"/>
  <c r="BR61" i="58" s="1"/>
  <c r="BR58" i="62"/>
  <c r="BR61" i="62" s="1"/>
  <c r="BR58" i="66"/>
  <c r="BR61" i="66" s="1"/>
  <c r="BR58" i="70"/>
  <c r="BR61" i="70" s="1"/>
  <c r="B7" i="85"/>
  <c r="A7" i="85"/>
  <c r="C6" i="85"/>
  <c r="C5" i="85"/>
  <c r="B5" i="85"/>
  <c r="B6" i="85" s="1"/>
  <c r="BJ8" i="49"/>
  <c r="BN9" i="53"/>
  <c r="BN9" i="58"/>
  <c r="BN9" i="62"/>
  <c r="BN9" i="70"/>
  <c r="BN9" i="66"/>
  <c r="B1" i="83"/>
  <c r="BU12" i="53"/>
  <c r="BU12" i="58"/>
  <c r="BU12" i="66"/>
  <c r="BU12" i="70"/>
  <c r="BU12" i="62"/>
  <c r="BR13" i="53"/>
  <c r="BR13" i="58"/>
  <c r="BR13" i="66"/>
  <c r="BR13" i="70"/>
  <c r="BR13" i="62"/>
  <c r="BK13" i="53"/>
  <c r="BK13" i="58"/>
  <c r="BK13" i="66"/>
  <c r="BK13" i="70"/>
  <c r="BK13" i="62"/>
  <c r="BD13" i="53"/>
  <c r="BD13" i="58"/>
  <c r="BD13" i="66"/>
  <c r="BD13" i="70"/>
  <c r="BD13" i="62"/>
  <c r="AW13" i="53"/>
  <c r="AW13" i="58"/>
  <c r="AW13" i="66"/>
  <c r="AW13" i="70"/>
  <c r="AW13" i="62"/>
  <c r="AP13" i="53"/>
  <c r="AP13" i="58"/>
  <c r="AP13" i="66"/>
  <c r="AP13" i="70"/>
  <c r="AP13" i="62"/>
  <c r="AI13" i="53"/>
  <c r="AI13" i="58"/>
  <c r="AI13" i="66"/>
  <c r="AI13" i="70"/>
  <c r="AI13" i="62"/>
  <c r="AB13" i="53"/>
  <c r="AB13" i="58"/>
  <c r="AB13" i="66"/>
  <c r="AB13" i="70"/>
  <c r="AB13" i="62"/>
  <c r="U13" i="53"/>
  <c r="U13" i="58"/>
  <c r="U13" i="66"/>
  <c r="U13" i="70"/>
  <c r="U13" i="62"/>
  <c r="N13" i="53"/>
  <c r="N13" i="58"/>
  <c r="N13" i="66"/>
  <c r="N13" i="70"/>
  <c r="N13" i="62"/>
  <c r="G13" i="53"/>
  <c r="G13" i="58"/>
  <c r="G13" i="66"/>
  <c r="G13" i="70"/>
  <c r="G13" i="62"/>
  <c r="A57" i="57"/>
  <c r="A58" i="57"/>
  <c r="A59" i="57"/>
  <c r="A57" i="52"/>
  <c r="A58" i="52"/>
  <c r="A59" i="52"/>
  <c r="A56" i="72"/>
  <c r="A57" i="72"/>
  <c r="A58" i="72"/>
  <c r="A59" i="72"/>
  <c r="A60" i="72"/>
  <c r="A61" i="72"/>
  <c r="A57" i="69"/>
  <c r="A58" i="69"/>
  <c r="A57" i="68"/>
  <c r="A58" i="68"/>
  <c r="A59" i="68"/>
  <c r="A60" i="68"/>
  <c r="A57" i="65"/>
  <c r="A58" i="65"/>
  <c r="A57" i="64"/>
  <c r="A58" i="64"/>
  <c r="A59" i="64"/>
  <c r="A60" i="64"/>
  <c r="A61" i="64"/>
  <c r="A57" i="61"/>
  <c r="A58" i="61"/>
  <c r="A59" i="61"/>
  <c r="A57" i="55"/>
  <c r="A58" i="55"/>
  <c r="A59" i="55"/>
  <c r="A60" i="55"/>
  <c r="A61" i="55"/>
  <c r="A56" i="52"/>
  <c r="A58" i="51"/>
  <c r="A59" i="51"/>
  <c r="A60" i="51"/>
  <c r="A61" i="51"/>
  <c r="A62" i="51"/>
  <c r="A63" i="51"/>
  <c r="A64" i="51"/>
  <c r="A57" i="39"/>
  <c r="A58" i="39"/>
  <c r="A59" i="39"/>
  <c r="A60" i="39"/>
  <c r="A61" i="39"/>
  <c r="A62" i="39"/>
  <c r="A58" i="12"/>
  <c r="A59" i="12"/>
  <c r="A60" i="12"/>
  <c r="A63" i="12"/>
  <c r="A64" i="12"/>
  <c r="A65" i="12"/>
  <c r="A95" i="39"/>
  <c r="A94" i="12"/>
  <c r="A95" i="12"/>
  <c r="A138" i="72"/>
  <c r="A138" i="68"/>
  <c r="A138" i="64"/>
  <c r="A138" i="60"/>
  <c r="A138" i="55"/>
  <c r="A139" i="51"/>
  <c r="A139" i="39"/>
  <c r="A139" i="12"/>
  <c r="A122" i="72"/>
  <c r="A123" i="72"/>
  <c r="A124" i="72"/>
  <c r="A125" i="72"/>
  <c r="A126" i="72"/>
  <c r="A127" i="72"/>
  <c r="A128" i="72"/>
  <c r="A129" i="72"/>
  <c r="A130" i="72"/>
  <c r="A131" i="72"/>
  <c r="A121" i="72"/>
  <c r="A113" i="72"/>
  <c r="A114" i="72"/>
  <c r="A115" i="72"/>
  <c r="A116" i="72"/>
  <c r="A117" i="72"/>
  <c r="A118" i="72"/>
  <c r="A119" i="72"/>
  <c r="A120" i="72"/>
  <c r="A112" i="72"/>
  <c r="A122" i="68"/>
  <c r="A123" i="68"/>
  <c r="A124" i="68"/>
  <c r="A125" i="68"/>
  <c r="A126" i="68"/>
  <c r="A127" i="68"/>
  <c r="A128" i="68"/>
  <c r="A129" i="68"/>
  <c r="A130" i="68"/>
  <c r="A131" i="68"/>
  <c r="A116" i="68"/>
  <c r="A117" i="68"/>
  <c r="A118" i="68"/>
  <c r="A119" i="68"/>
  <c r="A120" i="68"/>
  <c r="A121" i="68"/>
  <c r="A113" i="68"/>
  <c r="A114" i="68"/>
  <c r="A115" i="68"/>
  <c r="A112" i="68"/>
  <c r="A131" i="64"/>
  <c r="A122" i="64"/>
  <c r="A123" i="64"/>
  <c r="A124" i="64"/>
  <c r="A125" i="64"/>
  <c r="A126" i="64"/>
  <c r="A127" i="64"/>
  <c r="A128" i="64"/>
  <c r="A129" i="64"/>
  <c r="A130" i="64"/>
  <c r="A118" i="64"/>
  <c r="A119" i="64"/>
  <c r="A120" i="64"/>
  <c r="A121" i="64"/>
  <c r="A113" i="64"/>
  <c r="A114" i="64"/>
  <c r="A115" i="64"/>
  <c r="A116" i="64"/>
  <c r="A117" i="64"/>
  <c r="A112" i="64"/>
  <c r="A123" i="12"/>
  <c r="A124" i="12"/>
  <c r="A125" i="12"/>
  <c r="A126" i="12"/>
  <c r="A127" i="12"/>
  <c r="A128" i="12"/>
  <c r="A129" i="12"/>
  <c r="A130" i="12"/>
  <c r="A131" i="12"/>
  <c r="A132" i="12"/>
  <c r="A118" i="12"/>
  <c r="A119" i="12"/>
  <c r="A120" i="12"/>
  <c r="A121" i="12"/>
  <c r="A122" i="12"/>
  <c r="A114" i="12"/>
  <c r="A115" i="12"/>
  <c r="A116" i="12"/>
  <c r="A117" i="12"/>
  <c r="A113" i="12"/>
  <c r="A128" i="39"/>
  <c r="A129" i="39"/>
  <c r="A130" i="39"/>
  <c r="A131" i="39"/>
  <c r="A132" i="39"/>
  <c r="A123" i="39"/>
  <c r="A124" i="39"/>
  <c r="A125" i="39"/>
  <c r="A126" i="39"/>
  <c r="A127" i="39"/>
  <c r="A119" i="39"/>
  <c r="A120" i="39"/>
  <c r="A121" i="39"/>
  <c r="A122" i="39"/>
  <c r="A113" i="39"/>
  <c r="A114" i="39"/>
  <c r="A115" i="39"/>
  <c r="A116" i="39"/>
  <c r="A117" i="39"/>
  <c r="A118" i="39"/>
  <c r="A132" i="51"/>
  <c r="A131" i="51"/>
  <c r="A128" i="51"/>
  <c r="A129" i="51"/>
  <c r="A130" i="51"/>
  <c r="A121" i="51"/>
  <c r="A122" i="51"/>
  <c r="A123" i="51"/>
  <c r="A124" i="51"/>
  <c r="A125" i="51"/>
  <c r="A126" i="51"/>
  <c r="A127" i="51"/>
  <c r="A113" i="51"/>
  <c r="A114" i="51"/>
  <c r="A115" i="51"/>
  <c r="A116" i="51"/>
  <c r="A117" i="51"/>
  <c r="A118" i="51"/>
  <c r="A119" i="51"/>
  <c r="A120" i="51"/>
  <c r="A127" i="55"/>
  <c r="A128" i="55"/>
  <c r="A129" i="55"/>
  <c r="A130" i="55"/>
  <c r="A131" i="55"/>
  <c r="A126" i="55"/>
  <c r="A124" i="55"/>
  <c r="A125" i="55"/>
  <c r="A123" i="55"/>
  <c r="A122" i="55"/>
  <c r="A112" i="55"/>
  <c r="A113" i="55"/>
  <c r="A114" i="55"/>
  <c r="A115" i="55"/>
  <c r="A116" i="55"/>
  <c r="A117" i="55"/>
  <c r="A118" i="55"/>
  <c r="A119" i="55"/>
  <c r="A120" i="55"/>
  <c r="A121" i="55"/>
  <c r="A131" i="60"/>
  <c r="A130" i="60"/>
  <c r="A129" i="60"/>
  <c r="A122" i="60"/>
  <c r="A123" i="60"/>
  <c r="A124" i="60"/>
  <c r="A125" i="60"/>
  <c r="A126" i="60"/>
  <c r="A127" i="60"/>
  <c r="A128" i="60"/>
  <c r="A120" i="60"/>
  <c r="A121" i="60"/>
  <c r="A117" i="60"/>
  <c r="A118" i="60"/>
  <c r="A119" i="60"/>
  <c r="A116" i="60"/>
  <c r="A112" i="60"/>
  <c r="A113" i="60"/>
  <c r="A114" i="60"/>
  <c r="A115" i="60"/>
  <c r="A103" i="51"/>
  <c r="A104" i="51"/>
  <c r="A89" i="64"/>
  <c r="A90" i="64"/>
  <c r="A91" i="64"/>
  <c r="A92" i="64"/>
  <c r="A93" i="64"/>
  <c r="A94" i="64"/>
  <c r="A95" i="64"/>
  <c r="A96" i="64"/>
  <c r="A97" i="64"/>
  <c r="A98" i="64"/>
  <c r="A99" i="64"/>
  <c r="A100" i="64"/>
  <c r="A101" i="64"/>
  <c r="A72" i="64"/>
  <c r="A73" i="64"/>
  <c r="A74" i="64"/>
  <c r="A75" i="64"/>
  <c r="A76" i="64"/>
  <c r="A77" i="64"/>
  <c r="A78" i="64"/>
  <c r="A79" i="64"/>
  <c r="A80" i="64"/>
  <c r="A81" i="64"/>
  <c r="A82" i="64"/>
  <c r="A83" i="64"/>
  <c r="A84" i="64"/>
  <c r="A85" i="64"/>
  <c r="A86" i="64"/>
  <c r="A87" i="64"/>
  <c r="A88" i="64"/>
  <c r="A62" i="64"/>
  <c r="A63" i="64"/>
  <c r="A64" i="64"/>
  <c r="A65" i="64"/>
  <c r="A66" i="64"/>
  <c r="A67" i="64"/>
  <c r="A68" i="64"/>
  <c r="A69" i="64"/>
  <c r="A70" i="64"/>
  <c r="A71" i="64"/>
  <c r="A93" i="68"/>
  <c r="A112" i="39"/>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6" i="12"/>
  <c r="A97" i="12"/>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6" i="39"/>
  <c r="A97" i="39"/>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61" i="68"/>
  <c r="A62" i="68"/>
  <c r="A63" i="68"/>
  <c r="A64" i="68"/>
  <c r="A65" i="68"/>
  <c r="A66" i="68"/>
  <c r="A67" i="68"/>
  <c r="A68" i="68"/>
  <c r="A69" i="68"/>
  <c r="A70" i="68"/>
  <c r="A71" i="68"/>
  <c r="A72" i="68"/>
  <c r="A73" i="68"/>
  <c r="A74" i="68"/>
  <c r="A75" i="68"/>
  <c r="A76" i="68"/>
  <c r="A77" i="68"/>
  <c r="A78" i="68"/>
  <c r="A79" i="68"/>
  <c r="A80" i="68"/>
  <c r="A81" i="68"/>
  <c r="A82" i="68"/>
  <c r="A83" i="68"/>
  <c r="A84" i="68"/>
  <c r="A85" i="68"/>
  <c r="A86" i="68"/>
  <c r="A87" i="68"/>
  <c r="A88" i="68"/>
  <c r="A89" i="68"/>
  <c r="A90" i="68"/>
  <c r="A91" i="68"/>
  <c r="A92" i="68"/>
  <c r="A94" i="68"/>
  <c r="A95" i="68"/>
  <c r="A96" i="68"/>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8" i="12"/>
  <c r="A99" i="12"/>
  <c r="A100" i="12"/>
  <c r="A101" i="12"/>
  <c r="A102" i="12"/>
  <c r="A103" i="12"/>
  <c r="A98" i="39"/>
  <c r="A99" i="39"/>
  <c r="A100" i="39"/>
  <c r="A101" i="39"/>
  <c r="A102" i="39"/>
  <c r="A103" i="39"/>
  <c r="A98" i="51"/>
  <c r="A99" i="51"/>
  <c r="A100" i="51"/>
  <c r="A101" i="51"/>
  <c r="A102" i="51"/>
  <c r="A97" i="55"/>
  <c r="A98" i="55"/>
  <c r="A99" i="55"/>
  <c r="A100" i="55"/>
  <c r="A101" i="55"/>
  <c r="A102" i="55"/>
  <c r="A97" i="60"/>
  <c r="A98" i="60"/>
  <c r="A99" i="60"/>
  <c r="A100" i="60"/>
  <c r="A101" i="60"/>
  <c r="A102" i="60"/>
  <c r="A97" i="68"/>
  <c r="A98" i="68"/>
  <c r="A99" i="68"/>
  <c r="A100" i="68"/>
  <c r="A101" i="68"/>
  <c r="A102" i="68"/>
  <c r="A97" i="72"/>
  <c r="A98" i="72"/>
  <c r="A99" i="72"/>
  <c r="A100" i="72"/>
  <c r="A101" i="72"/>
  <c r="A102" i="72"/>
  <c r="J2" i="55"/>
  <c r="J2" i="60"/>
  <c r="J2" i="68"/>
  <c r="J2" i="72"/>
  <c r="J2" i="64"/>
  <c r="I2" i="55"/>
  <c r="I2" i="60"/>
  <c r="I2" i="68"/>
  <c r="I2" i="72"/>
  <c r="I2" i="64"/>
  <c r="F88" i="50"/>
  <c r="J89" i="54"/>
  <c r="J89" i="59"/>
  <c r="J89" i="63"/>
  <c r="J89" i="67"/>
  <c r="J89" i="71"/>
  <c r="C5" i="76"/>
  <c r="AH106" i="71"/>
  <c r="AI102" i="71"/>
  <c r="AG102" i="71"/>
  <c r="AE102" i="71"/>
  <c r="AB102" i="71"/>
  <c r="Y102" i="71"/>
  <c r="V102" i="71"/>
  <c r="S102" i="71"/>
  <c r="P102" i="71"/>
  <c r="M102" i="71"/>
  <c r="J102" i="71"/>
  <c r="G102" i="71"/>
  <c r="D102" i="71"/>
  <c r="AI101" i="71"/>
  <c r="AG101" i="71"/>
  <c r="AE101" i="71"/>
  <c r="AB101" i="71"/>
  <c r="Y101" i="71"/>
  <c r="V101" i="71"/>
  <c r="S101" i="71"/>
  <c r="P101" i="71"/>
  <c r="M101" i="71"/>
  <c r="J101" i="71"/>
  <c r="G101" i="71"/>
  <c r="D101" i="71"/>
  <c r="AI100" i="71"/>
  <c r="AG100" i="71"/>
  <c r="AE100" i="71"/>
  <c r="AB100" i="71"/>
  <c r="Y100" i="71"/>
  <c r="V100" i="71"/>
  <c r="S100" i="71"/>
  <c r="P100" i="71"/>
  <c r="M100" i="71"/>
  <c r="J100" i="71"/>
  <c r="G100" i="71"/>
  <c r="D100" i="71"/>
  <c r="AI99" i="71"/>
  <c r="AG99" i="71"/>
  <c r="AE99" i="71"/>
  <c r="AB99" i="71"/>
  <c r="Y99" i="71"/>
  <c r="V99" i="71"/>
  <c r="S99" i="71"/>
  <c r="P99" i="71"/>
  <c r="M99" i="71"/>
  <c r="J99" i="71"/>
  <c r="G99" i="71"/>
  <c r="D99" i="71"/>
  <c r="AI98" i="71"/>
  <c r="AG98" i="71"/>
  <c r="AE98" i="71"/>
  <c r="AB98" i="71"/>
  <c r="Y98" i="71"/>
  <c r="V98" i="71"/>
  <c r="S98" i="71"/>
  <c r="P98" i="71"/>
  <c r="M98" i="71"/>
  <c r="J98" i="71"/>
  <c r="G98" i="71"/>
  <c r="D98" i="71"/>
  <c r="AI97" i="71"/>
  <c r="AG97" i="71"/>
  <c r="AE97" i="71"/>
  <c r="AB97" i="71"/>
  <c r="Y97" i="71"/>
  <c r="V97" i="71"/>
  <c r="S97" i="71"/>
  <c r="P97" i="71"/>
  <c r="M97" i="71"/>
  <c r="J97" i="71"/>
  <c r="G97" i="71"/>
  <c r="D97" i="71"/>
  <c r="AI96" i="71"/>
  <c r="AG96" i="71"/>
  <c r="AE96" i="71"/>
  <c r="AB96" i="71"/>
  <c r="Y96" i="71"/>
  <c r="V96" i="71"/>
  <c r="V104" i="71" s="1"/>
  <c r="S96" i="71"/>
  <c r="P96" i="71"/>
  <c r="M96" i="71"/>
  <c r="M104" i="71" s="1"/>
  <c r="J96" i="71"/>
  <c r="G96" i="71"/>
  <c r="D96" i="71"/>
  <c r="AI90" i="71"/>
  <c r="AG90" i="71"/>
  <c r="AE90" i="71"/>
  <c r="AB90" i="71"/>
  <c r="Y90" i="71"/>
  <c r="V90" i="71"/>
  <c r="S90" i="71"/>
  <c r="P90" i="71"/>
  <c r="M90" i="71"/>
  <c r="J90" i="71"/>
  <c r="G90" i="71"/>
  <c r="D90" i="71"/>
  <c r="AI89" i="71"/>
  <c r="AG89" i="71"/>
  <c r="AE89" i="71"/>
  <c r="AB89" i="71"/>
  <c r="Y89" i="71"/>
  <c r="V89" i="71"/>
  <c r="S89" i="71"/>
  <c r="P89" i="71"/>
  <c r="M89" i="71"/>
  <c r="G89" i="71"/>
  <c r="D89" i="71"/>
  <c r="AI88" i="71"/>
  <c r="AG88" i="71"/>
  <c r="AE88" i="71"/>
  <c r="AB88" i="71"/>
  <c r="Y88" i="71"/>
  <c r="V88" i="71"/>
  <c r="S88" i="71"/>
  <c r="P88" i="71"/>
  <c r="M88" i="71"/>
  <c r="J88" i="71"/>
  <c r="G88" i="71"/>
  <c r="D88" i="71"/>
  <c r="AI87" i="71"/>
  <c r="AG87" i="71"/>
  <c r="AE87" i="71"/>
  <c r="AB87" i="71"/>
  <c r="Y87" i="71"/>
  <c r="V87" i="71"/>
  <c r="S87" i="71"/>
  <c r="P87" i="71"/>
  <c r="M87" i="71"/>
  <c r="J87" i="71"/>
  <c r="G87" i="71"/>
  <c r="D87" i="71"/>
  <c r="AI86" i="71"/>
  <c r="AG86" i="71"/>
  <c r="AE86" i="71"/>
  <c r="AB86" i="71"/>
  <c r="Y86" i="71"/>
  <c r="V86" i="71"/>
  <c r="S86" i="71"/>
  <c r="P86" i="71"/>
  <c r="M86" i="71"/>
  <c r="J86" i="71"/>
  <c r="G86" i="71"/>
  <c r="D86" i="71"/>
  <c r="AI85" i="71"/>
  <c r="AG85" i="71"/>
  <c r="AE85" i="71"/>
  <c r="AB85" i="71"/>
  <c r="Y85" i="71"/>
  <c r="V85" i="71"/>
  <c r="S85" i="71"/>
  <c r="P85" i="71"/>
  <c r="M85" i="71"/>
  <c r="J85" i="71"/>
  <c r="G85" i="71"/>
  <c r="D85" i="71"/>
  <c r="AI84" i="71"/>
  <c r="AG84" i="71"/>
  <c r="AE84" i="71"/>
  <c r="AB84" i="71"/>
  <c r="Y84" i="71"/>
  <c r="V84" i="71"/>
  <c r="S84" i="71"/>
  <c r="P84" i="71"/>
  <c r="M84" i="71"/>
  <c r="J84" i="71"/>
  <c r="G84" i="71"/>
  <c r="D84" i="71"/>
  <c r="AI83" i="71"/>
  <c r="AG83" i="71"/>
  <c r="AE83" i="71"/>
  <c r="AB83" i="71"/>
  <c r="Y83" i="71"/>
  <c r="V83" i="71"/>
  <c r="S83" i="71"/>
  <c r="P83" i="71"/>
  <c r="M83" i="71"/>
  <c r="J83" i="71"/>
  <c r="G83" i="71"/>
  <c r="D83" i="71"/>
  <c r="AI82" i="71"/>
  <c r="AG82" i="71"/>
  <c r="AE82" i="71"/>
  <c r="AB82" i="71"/>
  <c r="Y82" i="71"/>
  <c r="V82" i="71"/>
  <c r="S82" i="71"/>
  <c r="P82" i="71"/>
  <c r="M82" i="71"/>
  <c r="J82" i="71"/>
  <c r="G82" i="71"/>
  <c r="D82" i="71"/>
  <c r="AI80" i="71"/>
  <c r="AG80" i="71"/>
  <c r="AE80" i="71"/>
  <c r="AB80" i="71"/>
  <c r="Y80" i="71"/>
  <c r="V80" i="71"/>
  <c r="S80" i="71"/>
  <c r="P80" i="71"/>
  <c r="M80" i="71"/>
  <c r="J80" i="71"/>
  <c r="G80" i="71"/>
  <c r="D80" i="71"/>
  <c r="AI79" i="71"/>
  <c r="AG79" i="71"/>
  <c r="AE79" i="71"/>
  <c r="AB79" i="71"/>
  <c r="Y79" i="71"/>
  <c r="V79" i="71"/>
  <c r="S79" i="71"/>
  <c r="P79" i="71"/>
  <c r="M79" i="71"/>
  <c r="J79" i="71"/>
  <c r="G79" i="71"/>
  <c r="D79" i="71"/>
  <c r="AI78" i="71"/>
  <c r="AG78" i="71"/>
  <c r="AE78" i="71"/>
  <c r="AB78" i="71"/>
  <c r="Y78" i="71"/>
  <c r="V78" i="71"/>
  <c r="S78" i="71"/>
  <c r="P78" i="71"/>
  <c r="M78" i="71"/>
  <c r="J78" i="71"/>
  <c r="G78" i="71"/>
  <c r="D78" i="71"/>
  <c r="AI77" i="71"/>
  <c r="AG77" i="71"/>
  <c r="AE77" i="71"/>
  <c r="AB77" i="71"/>
  <c r="Y77" i="71"/>
  <c r="V77" i="71"/>
  <c r="S77" i="71"/>
  <c r="P77" i="71"/>
  <c r="M77" i="71"/>
  <c r="J77" i="71"/>
  <c r="G77" i="71"/>
  <c r="D77" i="71"/>
  <c r="AI76" i="71"/>
  <c r="AG76" i="71"/>
  <c r="AE76" i="71"/>
  <c r="AB76" i="71"/>
  <c r="Y76" i="71"/>
  <c r="V76" i="71"/>
  <c r="S76" i="71"/>
  <c r="P76" i="71"/>
  <c r="M76" i="71"/>
  <c r="J76" i="71"/>
  <c r="G76" i="71"/>
  <c r="D76" i="71"/>
  <c r="AI75" i="71"/>
  <c r="AG75" i="71"/>
  <c r="AE75" i="71"/>
  <c r="AB75" i="71"/>
  <c r="Y75" i="71"/>
  <c r="V75" i="71"/>
  <c r="S75" i="71"/>
  <c r="P75" i="71"/>
  <c r="M75" i="71"/>
  <c r="J75" i="71"/>
  <c r="G75" i="71"/>
  <c r="D75" i="71"/>
  <c r="AI74" i="71"/>
  <c r="AG74" i="71"/>
  <c r="AE74" i="71"/>
  <c r="AB74" i="71"/>
  <c r="Y74" i="71"/>
  <c r="V74" i="71"/>
  <c r="S74" i="71"/>
  <c r="P74" i="71"/>
  <c r="M74" i="71"/>
  <c r="J74" i="71"/>
  <c r="G74" i="71"/>
  <c r="D74" i="71"/>
  <c r="AI73" i="71"/>
  <c r="AG73" i="71"/>
  <c r="AE73" i="71"/>
  <c r="AB73" i="71"/>
  <c r="Y73" i="71"/>
  <c r="V73" i="71"/>
  <c r="S73" i="71"/>
  <c r="P73" i="71"/>
  <c r="M73" i="71"/>
  <c r="J73" i="71"/>
  <c r="G73" i="71"/>
  <c r="D73" i="71"/>
  <c r="AI72" i="71"/>
  <c r="AG72" i="71"/>
  <c r="AE72" i="71"/>
  <c r="AB72" i="71"/>
  <c r="Y72" i="71"/>
  <c r="V72" i="71"/>
  <c r="S72" i="71"/>
  <c r="P72" i="71"/>
  <c r="M72" i="71"/>
  <c r="J72" i="71"/>
  <c r="G72" i="71"/>
  <c r="D72" i="71"/>
  <c r="AI71" i="71"/>
  <c r="AG71" i="71"/>
  <c r="AE71" i="71"/>
  <c r="AB71" i="71"/>
  <c r="Y71" i="71"/>
  <c r="V71" i="71"/>
  <c r="S71" i="71"/>
  <c r="P71" i="71"/>
  <c r="M71" i="71"/>
  <c r="J71" i="71"/>
  <c r="G71" i="71"/>
  <c r="D71" i="71"/>
  <c r="AI66" i="71"/>
  <c r="AG66" i="71"/>
  <c r="AE66" i="71"/>
  <c r="AB66" i="71"/>
  <c r="Y66" i="71"/>
  <c r="V66" i="71"/>
  <c r="S66" i="71"/>
  <c r="P66" i="71"/>
  <c r="M66" i="71"/>
  <c r="J66" i="71"/>
  <c r="G66" i="71"/>
  <c r="D66" i="71"/>
  <c r="AI65" i="71"/>
  <c r="AG65" i="71"/>
  <c r="AE65" i="71"/>
  <c r="AB65" i="71"/>
  <c r="Y65" i="71"/>
  <c r="V65" i="71"/>
  <c r="S65" i="71"/>
  <c r="P65" i="71"/>
  <c r="M65" i="71"/>
  <c r="J65" i="71"/>
  <c r="G65" i="71"/>
  <c r="D65" i="71"/>
  <c r="AI64" i="71"/>
  <c r="AG64" i="71"/>
  <c r="AE64" i="71"/>
  <c r="AB64" i="71"/>
  <c r="Y64" i="71"/>
  <c r="V64" i="71"/>
  <c r="S64" i="71"/>
  <c r="P64" i="71"/>
  <c r="M64" i="71"/>
  <c r="J64" i="71"/>
  <c r="G64" i="71"/>
  <c r="D64" i="71"/>
  <c r="AI63" i="71"/>
  <c r="AG63" i="71"/>
  <c r="AE63" i="71"/>
  <c r="AB63" i="71"/>
  <c r="Y63" i="71"/>
  <c r="V63" i="71"/>
  <c r="S63" i="71"/>
  <c r="P63" i="71"/>
  <c r="M63" i="71"/>
  <c r="J63" i="71"/>
  <c r="G63" i="71"/>
  <c r="D63" i="71"/>
  <c r="AI62" i="71"/>
  <c r="AG62" i="71"/>
  <c r="AE62" i="71"/>
  <c r="AB62" i="71"/>
  <c r="Y62" i="71"/>
  <c r="V62" i="71"/>
  <c r="S62" i="71"/>
  <c r="P62" i="71"/>
  <c r="M62" i="71"/>
  <c r="J62" i="71"/>
  <c r="G62" i="71"/>
  <c r="D62" i="71"/>
  <c r="AI61" i="71"/>
  <c r="AG61" i="71"/>
  <c r="AE61" i="71"/>
  <c r="AB61" i="71"/>
  <c r="Y61" i="71"/>
  <c r="V61" i="71"/>
  <c r="S61" i="71"/>
  <c r="P61" i="71"/>
  <c r="M61" i="71"/>
  <c r="J61" i="71"/>
  <c r="G61" i="71"/>
  <c r="D61" i="71"/>
  <c r="AI60" i="71"/>
  <c r="AG60" i="71"/>
  <c r="AE60" i="71"/>
  <c r="AB60" i="71"/>
  <c r="Y60" i="71"/>
  <c r="V60" i="71"/>
  <c r="S60" i="71"/>
  <c r="P60" i="71"/>
  <c r="M60" i="71"/>
  <c r="J60" i="71"/>
  <c r="G60" i="71"/>
  <c r="D60" i="71"/>
  <c r="AI59" i="71"/>
  <c r="AG59" i="71"/>
  <c r="AE59" i="71"/>
  <c r="AB59" i="71"/>
  <c r="Y59" i="71"/>
  <c r="V59" i="71"/>
  <c r="S59" i="71"/>
  <c r="P59" i="71"/>
  <c r="M59" i="71"/>
  <c r="J59" i="71"/>
  <c r="G59" i="71"/>
  <c r="D59" i="71"/>
  <c r="AI58" i="71"/>
  <c r="AG58" i="71"/>
  <c r="AE58" i="71"/>
  <c r="AB58" i="71"/>
  <c r="Y58" i="71"/>
  <c r="V58" i="71"/>
  <c r="S58" i="71"/>
  <c r="P58" i="71"/>
  <c r="M58" i="71"/>
  <c r="J58" i="71"/>
  <c r="G58" i="71"/>
  <c r="D58" i="71"/>
  <c r="AI57" i="71"/>
  <c r="AG57" i="71"/>
  <c r="AE57" i="71"/>
  <c r="AB57" i="71"/>
  <c r="Y57" i="71"/>
  <c r="V57" i="71"/>
  <c r="S57" i="71"/>
  <c r="P57" i="71"/>
  <c r="M57" i="71"/>
  <c r="J57" i="71"/>
  <c r="G57" i="71"/>
  <c r="D57" i="71"/>
  <c r="AI55" i="71"/>
  <c r="AG55" i="71"/>
  <c r="AE55" i="71"/>
  <c r="AB55" i="71"/>
  <c r="Y55" i="71"/>
  <c r="V55" i="71"/>
  <c r="S55" i="71"/>
  <c r="P55" i="71"/>
  <c r="M55" i="71"/>
  <c r="J55" i="71"/>
  <c r="G55" i="71"/>
  <c r="D55" i="71"/>
  <c r="AI54" i="71"/>
  <c r="AG54" i="71"/>
  <c r="AE54" i="71"/>
  <c r="AB54" i="71"/>
  <c r="Y54" i="71"/>
  <c r="V54" i="71"/>
  <c r="S54" i="71"/>
  <c r="P54" i="71"/>
  <c r="M54" i="71"/>
  <c r="J54" i="71"/>
  <c r="G54" i="71"/>
  <c r="D54" i="71"/>
  <c r="AI53" i="71"/>
  <c r="AG53" i="71"/>
  <c r="AE53" i="71"/>
  <c r="AB53" i="71"/>
  <c r="Y53" i="71"/>
  <c r="V53" i="71"/>
  <c r="S53" i="71"/>
  <c r="P53" i="71"/>
  <c r="M53" i="71"/>
  <c r="J53" i="71"/>
  <c r="G53" i="71"/>
  <c r="D53" i="71"/>
  <c r="AI52" i="71"/>
  <c r="AG52" i="71"/>
  <c r="AE52" i="71"/>
  <c r="AB52" i="71"/>
  <c r="Y52" i="71"/>
  <c r="V52" i="71"/>
  <c r="S52" i="71"/>
  <c r="P52" i="71"/>
  <c r="M52" i="71"/>
  <c r="J52" i="71"/>
  <c r="G52" i="71"/>
  <c r="D52" i="71"/>
  <c r="AI51" i="71"/>
  <c r="AG51" i="71"/>
  <c r="AE51" i="71"/>
  <c r="AB51" i="71"/>
  <c r="Y51" i="71"/>
  <c r="V51" i="71"/>
  <c r="S51" i="71"/>
  <c r="P51" i="71"/>
  <c r="M51" i="71"/>
  <c r="J51" i="71"/>
  <c r="G51" i="71"/>
  <c r="D51" i="71"/>
  <c r="AI50" i="71"/>
  <c r="AG50" i="71"/>
  <c r="AE50" i="71"/>
  <c r="AB50" i="71"/>
  <c r="Y50" i="71"/>
  <c r="V50" i="71"/>
  <c r="S50" i="71"/>
  <c r="P50" i="71"/>
  <c r="M50" i="71"/>
  <c r="J50" i="71"/>
  <c r="G50" i="71"/>
  <c r="D50" i="71"/>
  <c r="AI49" i="71"/>
  <c r="AG49" i="71"/>
  <c r="AE49" i="71"/>
  <c r="AB49" i="71"/>
  <c r="Y49" i="71"/>
  <c r="V49" i="71"/>
  <c r="S49" i="71"/>
  <c r="P49" i="71"/>
  <c r="M49" i="71"/>
  <c r="J49" i="71"/>
  <c r="G49" i="71"/>
  <c r="D49" i="71"/>
  <c r="AI48" i="71"/>
  <c r="AG48" i="71"/>
  <c r="AE48" i="71"/>
  <c r="AB48" i="71"/>
  <c r="Y48" i="71"/>
  <c r="V48" i="71"/>
  <c r="S48" i="71"/>
  <c r="P48" i="71"/>
  <c r="M48" i="71"/>
  <c r="J48" i="71"/>
  <c r="G48" i="71"/>
  <c r="D48" i="71"/>
  <c r="AI47" i="71"/>
  <c r="AG47" i="71"/>
  <c r="AE47" i="71"/>
  <c r="AB47" i="71"/>
  <c r="Y47" i="71"/>
  <c r="V47" i="71"/>
  <c r="S47" i="71"/>
  <c r="P47" i="71"/>
  <c r="M47" i="71"/>
  <c r="J47" i="71"/>
  <c r="G47" i="71"/>
  <c r="D47" i="71"/>
  <c r="AI46" i="71"/>
  <c r="AG46" i="71"/>
  <c r="AE46" i="71"/>
  <c r="AB46" i="71"/>
  <c r="Y46" i="71"/>
  <c r="V46" i="71"/>
  <c r="S46" i="71"/>
  <c r="P46" i="71"/>
  <c r="M46" i="71"/>
  <c r="J46" i="71"/>
  <c r="G46" i="71"/>
  <c r="D46" i="71"/>
  <c r="AI45" i="71"/>
  <c r="AG45" i="71"/>
  <c r="AE45" i="71"/>
  <c r="AB45" i="71"/>
  <c r="Y45" i="71"/>
  <c r="V45" i="71"/>
  <c r="S45" i="71"/>
  <c r="P45" i="71"/>
  <c r="M45" i="71"/>
  <c r="J45" i="71"/>
  <c r="G45" i="71"/>
  <c r="D45" i="71"/>
  <c r="AI44" i="71"/>
  <c r="AG44" i="71"/>
  <c r="AE44" i="71"/>
  <c r="AB44" i="71"/>
  <c r="Y44" i="71"/>
  <c r="V44" i="71"/>
  <c r="S44" i="71"/>
  <c r="P44" i="71"/>
  <c r="M44" i="71"/>
  <c r="J44" i="71"/>
  <c r="G44" i="71"/>
  <c r="D44" i="71"/>
  <c r="AI43" i="71"/>
  <c r="AG43" i="71"/>
  <c r="AE43" i="71"/>
  <c r="AB43" i="71"/>
  <c r="Y43" i="71"/>
  <c r="V43" i="71"/>
  <c r="S43" i="71"/>
  <c r="P43" i="71"/>
  <c r="M43" i="71"/>
  <c r="J43" i="71"/>
  <c r="G43" i="71"/>
  <c r="D43" i="71"/>
  <c r="AI42" i="71"/>
  <c r="AG42" i="71"/>
  <c r="AE42" i="71"/>
  <c r="AB42" i="71"/>
  <c r="Y42" i="71"/>
  <c r="V42" i="71"/>
  <c r="S42" i="71"/>
  <c r="P42" i="71"/>
  <c r="M42" i="71"/>
  <c r="J42" i="71"/>
  <c r="G42" i="71"/>
  <c r="D42" i="71"/>
  <c r="AI41" i="71"/>
  <c r="AG41" i="71"/>
  <c r="AE41" i="71"/>
  <c r="AB41" i="71"/>
  <c r="Y41" i="71"/>
  <c r="V41" i="71"/>
  <c r="S41" i="71"/>
  <c r="P41" i="71"/>
  <c r="M41" i="71"/>
  <c r="J41" i="71"/>
  <c r="G41" i="71"/>
  <c r="D41" i="71"/>
  <c r="AI40" i="71"/>
  <c r="AG40" i="71"/>
  <c r="AE40" i="71"/>
  <c r="AB40" i="71"/>
  <c r="Y40" i="71"/>
  <c r="V40" i="71"/>
  <c r="S40" i="71"/>
  <c r="P40" i="71"/>
  <c r="M40" i="71"/>
  <c r="J40" i="71"/>
  <c r="G40" i="71"/>
  <c r="D40" i="71"/>
  <c r="AI39" i="71"/>
  <c r="AG39" i="71"/>
  <c r="AE39" i="71"/>
  <c r="AB39" i="71"/>
  <c r="Y39" i="71"/>
  <c r="V39" i="71"/>
  <c r="S39" i="71"/>
  <c r="P39" i="71"/>
  <c r="M39" i="71"/>
  <c r="J39" i="71"/>
  <c r="G39" i="71"/>
  <c r="D39" i="71"/>
  <c r="AI38" i="71"/>
  <c r="AG38" i="71"/>
  <c r="AE38" i="71"/>
  <c r="AB38" i="71"/>
  <c r="Y38" i="71"/>
  <c r="V38" i="71"/>
  <c r="S38" i="71"/>
  <c r="P38" i="71"/>
  <c r="M38" i="71"/>
  <c r="J38" i="71"/>
  <c r="G38" i="71"/>
  <c r="D38" i="71"/>
  <c r="AI37" i="71"/>
  <c r="AG37" i="71"/>
  <c r="AE37" i="71"/>
  <c r="AB37" i="71"/>
  <c r="Y37" i="71"/>
  <c r="V37" i="71"/>
  <c r="S37" i="71"/>
  <c r="P37" i="71"/>
  <c r="M37" i="71"/>
  <c r="J37" i="71"/>
  <c r="G37" i="71"/>
  <c r="D37" i="71"/>
  <c r="AI36" i="71"/>
  <c r="AG36" i="71"/>
  <c r="AE36" i="71"/>
  <c r="AB36" i="71"/>
  <c r="Y36" i="71"/>
  <c r="V36" i="71"/>
  <c r="S36" i="71"/>
  <c r="P36" i="71"/>
  <c r="M36" i="71"/>
  <c r="J36" i="71"/>
  <c r="G36" i="71"/>
  <c r="D36" i="71"/>
  <c r="AI35" i="71"/>
  <c r="AG35" i="71"/>
  <c r="AE35" i="71"/>
  <c r="AB35" i="71"/>
  <c r="Y35" i="71"/>
  <c r="V35" i="71"/>
  <c r="S35" i="71"/>
  <c r="P35" i="71"/>
  <c r="M35" i="71"/>
  <c r="J35" i="71"/>
  <c r="G35" i="71"/>
  <c r="D35" i="71"/>
  <c r="AI34" i="71"/>
  <c r="AG34" i="71"/>
  <c r="AE34" i="71"/>
  <c r="AB34" i="71"/>
  <c r="Y34" i="71"/>
  <c r="V34" i="71"/>
  <c r="S34" i="71"/>
  <c r="P34" i="71"/>
  <c r="M34" i="71"/>
  <c r="J34" i="71"/>
  <c r="G34" i="71"/>
  <c r="D34" i="71"/>
  <c r="AI33" i="71"/>
  <c r="AG33" i="71"/>
  <c r="AE33" i="71"/>
  <c r="AB33" i="71"/>
  <c r="Y33" i="71"/>
  <c r="V33" i="71"/>
  <c r="S33" i="71"/>
  <c r="P33" i="71"/>
  <c r="M33" i="71"/>
  <c r="J33" i="71"/>
  <c r="G33" i="71"/>
  <c r="D33" i="71"/>
  <c r="AI32" i="71"/>
  <c r="AG32" i="71"/>
  <c r="AE32" i="71"/>
  <c r="AB32" i="71"/>
  <c r="Y32" i="71"/>
  <c r="V32" i="71"/>
  <c r="S32" i="71"/>
  <c r="P32" i="71"/>
  <c r="M32" i="71"/>
  <c r="J32" i="71"/>
  <c r="G32" i="71"/>
  <c r="D32" i="71"/>
  <c r="AI31" i="71"/>
  <c r="AG31" i="71"/>
  <c r="AE31" i="71"/>
  <c r="AB31" i="71"/>
  <c r="Y31" i="71"/>
  <c r="V31" i="71"/>
  <c r="S31" i="71"/>
  <c r="P31" i="71"/>
  <c r="M31" i="71"/>
  <c r="J31" i="71"/>
  <c r="G31" i="71"/>
  <c r="D31" i="71"/>
  <c r="AI30" i="71"/>
  <c r="AG30" i="71"/>
  <c r="AE30" i="71"/>
  <c r="AB30" i="71"/>
  <c r="Y30" i="71"/>
  <c r="V30" i="71"/>
  <c r="S30" i="71"/>
  <c r="P30" i="71"/>
  <c r="M30" i="71"/>
  <c r="J30" i="71"/>
  <c r="G30" i="71"/>
  <c r="D30" i="71"/>
  <c r="AI29" i="71"/>
  <c r="AG29" i="71"/>
  <c r="AE29" i="71"/>
  <c r="AB29" i="71"/>
  <c r="Y29" i="71"/>
  <c r="V29" i="71"/>
  <c r="S29" i="71"/>
  <c r="P29" i="71"/>
  <c r="M29" i="71"/>
  <c r="J29" i="71"/>
  <c r="G29" i="71"/>
  <c r="D29" i="71"/>
  <c r="AI28" i="71"/>
  <c r="AG28" i="71"/>
  <c r="AE28" i="71"/>
  <c r="AB28" i="71"/>
  <c r="Y28" i="71"/>
  <c r="V28" i="71"/>
  <c r="S28" i="71"/>
  <c r="P28" i="71"/>
  <c r="M28" i="71"/>
  <c r="J28" i="71"/>
  <c r="G28" i="71"/>
  <c r="D28" i="71"/>
  <c r="AI27" i="71"/>
  <c r="AG27" i="71"/>
  <c r="AE27" i="71"/>
  <c r="AB27" i="71"/>
  <c r="Y27" i="71"/>
  <c r="V27" i="71"/>
  <c r="S27" i="71"/>
  <c r="P27" i="71"/>
  <c r="M27" i="71"/>
  <c r="J27" i="71"/>
  <c r="G27" i="71"/>
  <c r="D27" i="71"/>
  <c r="AI26" i="71"/>
  <c r="AG26" i="71"/>
  <c r="AE26" i="71"/>
  <c r="AB26" i="71"/>
  <c r="Y26" i="71"/>
  <c r="V26" i="71"/>
  <c r="S26" i="71"/>
  <c r="P26" i="71"/>
  <c r="M26" i="71"/>
  <c r="J26" i="71"/>
  <c r="G26" i="71"/>
  <c r="D26" i="71"/>
  <c r="AI25" i="71"/>
  <c r="AG25" i="71"/>
  <c r="AE25" i="71"/>
  <c r="AB25" i="71"/>
  <c r="Y25" i="71"/>
  <c r="V25" i="71"/>
  <c r="S25" i="71"/>
  <c r="P25" i="71"/>
  <c r="M25" i="71"/>
  <c r="J25" i="71"/>
  <c r="G25" i="71"/>
  <c r="D25" i="71"/>
  <c r="AI24" i="71"/>
  <c r="AG24" i="71"/>
  <c r="AE24" i="71"/>
  <c r="AB24" i="71"/>
  <c r="Y24" i="71"/>
  <c r="V24" i="71"/>
  <c r="S24" i="71"/>
  <c r="P24" i="71"/>
  <c r="M24" i="71"/>
  <c r="J24" i="71"/>
  <c r="G24" i="71"/>
  <c r="D24" i="71"/>
  <c r="AI23" i="71"/>
  <c r="AG23" i="71"/>
  <c r="AE23" i="71"/>
  <c r="AB23" i="71"/>
  <c r="Y23" i="71"/>
  <c r="V23" i="71"/>
  <c r="S23" i="71"/>
  <c r="P23" i="71"/>
  <c r="M23" i="71"/>
  <c r="J23" i="71"/>
  <c r="G23" i="71"/>
  <c r="D23" i="71"/>
  <c r="AI22" i="71"/>
  <c r="AG22" i="71"/>
  <c r="AE22" i="71"/>
  <c r="AB22" i="71"/>
  <c r="Y22" i="71"/>
  <c r="V22" i="71"/>
  <c r="S22" i="71"/>
  <c r="P22" i="71"/>
  <c r="M22" i="71"/>
  <c r="J22" i="71"/>
  <c r="G22" i="71"/>
  <c r="D22" i="71"/>
  <c r="AI21" i="71"/>
  <c r="AG21" i="71"/>
  <c r="AE21" i="71"/>
  <c r="AB21" i="71"/>
  <c r="Y21" i="71"/>
  <c r="V21" i="71"/>
  <c r="S21" i="71"/>
  <c r="P21" i="71"/>
  <c r="M21" i="71"/>
  <c r="J21" i="71"/>
  <c r="G21" i="71"/>
  <c r="D21" i="71"/>
  <c r="AI20" i="71"/>
  <c r="AG20" i="71"/>
  <c r="AE20" i="71"/>
  <c r="AB20" i="71"/>
  <c r="Y20" i="71"/>
  <c r="V20" i="71"/>
  <c r="S20" i="71"/>
  <c r="P20" i="71"/>
  <c r="M20" i="71"/>
  <c r="J20" i="71"/>
  <c r="G20" i="71"/>
  <c r="D20" i="71"/>
  <c r="AI19" i="71"/>
  <c r="AG19" i="71"/>
  <c r="AE19" i="71"/>
  <c r="AB19" i="71"/>
  <c r="Y19" i="71"/>
  <c r="V19" i="71"/>
  <c r="S19" i="71"/>
  <c r="P19" i="71"/>
  <c r="M19" i="71"/>
  <c r="J19" i="71"/>
  <c r="G19" i="71"/>
  <c r="D19" i="71"/>
  <c r="AI18" i="71"/>
  <c r="AG18" i="71"/>
  <c r="AE18" i="71"/>
  <c r="AB18" i="71"/>
  <c r="Y18" i="71"/>
  <c r="V18" i="71"/>
  <c r="S18" i="71"/>
  <c r="P18" i="71"/>
  <c r="M18" i="71"/>
  <c r="J18" i="71"/>
  <c r="G18" i="71"/>
  <c r="D18" i="71"/>
  <c r="AI17" i="71"/>
  <c r="AG17" i="71"/>
  <c r="AE17" i="71"/>
  <c r="AB17" i="71"/>
  <c r="Y17" i="71"/>
  <c r="V17" i="71"/>
  <c r="S17" i="71"/>
  <c r="P17" i="71"/>
  <c r="M17" i="71"/>
  <c r="J17" i="71"/>
  <c r="G17" i="71"/>
  <c r="D17" i="71"/>
  <c r="AI16" i="71"/>
  <c r="AG16" i="71"/>
  <c r="AE16" i="71"/>
  <c r="AB16" i="71"/>
  <c r="Y16" i="71"/>
  <c r="V16" i="71"/>
  <c r="S16" i="71"/>
  <c r="P16" i="71"/>
  <c r="M16" i="71"/>
  <c r="J16" i="71"/>
  <c r="G16" i="71"/>
  <c r="D16" i="71"/>
  <c r="AI15" i="71"/>
  <c r="AG15" i="71"/>
  <c r="AE15" i="71"/>
  <c r="AB15" i="71"/>
  <c r="Y15" i="71"/>
  <c r="V15" i="71"/>
  <c r="S15" i="71"/>
  <c r="P15" i="71"/>
  <c r="M15" i="71"/>
  <c r="J15" i="71"/>
  <c r="G15" i="71"/>
  <c r="D15" i="71"/>
  <c r="AI14" i="71"/>
  <c r="AG14" i="71"/>
  <c r="AE14" i="71"/>
  <c r="AE68" i="71" s="1"/>
  <c r="AB14" i="71"/>
  <c r="AB68" i="71" s="1"/>
  <c r="Y14" i="71"/>
  <c r="V14" i="71"/>
  <c r="V68" i="71" s="1"/>
  <c r="S14" i="71"/>
  <c r="P14" i="71"/>
  <c r="P68" i="71" s="1"/>
  <c r="M14" i="71"/>
  <c r="J14" i="71"/>
  <c r="G14" i="71"/>
  <c r="G68" i="71" s="1"/>
  <c r="D14" i="71"/>
  <c r="D68" i="71" s="1"/>
  <c r="AD9" i="71"/>
  <c r="AA9" i="71"/>
  <c r="X9" i="71"/>
  <c r="U9" i="71"/>
  <c r="R9" i="71"/>
  <c r="O9" i="71"/>
  <c r="L9" i="71"/>
  <c r="I9" i="71"/>
  <c r="F9" i="71"/>
  <c r="C9" i="71"/>
  <c r="B5" i="69"/>
  <c r="AH106" i="67"/>
  <c r="AI102" i="67"/>
  <c r="AG102" i="67"/>
  <c r="AE102" i="67"/>
  <c r="AB102" i="67"/>
  <c r="Y102" i="67"/>
  <c r="V102" i="67"/>
  <c r="S102" i="67"/>
  <c r="P102" i="67"/>
  <c r="M102" i="67"/>
  <c r="J102" i="67"/>
  <c r="G102" i="67"/>
  <c r="D102" i="67"/>
  <c r="AI101" i="67"/>
  <c r="AG101" i="67"/>
  <c r="AE101" i="67"/>
  <c r="AB101" i="67"/>
  <c r="Y101" i="67"/>
  <c r="V101" i="67"/>
  <c r="S101" i="67"/>
  <c r="P101" i="67"/>
  <c r="M101" i="67"/>
  <c r="J101" i="67"/>
  <c r="G101" i="67"/>
  <c r="D101" i="67"/>
  <c r="AI100" i="67"/>
  <c r="AG100" i="67"/>
  <c r="AE100" i="67"/>
  <c r="AB100" i="67"/>
  <c r="Y100" i="67"/>
  <c r="V100" i="67"/>
  <c r="S100" i="67"/>
  <c r="P100" i="67"/>
  <c r="M100" i="67"/>
  <c r="J100" i="67"/>
  <c r="G100" i="67"/>
  <c r="D100" i="67"/>
  <c r="AI99" i="67"/>
  <c r="AG99" i="67"/>
  <c r="AE99" i="67"/>
  <c r="AB99" i="67"/>
  <c r="Y99" i="67"/>
  <c r="V99" i="67"/>
  <c r="S99" i="67"/>
  <c r="P99" i="67"/>
  <c r="M99" i="67"/>
  <c r="J99" i="67"/>
  <c r="G99" i="67"/>
  <c r="D99" i="67"/>
  <c r="AI98" i="67"/>
  <c r="AG98" i="67"/>
  <c r="AE98" i="67"/>
  <c r="AB98" i="67"/>
  <c r="Y98" i="67"/>
  <c r="V98" i="67"/>
  <c r="S98" i="67"/>
  <c r="P98" i="67"/>
  <c r="M98" i="67"/>
  <c r="J98" i="67"/>
  <c r="G98" i="67"/>
  <c r="D98" i="67"/>
  <c r="AI97" i="67"/>
  <c r="AG97" i="67"/>
  <c r="AE97" i="67"/>
  <c r="AB97" i="67"/>
  <c r="Y97" i="67"/>
  <c r="V97" i="67"/>
  <c r="S97" i="67"/>
  <c r="P97" i="67"/>
  <c r="M97" i="67"/>
  <c r="J97" i="67"/>
  <c r="J104" i="67" s="1"/>
  <c r="G97" i="67"/>
  <c r="D97" i="67"/>
  <c r="AI96" i="67"/>
  <c r="AG96" i="67"/>
  <c r="AE96" i="67"/>
  <c r="AE104" i="67" s="1"/>
  <c r="AB96" i="67"/>
  <c r="AB104" i="67" s="1"/>
  <c r="Y96" i="67"/>
  <c r="V96" i="67"/>
  <c r="V104" i="67" s="1"/>
  <c r="S96" i="67"/>
  <c r="P96" i="67"/>
  <c r="P104" i="67" s="1"/>
  <c r="M96" i="67"/>
  <c r="J96" i="67"/>
  <c r="G96" i="67"/>
  <c r="G104" i="67" s="1"/>
  <c r="D96" i="67"/>
  <c r="D104" i="67" s="1"/>
  <c r="AI90" i="67"/>
  <c r="AG90" i="67"/>
  <c r="AE90" i="67"/>
  <c r="AB90" i="67"/>
  <c r="Y90" i="67"/>
  <c r="V90" i="67"/>
  <c r="S90" i="67"/>
  <c r="P90" i="67"/>
  <c r="M90" i="67"/>
  <c r="J90" i="67"/>
  <c r="G90" i="67"/>
  <c r="D90" i="67"/>
  <c r="AI89" i="67"/>
  <c r="AG89" i="67"/>
  <c r="AE89" i="67"/>
  <c r="AB89" i="67"/>
  <c r="Y89" i="67"/>
  <c r="V89" i="67"/>
  <c r="S89" i="67"/>
  <c r="P89" i="67"/>
  <c r="M89" i="67"/>
  <c r="G89" i="67"/>
  <c r="D89" i="67"/>
  <c r="AI88" i="67"/>
  <c r="AG88" i="67"/>
  <c r="AE88" i="67"/>
  <c r="AB88" i="67"/>
  <c r="Y88" i="67"/>
  <c r="V88" i="67"/>
  <c r="S88" i="67"/>
  <c r="P88" i="67"/>
  <c r="M88" i="67"/>
  <c r="J88" i="67"/>
  <c r="G88" i="67"/>
  <c r="D88" i="67"/>
  <c r="AI87" i="67"/>
  <c r="AG87" i="67"/>
  <c r="AE87" i="67"/>
  <c r="AB87" i="67"/>
  <c r="Y87" i="67"/>
  <c r="V87" i="67"/>
  <c r="S87" i="67"/>
  <c r="P87" i="67"/>
  <c r="M87" i="67"/>
  <c r="J87" i="67"/>
  <c r="G87" i="67"/>
  <c r="D87" i="67"/>
  <c r="AI86" i="67"/>
  <c r="AG86" i="67"/>
  <c r="AE86" i="67"/>
  <c r="AB86" i="67"/>
  <c r="Y86" i="67"/>
  <c r="V86" i="67"/>
  <c r="S86" i="67"/>
  <c r="P86" i="67"/>
  <c r="M86" i="67"/>
  <c r="J86" i="67"/>
  <c r="G86" i="67"/>
  <c r="D86" i="67"/>
  <c r="AI85" i="67"/>
  <c r="AG85" i="67"/>
  <c r="AE85" i="67"/>
  <c r="AB85" i="67"/>
  <c r="Y85" i="67"/>
  <c r="V85" i="67"/>
  <c r="S85" i="67"/>
  <c r="P85" i="67"/>
  <c r="M85" i="67"/>
  <c r="J85" i="67"/>
  <c r="G85" i="67"/>
  <c r="D85" i="67"/>
  <c r="AI84" i="67"/>
  <c r="AG84" i="67"/>
  <c r="AE84" i="67"/>
  <c r="AB84" i="67"/>
  <c r="Y84" i="67"/>
  <c r="V84" i="67"/>
  <c r="S84" i="67"/>
  <c r="P84" i="67"/>
  <c r="M84" i="67"/>
  <c r="J84" i="67"/>
  <c r="G84" i="67"/>
  <c r="D84" i="67"/>
  <c r="AI83" i="67"/>
  <c r="AG83" i="67"/>
  <c r="AE83" i="67"/>
  <c r="AB83" i="67"/>
  <c r="Y83" i="67"/>
  <c r="V83" i="67"/>
  <c r="S83" i="67"/>
  <c r="P83" i="67"/>
  <c r="M83" i="67"/>
  <c r="J83" i="67"/>
  <c r="G83" i="67"/>
  <c r="D83" i="67"/>
  <c r="AI82" i="67"/>
  <c r="AG82" i="67"/>
  <c r="AE82" i="67"/>
  <c r="AB82" i="67"/>
  <c r="Y82" i="67"/>
  <c r="V82" i="67"/>
  <c r="S82" i="67"/>
  <c r="P82" i="67"/>
  <c r="M82" i="67"/>
  <c r="J82" i="67"/>
  <c r="G82" i="67"/>
  <c r="D82" i="67"/>
  <c r="AI80" i="67"/>
  <c r="AG80" i="67"/>
  <c r="AE80" i="67"/>
  <c r="AB80" i="67"/>
  <c r="Y80" i="67"/>
  <c r="V80" i="67"/>
  <c r="S80" i="67"/>
  <c r="P80" i="67"/>
  <c r="M80" i="67"/>
  <c r="J80" i="67"/>
  <c r="G80" i="67"/>
  <c r="D80" i="67"/>
  <c r="AI79" i="67"/>
  <c r="AG79" i="67"/>
  <c r="AE79" i="67"/>
  <c r="AB79" i="67"/>
  <c r="Y79" i="67"/>
  <c r="V79" i="67"/>
  <c r="S79" i="67"/>
  <c r="P79" i="67"/>
  <c r="M79" i="67"/>
  <c r="J79" i="67"/>
  <c r="G79" i="67"/>
  <c r="D79" i="67"/>
  <c r="AI78" i="67"/>
  <c r="AG78" i="67"/>
  <c r="AE78" i="67"/>
  <c r="AB78" i="67"/>
  <c r="Y78" i="67"/>
  <c r="V78" i="67"/>
  <c r="S78" i="67"/>
  <c r="P78" i="67"/>
  <c r="M78" i="67"/>
  <c r="J78" i="67"/>
  <c r="G78" i="67"/>
  <c r="D78" i="67"/>
  <c r="AI77" i="67"/>
  <c r="AG77" i="67"/>
  <c r="AE77" i="67"/>
  <c r="AB77" i="67"/>
  <c r="Y77" i="67"/>
  <c r="V77" i="67"/>
  <c r="S77" i="67"/>
  <c r="P77" i="67"/>
  <c r="M77" i="67"/>
  <c r="J77" i="67"/>
  <c r="G77" i="67"/>
  <c r="D77" i="67"/>
  <c r="AI76" i="67"/>
  <c r="AG76" i="67"/>
  <c r="AE76" i="67"/>
  <c r="AB76" i="67"/>
  <c r="Y76" i="67"/>
  <c r="V76" i="67"/>
  <c r="S76" i="67"/>
  <c r="P76" i="67"/>
  <c r="M76" i="67"/>
  <c r="J76" i="67"/>
  <c r="G76" i="67"/>
  <c r="D76" i="67"/>
  <c r="AI75" i="67"/>
  <c r="AG75" i="67"/>
  <c r="AE75" i="67"/>
  <c r="AB75" i="67"/>
  <c r="Y75" i="67"/>
  <c r="V75" i="67"/>
  <c r="S75" i="67"/>
  <c r="P75" i="67"/>
  <c r="M75" i="67"/>
  <c r="J75" i="67"/>
  <c r="G75" i="67"/>
  <c r="D75" i="67"/>
  <c r="AI74" i="67"/>
  <c r="AG74" i="67"/>
  <c r="AE74" i="67"/>
  <c r="AB74" i="67"/>
  <c r="Y74" i="67"/>
  <c r="V74" i="67"/>
  <c r="S74" i="67"/>
  <c r="P74" i="67"/>
  <c r="M74" i="67"/>
  <c r="J74" i="67"/>
  <c r="G74" i="67"/>
  <c r="D74" i="67"/>
  <c r="AI73" i="67"/>
  <c r="AG73" i="67"/>
  <c r="AE73" i="67"/>
  <c r="AB73" i="67"/>
  <c r="Y73" i="67"/>
  <c r="V73" i="67"/>
  <c r="S73" i="67"/>
  <c r="P73" i="67"/>
  <c r="M73" i="67"/>
  <c r="J73" i="67"/>
  <c r="G73" i="67"/>
  <c r="D73" i="67"/>
  <c r="AI72" i="67"/>
  <c r="AG72" i="67"/>
  <c r="AE72" i="67"/>
  <c r="AB72" i="67"/>
  <c r="Y72" i="67"/>
  <c r="V72" i="67"/>
  <c r="S72" i="67"/>
  <c r="P72" i="67"/>
  <c r="M72" i="67"/>
  <c r="J72" i="67"/>
  <c r="G72" i="67"/>
  <c r="D72" i="67"/>
  <c r="AI71" i="67"/>
  <c r="AG71" i="67"/>
  <c r="AE71" i="67"/>
  <c r="AB71" i="67"/>
  <c r="Y71" i="67"/>
  <c r="V71" i="67"/>
  <c r="S71" i="67"/>
  <c r="P71" i="67"/>
  <c r="M71" i="67"/>
  <c r="J71" i="67"/>
  <c r="G71" i="67"/>
  <c r="D71" i="67"/>
  <c r="AI66" i="67"/>
  <c r="AG66" i="67"/>
  <c r="AE66" i="67"/>
  <c r="AB66" i="67"/>
  <c r="Y66" i="67"/>
  <c r="V66" i="67"/>
  <c r="S66" i="67"/>
  <c r="P66" i="67"/>
  <c r="M66" i="67"/>
  <c r="J66" i="67"/>
  <c r="G66" i="67"/>
  <c r="D66" i="67"/>
  <c r="AI65" i="67"/>
  <c r="AG65" i="67"/>
  <c r="AE65" i="67"/>
  <c r="AB65" i="67"/>
  <c r="Y65" i="67"/>
  <c r="V65" i="67"/>
  <c r="S65" i="67"/>
  <c r="P65" i="67"/>
  <c r="M65" i="67"/>
  <c r="J65" i="67"/>
  <c r="G65" i="67"/>
  <c r="D65" i="67"/>
  <c r="AI64" i="67"/>
  <c r="AG64" i="67"/>
  <c r="AE64" i="67"/>
  <c r="AB64" i="67"/>
  <c r="Y64" i="67"/>
  <c r="V64" i="67"/>
  <c r="S64" i="67"/>
  <c r="P64" i="67"/>
  <c r="M64" i="67"/>
  <c r="J64" i="67"/>
  <c r="G64" i="67"/>
  <c r="D64" i="67"/>
  <c r="AI63" i="67"/>
  <c r="AG63" i="67"/>
  <c r="AE63" i="67"/>
  <c r="AB63" i="67"/>
  <c r="Y63" i="67"/>
  <c r="V63" i="67"/>
  <c r="S63" i="67"/>
  <c r="P63" i="67"/>
  <c r="M63" i="67"/>
  <c r="J63" i="67"/>
  <c r="G63" i="67"/>
  <c r="D63" i="67"/>
  <c r="AI62" i="67"/>
  <c r="AG62" i="67"/>
  <c r="AE62" i="67"/>
  <c r="AB62" i="67"/>
  <c r="Y62" i="67"/>
  <c r="V62" i="67"/>
  <c r="S62" i="67"/>
  <c r="P62" i="67"/>
  <c r="M62" i="67"/>
  <c r="J62" i="67"/>
  <c r="G62" i="67"/>
  <c r="D62" i="67"/>
  <c r="AI61" i="67"/>
  <c r="AG61" i="67"/>
  <c r="AE61" i="67"/>
  <c r="AB61" i="67"/>
  <c r="Y61" i="67"/>
  <c r="V61" i="67"/>
  <c r="S61" i="67"/>
  <c r="P61" i="67"/>
  <c r="M61" i="67"/>
  <c r="J61" i="67"/>
  <c r="G61" i="67"/>
  <c r="D61" i="67"/>
  <c r="AI60" i="67"/>
  <c r="AG60" i="67"/>
  <c r="AE60" i="67"/>
  <c r="AB60" i="67"/>
  <c r="Y60" i="67"/>
  <c r="V60" i="67"/>
  <c r="S60" i="67"/>
  <c r="P60" i="67"/>
  <c r="M60" i="67"/>
  <c r="J60" i="67"/>
  <c r="G60" i="67"/>
  <c r="D60" i="67"/>
  <c r="AI59" i="67"/>
  <c r="AG59" i="67"/>
  <c r="AE59" i="67"/>
  <c r="AB59" i="67"/>
  <c r="Y59" i="67"/>
  <c r="V59" i="67"/>
  <c r="S59" i="67"/>
  <c r="P59" i="67"/>
  <c r="M59" i="67"/>
  <c r="J59" i="67"/>
  <c r="G59" i="67"/>
  <c r="D59" i="67"/>
  <c r="AI58" i="67"/>
  <c r="AG58" i="67"/>
  <c r="AE58" i="67"/>
  <c r="AB58" i="67"/>
  <c r="Y58" i="67"/>
  <c r="V58" i="67"/>
  <c r="S58" i="67"/>
  <c r="P58" i="67"/>
  <c r="M58" i="67"/>
  <c r="J58" i="67"/>
  <c r="G58" i="67"/>
  <c r="D58" i="67"/>
  <c r="AI57" i="67"/>
  <c r="AG57" i="67"/>
  <c r="AE57" i="67"/>
  <c r="AB57" i="67"/>
  <c r="Y57" i="67"/>
  <c r="V57" i="67"/>
  <c r="S57" i="67"/>
  <c r="P57" i="67"/>
  <c r="M57" i="67"/>
  <c r="J57" i="67"/>
  <c r="G57" i="67"/>
  <c r="D57" i="67"/>
  <c r="AI55" i="67"/>
  <c r="AG55" i="67"/>
  <c r="AE55" i="67"/>
  <c r="AB55" i="67"/>
  <c r="Y55" i="67"/>
  <c r="V55" i="67"/>
  <c r="S55" i="67"/>
  <c r="P55" i="67"/>
  <c r="M55" i="67"/>
  <c r="J55" i="67"/>
  <c r="G55" i="67"/>
  <c r="D55" i="67"/>
  <c r="AI54" i="67"/>
  <c r="AG54" i="67"/>
  <c r="AE54" i="67"/>
  <c r="AB54" i="67"/>
  <c r="Y54" i="67"/>
  <c r="V54" i="67"/>
  <c r="S54" i="67"/>
  <c r="P54" i="67"/>
  <c r="M54" i="67"/>
  <c r="J54" i="67"/>
  <c r="G54" i="67"/>
  <c r="D54" i="67"/>
  <c r="AI53" i="67"/>
  <c r="AG53" i="67"/>
  <c r="AE53" i="67"/>
  <c r="AB53" i="67"/>
  <c r="Y53" i="67"/>
  <c r="V53" i="67"/>
  <c r="S53" i="67"/>
  <c r="P53" i="67"/>
  <c r="M53" i="67"/>
  <c r="J53" i="67"/>
  <c r="G53" i="67"/>
  <c r="D53" i="67"/>
  <c r="AI52" i="67"/>
  <c r="AG52" i="67"/>
  <c r="AE52" i="67"/>
  <c r="AB52" i="67"/>
  <c r="Y52" i="67"/>
  <c r="V52" i="67"/>
  <c r="S52" i="67"/>
  <c r="P52" i="67"/>
  <c r="M52" i="67"/>
  <c r="J52" i="67"/>
  <c r="G52" i="67"/>
  <c r="D52" i="67"/>
  <c r="AI51" i="67"/>
  <c r="AG51" i="67"/>
  <c r="AE51" i="67"/>
  <c r="AB51" i="67"/>
  <c r="Y51" i="67"/>
  <c r="V51" i="67"/>
  <c r="S51" i="67"/>
  <c r="P51" i="67"/>
  <c r="M51" i="67"/>
  <c r="J51" i="67"/>
  <c r="G51" i="67"/>
  <c r="D51" i="67"/>
  <c r="AI50" i="67"/>
  <c r="AG50" i="67"/>
  <c r="AE50" i="67"/>
  <c r="AB50" i="67"/>
  <c r="Y50" i="67"/>
  <c r="V50" i="67"/>
  <c r="S50" i="67"/>
  <c r="P50" i="67"/>
  <c r="M50" i="67"/>
  <c r="J50" i="67"/>
  <c r="G50" i="67"/>
  <c r="D50" i="67"/>
  <c r="AI49" i="67"/>
  <c r="AG49" i="67"/>
  <c r="AE49" i="67"/>
  <c r="AB49" i="67"/>
  <c r="Y49" i="67"/>
  <c r="V49" i="67"/>
  <c r="S49" i="67"/>
  <c r="P49" i="67"/>
  <c r="M49" i="67"/>
  <c r="J49" i="67"/>
  <c r="G49" i="67"/>
  <c r="D49" i="67"/>
  <c r="AI48" i="67"/>
  <c r="AG48" i="67"/>
  <c r="AE48" i="67"/>
  <c r="AB48" i="67"/>
  <c r="Y48" i="67"/>
  <c r="V48" i="67"/>
  <c r="S48" i="67"/>
  <c r="P48" i="67"/>
  <c r="M48" i="67"/>
  <c r="J48" i="67"/>
  <c r="G48" i="67"/>
  <c r="D48" i="67"/>
  <c r="AI47" i="67"/>
  <c r="AG47" i="67"/>
  <c r="AE47" i="67"/>
  <c r="AB47" i="67"/>
  <c r="Y47" i="67"/>
  <c r="V47" i="67"/>
  <c r="S47" i="67"/>
  <c r="P47" i="67"/>
  <c r="M47" i="67"/>
  <c r="J47" i="67"/>
  <c r="G47" i="67"/>
  <c r="D47" i="67"/>
  <c r="AI46" i="67"/>
  <c r="AG46" i="67"/>
  <c r="AE46" i="67"/>
  <c r="AB46" i="67"/>
  <c r="Y46" i="67"/>
  <c r="V46" i="67"/>
  <c r="S46" i="67"/>
  <c r="P46" i="67"/>
  <c r="M46" i="67"/>
  <c r="J46" i="67"/>
  <c r="G46" i="67"/>
  <c r="D46" i="67"/>
  <c r="AI45" i="67"/>
  <c r="AG45" i="67"/>
  <c r="AE45" i="67"/>
  <c r="AB45" i="67"/>
  <c r="Y45" i="67"/>
  <c r="V45" i="67"/>
  <c r="S45" i="67"/>
  <c r="P45" i="67"/>
  <c r="M45" i="67"/>
  <c r="J45" i="67"/>
  <c r="G45" i="67"/>
  <c r="D45" i="67"/>
  <c r="AI44" i="67"/>
  <c r="AG44" i="67"/>
  <c r="AE44" i="67"/>
  <c r="AB44" i="67"/>
  <c r="Y44" i="67"/>
  <c r="V44" i="67"/>
  <c r="S44" i="67"/>
  <c r="P44" i="67"/>
  <c r="M44" i="67"/>
  <c r="J44" i="67"/>
  <c r="G44" i="67"/>
  <c r="D44" i="67"/>
  <c r="AI43" i="67"/>
  <c r="AG43" i="67"/>
  <c r="AE43" i="67"/>
  <c r="AB43" i="67"/>
  <c r="Y43" i="67"/>
  <c r="V43" i="67"/>
  <c r="S43" i="67"/>
  <c r="P43" i="67"/>
  <c r="M43" i="67"/>
  <c r="J43" i="67"/>
  <c r="G43" i="67"/>
  <c r="D43" i="67"/>
  <c r="AI42" i="67"/>
  <c r="AG42" i="67"/>
  <c r="AE42" i="67"/>
  <c r="AB42" i="67"/>
  <c r="Y42" i="67"/>
  <c r="V42" i="67"/>
  <c r="S42" i="67"/>
  <c r="P42" i="67"/>
  <c r="M42" i="67"/>
  <c r="J42" i="67"/>
  <c r="G42" i="67"/>
  <c r="D42" i="67"/>
  <c r="AI41" i="67"/>
  <c r="AG41" i="67"/>
  <c r="AE41" i="67"/>
  <c r="AB41" i="67"/>
  <c r="Y41" i="67"/>
  <c r="V41" i="67"/>
  <c r="S41" i="67"/>
  <c r="P41" i="67"/>
  <c r="M41" i="67"/>
  <c r="J41" i="67"/>
  <c r="G41" i="67"/>
  <c r="D41" i="67"/>
  <c r="AI40" i="67"/>
  <c r="AG40" i="67"/>
  <c r="AE40" i="67"/>
  <c r="AB40" i="67"/>
  <c r="Y40" i="67"/>
  <c r="V40" i="67"/>
  <c r="S40" i="67"/>
  <c r="P40" i="67"/>
  <c r="M40" i="67"/>
  <c r="J40" i="67"/>
  <c r="G40" i="67"/>
  <c r="D40" i="67"/>
  <c r="AI39" i="67"/>
  <c r="AG39" i="67"/>
  <c r="AE39" i="67"/>
  <c r="AB39" i="67"/>
  <c r="Y39" i="67"/>
  <c r="V39" i="67"/>
  <c r="S39" i="67"/>
  <c r="P39" i="67"/>
  <c r="M39" i="67"/>
  <c r="J39" i="67"/>
  <c r="G39" i="67"/>
  <c r="D39" i="67"/>
  <c r="AI38" i="67"/>
  <c r="AG38" i="67"/>
  <c r="AE38" i="67"/>
  <c r="AB38" i="67"/>
  <c r="Y38" i="67"/>
  <c r="V38" i="67"/>
  <c r="S38" i="67"/>
  <c r="P38" i="67"/>
  <c r="M38" i="67"/>
  <c r="J38" i="67"/>
  <c r="G38" i="67"/>
  <c r="D38" i="67"/>
  <c r="AI37" i="67"/>
  <c r="AG37" i="67"/>
  <c r="AE37" i="67"/>
  <c r="AB37" i="67"/>
  <c r="Y37" i="67"/>
  <c r="V37" i="67"/>
  <c r="S37" i="67"/>
  <c r="P37" i="67"/>
  <c r="M37" i="67"/>
  <c r="J37" i="67"/>
  <c r="G37" i="67"/>
  <c r="D37" i="67"/>
  <c r="AI36" i="67"/>
  <c r="AG36" i="67"/>
  <c r="AE36" i="67"/>
  <c r="AB36" i="67"/>
  <c r="Y36" i="67"/>
  <c r="V36" i="67"/>
  <c r="S36" i="67"/>
  <c r="P36" i="67"/>
  <c r="M36" i="67"/>
  <c r="J36" i="67"/>
  <c r="G36" i="67"/>
  <c r="D36" i="67"/>
  <c r="AI35" i="67"/>
  <c r="AG35" i="67"/>
  <c r="AE35" i="67"/>
  <c r="AB35" i="67"/>
  <c r="Y35" i="67"/>
  <c r="V35" i="67"/>
  <c r="S35" i="67"/>
  <c r="P35" i="67"/>
  <c r="M35" i="67"/>
  <c r="J35" i="67"/>
  <c r="G35" i="67"/>
  <c r="D35" i="67"/>
  <c r="AI34" i="67"/>
  <c r="AG34" i="67"/>
  <c r="AE34" i="67"/>
  <c r="AB34" i="67"/>
  <c r="Y34" i="67"/>
  <c r="V34" i="67"/>
  <c r="S34" i="67"/>
  <c r="P34" i="67"/>
  <c r="M34" i="67"/>
  <c r="J34" i="67"/>
  <c r="G34" i="67"/>
  <c r="D34" i="67"/>
  <c r="AI33" i="67"/>
  <c r="AG33" i="67"/>
  <c r="AE33" i="67"/>
  <c r="AB33" i="67"/>
  <c r="Y33" i="67"/>
  <c r="V33" i="67"/>
  <c r="S33" i="67"/>
  <c r="P33" i="67"/>
  <c r="M33" i="67"/>
  <c r="J33" i="67"/>
  <c r="G33" i="67"/>
  <c r="D33" i="67"/>
  <c r="AI32" i="67"/>
  <c r="AG32" i="67"/>
  <c r="AE32" i="67"/>
  <c r="AB32" i="67"/>
  <c r="Y32" i="67"/>
  <c r="V32" i="67"/>
  <c r="S32" i="67"/>
  <c r="P32" i="67"/>
  <c r="M32" i="67"/>
  <c r="J32" i="67"/>
  <c r="G32" i="67"/>
  <c r="D32" i="67"/>
  <c r="AI31" i="67"/>
  <c r="AG31" i="67"/>
  <c r="AE31" i="67"/>
  <c r="AB31" i="67"/>
  <c r="Y31" i="67"/>
  <c r="V31" i="67"/>
  <c r="S31" i="67"/>
  <c r="P31" i="67"/>
  <c r="M31" i="67"/>
  <c r="J31" i="67"/>
  <c r="G31" i="67"/>
  <c r="D31" i="67"/>
  <c r="AI30" i="67"/>
  <c r="AG30" i="67"/>
  <c r="AE30" i="67"/>
  <c r="AB30" i="67"/>
  <c r="Y30" i="67"/>
  <c r="V30" i="67"/>
  <c r="S30" i="67"/>
  <c r="P30" i="67"/>
  <c r="M30" i="67"/>
  <c r="J30" i="67"/>
  <c r="G30" i="67"/>
  <c r="D30" i="67"/>
  <c r="AI29" i="67"/>
  <c r="AG29" i="67"/>
  <c r="AE29" i="67"/>
  <c r="AB29" i="67"/>
  <c r="Y29" i="67"/>
  <c r="V29" i="67"/>
  <c r="S29" i="67"/>
  <c r="P29" i="67"/>
  <c r="M29" i="67"/>
  <c r="J29" i="67"/>
  <c r="G29" i="67"/>
  <c r="D29" i="67"/>
  <c r="AI28" i="67"/>
  <c r="AG28" i="67"/>
  <c r="AE28" i="67"/>
  <c r="AB28" i="67"/>
  <c r="Y28" i="67"/>
  <c r="V28" i="67"/>
  <c r="S28" i="67"/>
  <c r="P28" i="67"/>
  <c r="M28" i="67"/>
  <c r="J28" i="67"/>
  <c r="G28" i="67"/>
  <c r="D28" i="67"/>
  <c r="AI27" i="67"/>
  <c r="AG27" i="67"/>
  <c r="AE27" i="67"/>
  <c r="AB27" i="67"/>
  <c r="Y27" i="67"/>
  <c r="V27" i="67"/>
  <c r="S27" i="67"/>
  <c r="P27" i="67"/>
  <c r="M27" i="67"/>
  <c r="J27" i="67"/>
  <c r="G27" i="67"/>
  <c r="D27" i="67"/>
  <c r="AI26" i="67"/>
  <c r="AG26" i="67"/>
  <c r="AE26" i="67"/>
  <c r="AB26" i="67"/>
  <c r="Y26" i="67"/>
  <c r="V26" i="67"/>
  <c r="S26" i="67"/>
  <c r="P26" i="67"/>
  <c r="M26" i="67"/>
  <c r="J26" i="67"/>
  <c r="G26" i="67"/>
  <c r="D26" i="67"/>
  <c r="AI25" i="67"/>
  <c r="AG25" i="67"/>
  <c r="AE25" i="67"/>
  <c r="AB25" i="67"/>
  <c r="Y25" i="67"/>
  <c r="V25" i="67"/>
  <c r="S25" i="67"/>
  <c r="P25" i="67"/>
  <c r="M25" i="67"/>
  <c r="J25" i="67"/>
  <c r="G25" i="67"/>
  <c r="D25" i="67"/>
  <c r="AI24" i="67"/>
  <c r="AG24" i="67"/>
  <c r="AE24" i="67"/>
  <c r="AB24" i="67"/>
  <c r="Y24" i="67"/>
  <c r="V24" i="67"/>
  <c r="S24" i="67"/>
  <c r="P24" i="67"/>
  <c r="M24" i="67"/>
  <c r="J24" i="67"/>
  <c r="G24" i="67"/>
  <c r="D24" i="67"/>
  <c r="AI23" i="67"/>
  <c r="AG23" i="67"/>
  <c r="AE23" i="67"/>
  <c r="AB23" i="67"/>
  <c r="Y23" i="67"/>
  <c r="V23" i="67"/>
  <c r="S23" i="67"/>
  <c r="P23" i="67"/>
  <c r="M23" i="67"/>
  <c r="J23" i="67"/>
  <c r="G23" i="67"/>
  <c r="D23" i="67"/>
  <c r="AI22" i="67"/>
  <c r="AG22" i="67"/>
  <c r="AE22" i="67"/>
  <c r="AB22" i="67"/>
  <c r="Y22" i="67"/>
  <c r="V22" i="67"/>
  <c r="S22" i="67"/>
  <c r="P22" i="67"/>
  <c r="M22" i="67"/>
  <c r="J22" i="67"/>
  <c r="G22" i="67"/>
  <c r="D22" i="67"/>
  <c r="AI21" i="67"/>
  <c r="AG21" i="67"/>
  <c r="AE21" i="67"/>
  <c r="AB21" i="67"/>
  <c r="Y21" i="67"/>
  <c r="V21" i="67"/>
  <c r="S21" i="67"/>
  <c r="P21" i="67"/>
  <c r="M21" i="67"/>
  <c r="J21" i="67"/>
  <c r="G21" i="67"/>
  <c r="D21" i="67"/>
  <c r="AI20" i="67"/>
  <c r="AG20" i="67"/>
  <c r="AE20" i="67"/>
  <c r="AB20" i="67"/>
  <c r="Y20" i="67"/>
  <c r="V20" i="67"/>
  <c r="S20" i="67"/>
  <c r="P20" i="67"/>
  <c r="M20" i="67"/>
  <c r="J20" i="67"/>
  <c r="G20" i="67"/>
  <c r="D20" i="67"/>
  <c r="AI19" i="67"/>
  <c r="AG19" i="67"/>
  <c r="AE19" i="67"/>
  <c r="AB19" i="67"/>
  <c r="Y19" i="67"/>
  <c r="V19" i="67"/>
  <c r="S19" i="67"/>
  <c r="P19" i="67"/>
  <c r="M19" i="67"/>
  <c r="J19" i="67"/>
  <c r="G19" i="67"/>
  <c r="D19" i="67"/>
  <c r="AI18" i="67"/>
  <c r="AG18" i="67"/>
  <c r="AE18" i="67"/>
  <c r="AB18" i="67"/>
  <c r="Y18" i="67"/>
  <c r="V18" i="67"/>
  <c r="S18" i="67"/>
  <c r="P18" i="67"/>
  <c r="M18" i="67"/>
  <c r="J18" i="67"/>
  <c r="G18" i="67"/>
  <c r="D18" i="67"/>
  <c r="AI17" i="67"/>
  <c r="AG17" i="67"/>
  <c r="AE17" i="67"/>
  <c r="AB17" i="67"/>
  <c r="Y17" i="67"/>
  <c r="V17" i="67"/>
  <c r="S17" i="67"/>
  <c r="P17" i="67"/>
  <c r="M17" i="67"/>
  <c r="J17" i="67"/>
  <c r="G17" i="67"/>
  <c r="D17" i="67"/>
  <c r="AI16" i="67"/>
  <c r="AG16" i="67"/>
  <c r="AE16" i="67"/>
  <c r="AB16" i="67"/>
  <c r="Y16" i="67"/>
  <c r="V16" i="67"/>
  <c r="S16" i="67"/>
  <c r="P16" i="67"/>
  <c r="M16" i="67"/>
  <c r="J16" i="67"/>
  <c r="G16" i="67"/>
  <c r="D16" i="67"/>
  <c r="AI15" i="67"/>
  <c r="AG15" i="67"/>
  <c r="AE15" i="67"/>
  <c r="AB15" i="67"/>
  <c r="Y15" i="67"/>
  <c r="V15" i="67"/>
  <c r="S15" i="67"/>
  <c r="P15" i="67"/>
  <c r="M15" i="67"/>
  <c r="J15" i="67"/>
  <c r="G15" i="67"/>
  <c r="D15" i="67"/>
  <c r="D68" i="67" s="1"/>
  <c r="AI14" i="67"/>
  <c r="AG14" i="67"/>
  <c r="AE14" i="67"/>
  <c r="AE68" i="67" s="1"/>
  <c r="AB14" i="67"/>
  <c r="Y14" i="67"/>
  <c r="V14" i="67"/>
  <c r="S14" i="67"/>
  <c r="P14" i="67"/>
  <c r="P68" i="67" s="1"/>
  <c r="M14" i="67"/>
  <c r="M68" i="67" s="1"/>
  <c r="J14" i="67"/>
  <c r="G14" i="67"/>
  <c r="G68" i="67" s="1"/>
  <c r="D14" i="67"/>
  <c r="AD9" i="67"/>
  <c r="AA9" i="67"/>
  <c r="X9" i="67"/>
  <c r="U9" i="67"/>
  <c r="R9" i="67"/>
  <c r="O9" i="67"/>
  <c r="L9" i="67"/>
  <c r="I9" i="67"/>
  <c r="F9" i="67"/>
  <c r="C9" i="67"/>
  <c r="B5" i="65"/>
  <c r="B5" i="61"/>
  <c r="B5" i="57"/>
  <c r="AA42" i="50"/>
  <c r="X42" i="50"/>
  <c r="U42" i="50"/>
  <c r="R42" i="50"/>
  <c r="O42" i="50"/>
  <c r="L42" i="50"/>
  <c r="I42" i="50"/>
  <c r="F42" i="50"/>
  <c r="B5" i="52"/>
  <c r="B5" i="48"/>
  <c r="B5" i="36"/>
  <c r="C125" i="71"/>
  <c r="C91" i="71" s="1"/>
  <c r="C93" i="71" s="1"/>
  <c r="D125" i="71"/>
  <c r="E125" i="71"/>
  <c r="E91" i="71" s="1"/>
  <c r="E93" i="71" s="1"/>
  <c r="F125" i="71"/>
  <c r="F91" i="71" s="1"/>
  <c r="F93" i="71" s="1"/>
  <c r="G125" i="71"/>
  <c r="H125" i="71"/>
  <c r="H91" i="71" s="1"/>
  <c r="H93" i="71" s="1"/>
  <c r="I125" i="71"/>
  <c r="I91" i="71" s="1"/>
  <c r="I93" i="71" s="1"/>
  <c r="J125" i="71"/>
  <c r="K125" i="71"/>
  <c r="K91" i="71" s="1"/>
  <c r="K93" i="71" s="1"/>
  <c r="L125" i="71"/>
  <c r="L91" i="71" s="1"/>
  <c r="L93" i="71" s="1"/>
  <c r="M125" i="71"/>
  <c r="N125" i="71"/>
  <c r="N91" i="71" s="1"/>
  <c r="N93" i="71" s="1"/>
  <c r="O125" i="71"/>
  <c r="O91" i="71" s="1"/>
  <c r="O93" i="71" s="1"/>
  <c r="P125" i="71"/>
  <c r="Q125" i="71"/>
  <c r="Q91" i="71" s="1"/>
  <c r="Q93" i="71" s="1"/>
  <c r="R125" i="71"/>
  <c r="R91" i="71" s="1"/>
  <c r="R93" i="71" s="1"/>
  <c r="S125" i="71"/>
  <c r="T125" i="71"/>
  <c r="T91" i="71" s="1"/>
  <c r="T93" i="71" s="1"/>
  <c r="U125" i="71"/>
  <c r="U91" i="71" s="1"/>
  <c r="U93" i="71" s="1"/>
  <c r="V125" i="71"/>
  <c r="W125" i="71"/>
  <c r="W91" i="71" s="1"/>
  <c r="W93" i="71" s="1"/>
  <c r="X125" i="71"/>
  <c r="X91" i="71" s="1"/>
  <c r="X93" i="71" s="1"/>
  <c r="Y125" i="71"/>
  <c r="Z125" i="71"/>
  <c r="Z91" i="71" s="1"/>
  <c r="Z93" i="71" s="1"/>
  <c r="AA125" i="71"/>
  <c r="AA91" i="71" s="1"/>
  <c r="AA93" i="71" s="1"/>
  <c r="AB125" i="71"/>
  <c r="AC125" i="71"/>
  <c r="AC91" i="71" s="1"/>
  <c r="AC93" i="71" s="1"/>
  <c r="AD125" i="71"/>
  <c r="AD91" i="71" s="1"/>
  <c r="AD93" i="71" s="1"/>
  <c r="AE125" i="71"/>
  <c r="AF125" i="71"/>
  <c r="AF91" i="71" s="1"/>
  <c r="AF93" i="71" s="1"/>
  <c r="D125" i="67"/>
  <c r="E125" i="67"/>
  <c r="E91" i="67" s="1"/>
  <c r="E93" i="67" s="1"/>
  <c r="F125" i="67"/>
  <c r="F91" i="67" s="1"/>
  <c r="F93" i="67" s="1"/>
  <c r="G125" i="67"/>
  <c r="H125" i="67"/>
  <c r="H91" i="67" s="1"/>
  <c r="H93" i="67" s="1"/>
  <c r="I125" i="67"/>
  <c r="I91" i="67" s="1"/>
  <c r="I93" i="67" s="1"/>
  <c r="J125" i="67"/>
  <c r="K125" i="67"/>
  <c r="K91" i="67" s="1"/>
  <c r="K93" i="67" s="1"/>
  <c r="L125" i="67"/>
  <c r="L91" i="67" s="1"/>
  <c r="L93" i="67" s="1"/>
  <c r="M125" i="67"/>
  <c r="N125" i="67"/>
  <c r="N91" i="67" s="1"/>
  <c r="N93" i="67" s="1"/>
  <c r="O125" i="67"/>
  <c r="O91" i="67" s="1"/>
  <c r="O93" i="67" s="1"/>
  <c r="P125" i="67"/>
  <c r="Q125" i="67"/>
  <c r="Q91" i="67" s="1"/>
  <c r="Q93" i="67" s="1"/>
  <c r="R125" i="67"/>
  <c r="R91" i="67" s="1"/>
  <c r="R93" i="67" s="1"/>
  <c r="S125" i="67"/>
  <c r="T125" i="67"/>
  <c r="T91" i="67" s="1"/>
  <c r="T93" i="67" s="1"/>
  <c r="U125" i="67"/>
  <c r="U91" i="67" s="1"/>
  <c r="U93" i="67" s="1"/>
  <c r="V125" i="67"/>
  <c r="W125" i="67"/>
  <c r="W91" i="67" s="1"/>
  <c r="W93" i="67" s="1"/>
  <c r="X125" i="67"/>
  <c r="X91" i="67" s="1"/>
  <c r="X93" i="67" s="1"/>
  <c r="Y125" i="67"/>
  <c r="Z125" i="67"/>
  <c r="Z91" i="67" s="1"/>
  <c r="Z93" i="67" s="1"/>
  <c r="AA125" i="67"/>
  <c r="AA91" i="67" s="1"/>
  <c r="AA93" i="67" s="1"/>
  <c r="AB125" i="67"/>
  <c r="AC125" i="67"/>
  <c r="AC91" i="67" s="1"/>
  <c r="AC93" i="67" s="1"/>
  <c r="AD125" i="67"/>
  <c r="AD91" i="67" s="1"/>
  <c r="AD93" i="67" s="1"/>
  <c r="AE125" i="67"/>
  <c r="AF125" i="67"/>
  <c r="AF91" i="67" s="1"/>
  <c r="AF93" i="67" s="1"/>
  <c r="C125" i="67"/>
  <c r="C91" i="67" s="1"/>
  <c r="C93" i="67" s="1"/>
  <c r="AI43" i="54"/>
  <c r="AG43" i="54"/>
  <c r="AE43" i="54"/>
  <c r="AB43" i="54"/>
  <c r="Y43" i="54"/>
  <c r="V43" i="54"/>
  <c r="S43" i="54"/>
  <c r="P43" i="54"/>
  <c r="M43" i="54"/>
  <c r="J43" i="54"/>
  <c r="G43" i="54"/>
  <c r="D43" i="54"/>
  <c r="AI43" i="59"/>
  <c r="AG43" i="59"/>
  <c r="AE43" i="59"/>
  <c r="AB43" i="59"/>
  <c r="Y43" i="59"/>
  <c r="V43" i="59"/>
  <c r="S43" i="59"/>
  <c r="P43" i="59"/>
  <c r="M43" i="59"/>
  <c r="J43" i="59"/>
  <c r="G43" i="59"/>
  <c r="D43" i="59"/>
  <c r="AI43" i="63"/>
  <c r="AG43" i="63"/>
  <c r="AE43" i="63"/>
  <c r="AB43" i="63"/>
  <c r="Y43" i="63"/>
  <c r="V43" i="63"/>
  <c r="S43" i="63"/>
  <c r="P43" i="63"/>
  <c r="M43" i="63"/>
  <c r="J43" i="63"/>
  <c r="G43" i="63"/>
  <c r="D43" i="63"/>
  <c r="D125" i="63"/>
  <c r="E125" i="63"/>
  <c r="E91" i="63" s="1"/>
  <c r="E93" i="63" s="1"/>
  <c r="F125" i="63"/>
  <c r="F91" i="63" s="1"/>
  <c r="F93" i="63" s="1"/>
  <c r="G125" i="63"/>
  <c r="H125" i="63"/>
  <c r="H91" i="63" s="1"/>
  <c r="H93" i="63" s="1"/>
  <c r="I125" i="63"/>
  <c r="I91" i="63" s="1"/>
  <c r="I93" i="63" s="1"/>
  <c r="J125" i="63"/>
  <c r="K125" i="63"/>
  <c r="K91" i="63" s="1"/>
  <c r="K93" i="63" s="1"/>
  <c r="L125" i="63"/>
  <c r="L91" i="63" s="1"/>
  <c r="L93" i="63" s="1"/>
  <c r="M125" i="63"/>
  <c r="N125" i="63"/>
  <c r="N91" i="63" s="1"/>
  <c r="N93" i="63" s="1"/>
  <c r="O125" i="63"/>
  <c r="O91" i="63" s="1"/>
  <c r="O93" i="63" s="1"/>
  <c r="P125" i="63"/>
  <c r="Q125" i="63"/>
  <c r="Q91" i="63" s="1"/>
  <c r="Q93" i="63" s="1"/>
  <c r="R125" i="63"/>
  <c r="R91" i="63" s="1"/>
  <c r="R93" i="63" s="1"/>
  <c r="S125" i="63"/>
  <c r="T125" i="63"/>
  <c r="T91" i="63" s="1"/>
  <c r="T93" i="63" s="1"/>
  <c r="U125" i="63"/>
  <c r="U91" i="63" s="1"/>
  <c r="U93" i="63" s="1"/>
  <c r="V125" i="63"/>
  <c r="W125" i="63"/>
  <c r="W91" i="63" s="1"/>
  <c r="W93" i="63" s="1"/>
  <c r="X125" i="63"/>
  <c r="X91" i="63" s="1"/>
  <c r="X93" i="63" s="1"/>
  <c r="Y125" i="63"/>
  <c r="Z125" i="63"/>
  <c r="Z91" i="63" s="1"/>
  <c r="Z93" i="63" s="1"/>
  <c r="AA125" i="63"/>
  <c r="AA91" i="63" s="1"/>
  <c r="AA93" i="63" s="1"/>
  <c r="AB125" i="63"/>
  <c r="AC125" i="63"/>
  <c r="AC91" i="63" s="1"/>
  <c r="AC93" i="63" s="1"/>
  <c r="AD125" i="63"/>
  <c r="AD91" i="63" s="1"/>
  <c r="AD93" i="63" s="1"/>
  <c r="AE125" i="63"/>
  <c r="AF125" i="63"/>
  <c r="AF91" i="63" s="1"/>
  <c r="AF93" i="63" s="1"/>
  <c r="C125" i="63"/>
  <c r="C91" i="63" s="1"/>
  <c r="C93" i="63" s="1"/>
  <c r="AI80" i="63"/>
  <c r="AG80" i="63"/>
  <c r="AE80" i="63"/>
  <c r="AB80" i="63"/>
  <c r="Y80" i="63"/>
  <c r="V80" i="63"/>
  <c r="S80" i="63"/>
  <c r="P80" i="63"/>
  <c r="M80" i="63"/>
  <c r="J80" i="63"/>
  <c r="G80" i="63"/>
  <c r="D80" i="63"/>
  <c r="AI79" i="63"/>
  <c r="AG79" i="63"/>
  <c r="AE79" i="63"/>
  <c r="AB79" i="63"/>
  <c r="Y79" i="63"/>
  <c r="V79" i="63"/>
  <c r="S79" i="63"/>
  <c r="P79" i="63"/>
  <c r="M79" i="63"/>
  <c r="J79" i="63"/>
  <c r="G79" i="63"/>
  <c r="D79" i="63"/>
  <c r="AI78" i="63"/>
  <c r="AG78" i="63"/>
  <c r="AE78" i="63"/>
  <c r="AB78" i="63"/>
  <c r="Y78" i="63"/>
  <c r="V78" i="63"/>
  <c r="S78" i="63"/>
  <c r="P78" i="63"/>
  <c r="M78" i="63"/>
  <c r="J78" i="63"/>
  <c r="G78" i="63"/>
  <c r="D78" i="63"/>
  <c r="AI77" i="63"/>
  <c r="AG77" i="63"/>
  <c r="AE77" i="63"/>
  <c r="AB77" i="63"/>
  <c r="Y77" i="63"/>
  <c r="V77" i="63"/>
  <c r="S77" i="63"/>
  <c r="P77" i="63"/>
  <c r="M77" i="63"/>
  <c r="J77" i="63"/>
  <c r="G77" i="63"/>
  <c r="D77" i="63"/>
  <c r="AI76" i="63"/>
  <c r="AG76" i="63"/>
  <c r="AE76" i="63"/>
  <c r="AB76" i="63"/>
  <c r="Y76" i="63"/>
  <c r="V76" i="63"/>
  <c r="S76" i="63"/>
  <c r="P76" i="63"/>
  <c r="M76" i="63"/>
  <c r="J76" i="63"/>
  <c r="G76" i="63"/>
  <c r="D76" i="63"/>
  <c r="AI75" i="63"/>
  <c r="AG75" i="63"/>
  <c r="AE75" i="63"/>
  <c r="AB75" i="63"/>
  <c r="Y75" i="63"/>
  <c r="V75" i="63"/>
  <c r="S75" i="63"/>
  <c r="P75" i="63"/>
  <c r="M75" i="63"/>
  <c r="J75" i="63"/>
  <c r="G75" i="63"/>
  <c r="D75" i="63"/>
  <c r="AI74" i="63"/>
  <c r="AG74" i="63"/>
  <c r="AE74" i="63"/>
  <c r="AB74" i="63"/>
  <c r="Y74" i="63"/>
  <c r="V74" i="63"/>
  <c r="S74" i="63"/>
  <c r="P74" i="63"/>
  <c r="M74" i="63"/>
  <c r="J74" i="63"/>
  <c r="G74" i="63"/>
  <c r="D74" i="63"/>
  <c r="AI73" i="63"/>
  <c r="AG73" i="63"/>
  <c r="AE73" i="63"/>
  <c r="AB73" i="63"/>
  <c r="Y73" i="63"/>
  <c r="V73" i="63"/>
  <c r="S73" i="63"/>
  <c r="P73" i="63"/>
  <c r="M73" i="63"/>
  <c r="J73" i="63"/>
  <c r="G73" i="63"/>
  <c r="D73" i="63"/>
  <c r="AI72" i="63"/>
  <c r="AG72" i="63"/>
  <c r="AE72" i="63"/>
  <c r="AB72" i="63"/>
  <c r="Y72" i="63"/>
  <c r="V72" i="63"/>
  <c r="S72" i="63"/>
  <c r="P72" i="63"/>
  <c r="M72" i="63"/>
  <c r="J72" i="63"/>
  <c r="G72" i="63"/>
  <c r="D72" i="63"/>
  <c r="AI55" i="63"/>
  <c r="AG55" i="63"/>
  <c r="AE55" i="63"/>
  <c r="AB55" i="63"/>
  <c r="Y55" i="63"/>
  <c r="V55" i="63"/>
  <c r="S55" i="63"/>
  <c r="P55" i="63"/>
  <c r="M55" i="63"/>
  <c r="J55" i="63"/>
  <c r="G55" i="63"/>
  <c r="D55" i="63"/>
  <c r="D125" i="59"/>
  <c r="E125" i="59"/>
  <c r="E91" i="59" s="1"/>
  <c r="E93" i="59" s="1"/>
  <c r="F125" i="59"/>
  <c r="F91" i="59" s="1"/>
  <c r="F93" i="59" s="1"/>
  <c r="G125" i="59"/>
  <c r="H125" i="59"/>
  <c r="H91" i="59" s="1"/>
  <c r="H93" i="59" s="1"/>
  <c r="I125" i="59"/>
  <c r="I91" i="59" s="1"/>
  <c r="I93" i="59" s="1"/>
  <c r="J125" i="59"/>
  <c r="K125" i="59"/>
  <c r="L125" i="59"/>
  <c r="L91" i="59" s="1"/>
  <c r="L93" i="59" s="1"/>
  <c r="M125" i="59"/>
  <c r="N125" i="59"/>
  <c r="N91" i="59" s="1"/>
  <c r="N93" i="59" s="1"/>
  <c r="O125" i="59"/>
  <c r="O91" i="59" s="1"/>
  <c r="O93" i="59" s="1"/>
  <c r="P125" i="59"/>
  <c r="Q125" i="59"/>
  <c r="Q91" i="59" s="1"/>
  <c r="Q93" i="59" s="1"/>
  <c r="R125" i="59"/>
  <c r="S125" i="59"/>
  <c r="T125" i="59"/>
  <c r="T91" i="59" s="1"/>
  <c r="T93" i="59" s="1"/>
  <c r="U125" i="59"/>
  <c r="U91" i="59" s="1"/>
  <c r="U93" i="59" s="1"/>
  <c r="V125" i="59"/>
  <c r="W125" i="59"/>
  <c r="W91" i="59" s="1"/>
  <c r="W93" i="59" s="1"/>
  <c r="X125" i="59"/>
  <c r="X91" i="59" s="1"/>
  <c r="X93" i="59" s="1"/>
  <c r="Y125" i="59"/>
  <c r="Z125" i="59"/>
  <c r="Z91" i="59" s="1"/>
  <c r="Z93" i="59" s="1"/>
  <c r="AA125" i="59"/>
  <c r="AA91" i="59" s="1"/>
  <c r="AA93" i="59" s="1"/>
  <c r="AB125" i="59"/>
  <c r="AC125" i="59"/>
  <c r="AC91" i="59" s="1"/>
  <c r="AC93" i="59" s="1"/>
  <c r="AD125" i="59"/>
  <c r="AD91" i="59" s="1"/>
  <c r="AD93" i="59" s="1"/>
  <c r="AE125" i="59"/>
  <c r="AF125" i="59"/>
  <c r="AF91" i="59" s="1"/>
  <c r="AF93" i="59" s="1"/>
  <c r="C125" i="59"/>
  <c r="C91" i="59" s="1"/>
  <c r="C93" i="59" s="1"/>
  <c r="R91" i="59"/>
  <c r="R93" i="59" s="1"/>
  <c r="K91" i="59"/>
  <c r="K93" i="59" s="1"/>
  <c r="AI55" i="59"/>
  <c r="AG55" i="59"/>
  <c r="AE55" i="59"/>
  <c r="AB55" i="59"/>
  <c r="Y55" i="59"/>
  <c r="V55" i="59"/>
  <c r="S55" i="59"/>
  <c r="P55" i="59"/>
  <c r="M55" i="59"/>
  <c r="J55" i="59"/>
  <c r="G55" i="59"/>
  <c r="D55" i="59"/>
  <c r="AI80" i="59"/>
  <c r="AG80" i="59"/>
  <c r="AE80" i="59"/>
  <c r="AB80" i="59"/>
  <c r="Y80" i="59"/>
  <c r="V80" i="59"/>
  <c r="S80" i="59"/>
  <c r="P80" i="59"/>
  <c r="M80" i="59"/>
  <c r="J80" i="59"/>
  <c r="G80" i="59"/>
  <c r="D80" i="59"/>
  <c r="AI79" i="59"/>
  <c r="AG79" i="59"/>
  <c r="AE79" i="59"/>
  <c r="AB79" i="59"/>
  <c r="Y79" i="59"/>
  <c r="V79" i="59"/>
  <c r="S79" i="59"/>
  <c r="P79" i="59"/>
  <c r="M79" i="59"/>
  <c r="J79" i="59"/>
  <c r="G79" i="59"/>
  <c r="D79" i="59"/>
  <c r="AI78" i="59"/>
  <c r="AG78" i="59"/>
  <c r="AE78" i="59"/>
  <c r="AB78" i="59"/>
  <c r="Y78" i="59"/>
  <c r="V78" i="59"/>
  <c r="S78" i="59"/>
  <c r="P78" i="59"/>
  <c r="M78" i="59"/>
  <c r="J78" i="59"/>
  <c r="G78" i="59"/>
  <c r="D78" i="59"/>
  <c r="AI77" i="59"/>
  <c r="AG77" i="59"/>
  <c r="AE77" i="59"/>
  <c r="AB77" i="59"/>
  <c r="Y77" i="59"/>
  <c r="V77" i="59"/>
  <c r="S77" i="59"/>
  <c r="P77" i="59"/>
  <c r="M77" i="59"/>
  <c r="J77" i="59"/>
  <c r="G77" i="59"/>
  <c r="D77" i="59"/>
  <c r="AI76" i="59"/>
  <c r="AG76" i="59"/>
  <c r="AE76" i="59"/>
  <c r="AB76" i="59"/>
  <c r="Y76" i="59"/>
  <c r="V76" i="59"/>
  <c r="S76" i="59"/>
  <c r="P76" i="59"/>
  <c r="M76" i="59"/>
  <c r="J76" i="59"/>
  <c r="G76" i="59"/>
  <c r="D76" i="59"/>
  <c r="AI75" i="59"/>
  <c r="AG75" i="59"/>
  <c r="AE75" i="59"/>
  <c r="AB75" i="59"/>
  <c r="Y75" i="59"/>
  <c r="V75" i="59"/>
  <c r="S75" i="59"/>
  <c r="P75" i="59"/>
  <c r="M75" i="59"/>
  <c r="J75" i="59"/>
  <c r="G75" i="59"/>
  <c r="D75" i="59"/>
  <c r="AI74" i="59"/>
  <c r="AG74" i="59"/>
  <c r="AE74" i="59"/>
  <c r="AB74" i="59"/>
  <c r="Y74" i="59"/>
  <c r="V74" i="59"/>
  <c r="S74" i="59"/>
  <c r="P74" i="59"/>
  <c r="M74" i="59"/>
  <c r="J74" i="59"/>
  <c r="G74" i="59"/>
  <c r="D74" i="59"/>
  <c r="AI73" i="59"/>
  <c r="AG73" i="59"/>
  <c r="AE73" i="59"/>
  <c r="AB73" i="59"/>
  <c r="Y73" i="59"/>
  <c r="V73" i="59"/>
  <c r="S73" i="59"/>
  <c r="P73" i="59"/>
  <c r="M73" i="59"/>
  <c r="J73" i="59"/>
  <c r="G73" i="59"/>
  <c r="D73" i="59"/>
  <c r="AI72" i="59"/>
  <c r="AG72" i="59"/>
  <c r="AE72" i="59"/>
  <c r="AB72" i="59"/>
  <c r="Y72" i="59"/>
  <c r="V72" i="59"/>
  <c r="S72" i="59"/>
  <c r="P72" i="59"/>
  <c r="M72" i="59"/>
  <c r="J72" i="59"/>
  <c r="G72" i="59"/>
  <c r="D72" i="59"/>
  <c r="AB90" i="50"/>
  <c r="AB92" i="50" s="1"/>
  <c r="Z90" i="50"/>
  <c r="Z92" i="50" s="1"/>
  <c r="Y90" i="50"/>
  <c r="Y92" i="50" s="1"/>
  <c r="W90" i="50"/>
  <c r="W92" i="50" s="1"/>
  <c r="V90" i="50"/>
  <c r="V92" i="50" s="1"/>
  <c r="T90" i="50"/>
  <c r="T92" i="50" s="1"/>
  <c r="S90" i="50"/>
  <c r="S92" i="50" s="1"/>
  <c r="Q90" i="50"/>
  <c r="Q92" i="50" s="1"/>
  <c r="P90" i="50"/>
  <c r="P92" i="50" s="1"/>
  <c r="N90" i="50"/>
  <c r="N92" i="50" s="1"/>
  <c r="M90" i="50"/>
  <c r="M92" i="50" s="1"/>
  <c r="K90" i="50"/>
  <c r="K92" i="50" s="1"/>
  <c r="J90" i="50"/>
  <c r="J92" i="50" s="1"/>
  <c r="H90" i="50"/>
  <c r="H92" i="50" s="1"/>
  <c r="G90" i="50"/>
  <c r="E119" i="50"/>
  <c r="E90" i="50" s="1"/>
  <c r="E92" i="50" s="1"/>
  <c r="D119" i="50"/>
  <c r="D90" i="50" s="1"/>
  <c r="D92" i="50" s="1"/>
  <c r="AF125" i="54"/>
  <c r="AF91" i="54" s="1"/>
  <c r="AF93" i="54" s="1"/>
  <c r="AE125" i="54"/>
  <c r="AD125" i="54"/>
  <c r="AD91" i="54" s="1"/>
  <c r="AD93" i="54" s="1"/>
  <c r="AC125" i="54"/>
  <c r="AC91" i="54" s="1"/>
  <c r="AC93" i="54" s="1"/>
  <c r="AB125" i="54"/>
  <c r="AA125" i="54"/>
  <c r="AA91" i="54" s="1"/>
  <c r="AA93" i="54" s="1"/>
  <c r="Z125" i="54"/>
  <c r="Z91" i="54" s="1"/>
  <c r="Z93" i="54" s="1"/>
  <c r="Y125" i="54"/>
  <c r="X125" i="54"/>
  <c r="X91" i="54" s="1"/>
  <c r="X93" i="54" s="1"/>
  <c r="W125" i="54"/>
  <c r="W91" i="54" s="1"/>
  <c r="W93" i="54" s="1"/>
  <c r="V125" i="54"/>
  <c r="U125" i="54"/>
  <c r="U91" i="54" s="1"/>
  <c r="U93" i="54" s="1"/>
  <c r="T125" i="54"/>
  <c r="T91" i="54" s="1"/>
  <c r="T93" i="54" s="1"/>
  <c r="S125" i="54"/>
  <c r="R125" i="54"/>
  <c r="R91" i="54" s="1"/>
  <c r="R93" i="54" s="1"/>
  <c r="Q125" i="54"/>
  <c r="Q91" i="54" s="1"/>
  <c r="Q93" i="54" s="1"/>
  <c r="P125" i="54"/>
  <c r="O125" i="54"/>
  <c r="O91" i="54" s="1"/>
  <c r="O93" i="54" s="1"/>
  <c r="N125" i="54"/>
  <c r="N91" i="54" s="1"/>
  <c r="N93" i="54" s="1"/>
  <c r="M125" i="54"/>
  <c r="L125" i="54"/>
  <c r="L91" i="54" s="1"/>
  <c r="L93" i="54" s="1"/>
  <c r="K125" i="54"/>
  <c r="K91" i="54" s="1"/>
  <c r="K93" i="54" s="1"/>
  <c r="J125" i="54"/>
  <c r="I125" i="54"/>
  <c r="I91" i="54" s="1"/>
  <c r="I93" i="54" s="1"/>
  <c r="H125" i="54"/>
  <c r="H91" i="54" s="1"/>
  <c r="H93" i="54" s="1"/>
  <c r="G125" i="54"/>
  <c r="F125" i="54"/>
  <c r="F91" i="54" s="1"/>
  <c r="F93" i="54" s="1"/>
  <c r="E125" i="54"/>
  <c r="E91" i="54" s="1"/>
  <c r="E93" i="54" s="1"/>
  <c r="C125" i="54"/>
  <c r="C91" i="54" s="1"/>
  <c r="C93" i="54" s="1"/>
  <c r="D125" i="54"/>
  <c r="AI82" i="54"/>
  <c r="AG82" i="54"/>
  <c r="AE82" i="54"/>
  <c r="AB82" i="54"/>
  <c r="Y82" i="54"/>
  <c r="V82" i="54"/>
  <c r="S82" i="54"/>
  <c r="P82" i="54"/>
  <c r="M82" i="54"/>
  <c r="J82" i="54"/>
  <c r="G82" i="54"/>
  <c r="D82" i="54"/>
  <c r="AI80" i="54"/>
  <c r="AG80" i="54"/>
  <c r="AE80" i="54"/>
  <c r="AB80" i="54"/>
  <c r="Y80" i="54"/>
  <c r="V80" i="54"/>
  <c r="S80" i="54"/>
  <c r="P80" i="54"/>
  <c r="M80" i="54"/>
  <c r="J80" i="54"/>
  <c r="G80" i="54"/>
  <c r="D80" i="54"/>
  <c r="AI79" i="54"/>
  <c r="AG79" i="54"/>
  <c r="AE79" i="54"/>
  <c r="AB79" i="54"/>
  <c r="Y79" i="54"/>
  <c r="V79" i="54"/>
  <c r="S79" i="54"/>
  <c r="P79" i="54"/>
  <c r="M79" i="54"/>
  <c r="J79" i="54"/>
  <c r="G79" i="54"/>
  <c r="D79" i="54"/>
  <c r="AI78" i="54"/>
  <c r="AG78" i="54"/>
  <c r="AE78" i="54"/>
  <c r="AB78" i="54"/>
  <c r="Y78" i="54"/>
  <c r="V78" i="54"/>
  <c r="S78" i="54"/>
  <c r="P78" i="54"/>
  <c r="M78" i="54"/>
  <c r="J78" i="54"/>
  <c r="G78" i="54"/>
  <c r="D78" i="54"/>
  <c r="AI77" i="54"/>
  <c r="AG77" i="54"/>
  <c r="AE77" i="54"/>
  <c r="AB77" i="54"/>
  <c r="Y77" i="54"/>
  <c r="V77" i="54"/>
  <c r="S77" i="54"/>
  <c r="P77" i="54"/>
  <c r="M77" i="54"/>
  <c r="J77" i="54"/>
  <c r="G77" i="54"/>
  <c r="D77" i="54"/>
  <c r="AI76" i="54"/>
  <c r="AG76" i="54"/>
  <c r="AE76" i="54"/>
  <c r="AB76" i="54"/>
  <c r="Y76" i="54"/>
  <c r="V76" i="54"/>
  <c r="S76" i="54"/>
  <c r="P76" i="54"/>
  <c r="M76" i="54"/>
  <c r="J76" i="54"/>
  <c r="G76" i="54"/>
  <c r="D76" i="54"/>
  <c r="AI75" i="54"/>
  <c r="AG75" i="54"/>
  <c r="AE75" i="54"/>
  <c r="AB75" i="54"/>
  <c r="Y75" i="54"/>
  <c r="V75" i="54"/>
  <c r="S75" i="54"/>
  <c r="P75" i="54"/>
  <c r="M75" i="54"/>
  <c r="J75" i="54"/>
  <c r="G75" i="54"/>
  <c r="D75" i="54"/>
  <c r="AI74" i="54"/>
  <c r="AG74" i="54"/>
  <c r="AE74" i="54"/>
  <c r="AB74" i="54"/>
  <c r="Y74" i="54"/>
  <c r="V74" i="54"/>
  <c r="S74" i="54"/>
  <c r="P74" i="54"/>
  <c r="M74" i="54"/>
  <c r="J74" i="54"/>
  <c r="G74" i="54"/>
  <c r="D74" i="54"/>
  <c r="AI73" i="54"/>
  <c r="AG73" i="54"/>
  <c r="AE73" i="54"/>
  <c r="AB73" i="54"/>
  <c r="Y73" i="54"/>
  <c r="V73" i="54"/>
  <c r="S73" i="54"/>
  <c r="P73" i="54"/>
  <c r="M73" i="54"/>
  <c r="J73" i="54"/>
  <c r="G73" i="54"/>
  <c r="D73" i="54"/>
  <c r="AI62" i="54"/>
  <c r="AG62" i="54"/>
  <c r="AE62" i="54"/>
  <c r="AB62" i="54"/>
  <c r="Y62" i="54"/>
  <c r="V62" i="54"/>
  <c r="S62" i="54"/>
  <c r="P62" i="54"/>
  <c r="M62" i="54"/>
  <c r="J62" i="54"/>
  <c r="G62" i="54"/>
  <c r="D62" i="54"/>
  <c r="AI65" i="54"/>
  <c r="AG65" i="54"/>
  <c r="AE65" i="54"/>
  <c r="AB65" i="54"/>
  <c r="Y65" i="54"/>
  <c r="V65" i="54"/>
  <c r="S65" i="54"/>
  <c r="P65" i="54"/>
  <c r="M65" i="54"/>
  <c r="J65" i="54"/>
  <c r="G65" i="54"/>
  <c r="D65" i="54"/>
  <c r="AI55" i="54"/>
  <c r="AG55" i="54"/>
  <c r="AE55" i="54"/>
  <c r="AB55" i="54"/>
  <c r="Y55" i="54"/>
  <c r="V55" i="54"/>
  <c r="S55" i="54"/>
  <c r="P55" i="54"/>
  <c r="M55" i="54"/>
  <c r="J55" i="54"/>
  <c r="G55" i="54"/>
  <c r="D55" i="54"/>
  <c r="C119" i="50"/>
  <c r="C90" i="50" s="1"/>
  <c r="AA86" i="50"/>
  <c r="X86" i="50"/>
  <c r="U86" i="50"/>
  <c r="R86" i="50"/>
  <c r="O86" i="50"/>
  <c r="L86" i="50"/>
  <c r="I86" i="50"/>
  <c r="F86" i="50"/>
  <c r="AA85" i="50"/>
  <c r="X85" i="50"/>
  <c r="U85" i="50"/>
  <c r="R85" i="50"/>
  <c r="O85" i="50"/>
  <c r="L85" i="50"/>
  <c r="I85" i="50"/>
  <c r="F85" i="50"/>
  <c r="AA84" i="50"/>
  <c r="X84" i="50"/>
  <c r="U84" i="50"/>
  <c r="R84" i="50"/>
  <c r="O84" i="50"/>
  <c r="L84" i="50"/>
  <c r="I84" i="50"/>
  <c r="F84" i="50"/>
  <c r="AA77" i="50"/>
  <c r="X77" i="50"/>
  <c r="U77" i="50"/>
  <c r="R77" i="50"/>
  <c r="O77" i="50"/>
  <c r="L77" i="50"/>
  <c r="I77" i="50"/>
  <c r="F77" i="50"/>
  <c r="AA76" i="50"/>
  <c r="X76" i="50"/>
  <c r="U76" i="50"/>
  <c r="R76" i="50"/>
  <c r="O76" i="50"/>
  <c r="L76" i="50"/>
  <c r="I76" i="50"/>
  <c r="F76" i="50"/>
  <c r="AA75" i="50"/>
  <c r="X75" i="50"/>
  <c r="U75" i="50"/>
  <c r="R75" i="50"/>
  <c r="O75" i="50"/>
  <c r="L75" i="50"/>
  <c r="I75" i="50"/>
  <c r="F75" i="50"/>
  <c r="AA74" i="50"/>
  <c r="X74" i="50"/>
  <c r="U74" i="50"/>
  <c r="R74" i="50"/>
  <c r="O74" i="50"/>
  <c r="L74" i="50"/>
  <c r="I74" i="50"/>
  <c r="F74" i="50"/>
  <c r="AA73" i="50"/>
  <c r="X73" i="50"/>
  <c r="U73" i="50"/>
  <c r="R73" i="50"/>
  <c r="O73" i="50"/>
  <c r="L73" i="50"/>
  <c r="I73" i="50"/>
  <c r="F73" i="50"/>
  <c r="AA72" i="50"/>
  <c r="X72" i="50"/>
  <c r="U72" i="50"/>
  <c r="R72" i="50"/>
  <c r="O72" i="50"/>
  <c r="L72" i="50"/>
  <c r="I72" i="50"/>
  <c r="F72" i="50"/>
  <c r="AA71" i="50"/>
  <c r="X71" i="50"/>
  <c r="U71" i="50"/>
  <c r="R71" i="50"/>
  <c r="O71" i="50"/>
  <c r="L71" i="50"/>
  <c r="I71" i="50"/>
  <c r="F71" i="50"/>
  <c r="AA61" i="50"/>
  <c r="X61" i="50"/>
  <c r="U61" i="50"/>
  <c r="R61" i="50"/>
  <c r="O61" i="50"/>
  <c r="L61" i="50"/>
  <c r="I61" i="50"/>
  <c r="F61" i="50"/>
  <c r="AA60" i="50"/>
  <c r="X60" i="50"/>
  <c r="U60" i="50"/>
  <c r="R60" i="50"/>
  <c r="O60" i="50"/>
  <c r="L60" i="50"/>
  <c r="I60" i="50"/>
  <c r="F60" i="50"/>
  <c r="AA54" i="50"/>
  <c r="X54" i="50"/>
  <c r="U54" i="50"/>
  <c r="R54" i="50"/>
  <c r="O54" i="50"/>
  <c r="L54" i="50"/>
  <c r="I54" i="50"/>
  <c r="F54" i="50"/>
  <c r="G120" i="38"/>
  <c r="G90" i="38" s="1"/>
  <c r="G92" i="38" s="1"/>
  <c r="F120" i="38"/>
  <c r="F90" i="38" s="1"/>
  <c r="F92" i="38" s="1"/>
  <c r="E120" i="38"/>
  <c r="E90" i="38" s="1"/>
  <c r="E92" i="38" s="1"/>
  <c r="D120" i="38"/>
  <c r="D90" i="38" s="1"/>
  <c r="D92" i="38" s="1"/>
  <c r="C90" i="38"/>
  <c r="C116" i="2"/>
  <c r="C90" i="2" s="1"/>
  <c r="D116" i="2"/>
  <c r="D90" i="2" s="1"/>
  <c r="E116" i="2"/>
  <c r="E90" i="2" s="1"/>
  <c r="E92" i="2" s="1"/>
  <c r="F116" i="2"/>
  <c r="F90" i="2" s="1"/>
  <c r="F92" i="2" s="1"/>
  <c r="G116" i="2"/>
  <c r="G90" i="2" s="1"/>
  <c r="G92" i="2" s="1"/>
  <c r="A104" i="55"/>
  <c r="BF18" i="62"/>
  <c r="BP55" i="49"/>
  <c r="BP54" i="49"/>
  <c r="BP53" i="49"/>
  <c r="BP52" i="49"/>
  <c r="BP51" i="49"/>
  <c r="BP50" i="49"/>
  <c r="BP49" i="49"/>
  <c r="BP48" i="49"/>
  <c r="BP47" i="49"/>
  <c r="BP46" i="49"/>
  <c r="BP45" i="49"/>
  <c r="BP44" i="49"/>
  <c r="BP43" i="49"/>
  <c r="BP42" i="49"/>
  <c r="BP41" i="49"/>
  <c r="BP40" i="49"/>
  <c r="BP39" i="49"/>
  <c r="BP38" i="49"/>
  <c r="BP37" i="49"/>
  <c r="BP36" i="49"/>
  <c r="BP35" i="49"/>
  <c r="BP34" i="49"/>
  <c r="BP33" i="49"/>
  <c r="BP32" i="49"/>
  <c r="BP31" i="49"/>
  <c r="BP30" i="49"/>
  <c r="BP29" i="49"/>
  <c r="BP28" i="49"/>
  <c r="BP27" i="49"/>
  <c r="BP26" i="49"/>
  <c r="BP25" i="49"/>
  <c r="BP24" i="49"/>
  <c r="BP23" i="49"/>
  <c r="BP22" i="49"/>
  <c r="BP21" i="49"/>
  <c r="BP20" i="49"/>
  <c r="BP19" i="49"/>
  <c r="BP18" i="49"/>
  <c r="BP17" i="49"/>
  <c r="BP16" i="49"/>
  <c r="BP15" i="49"/>
  <c r="BP14" i="49"/>
  <c r="BT57" i="53"/>
  <c r="BT56" i="53"/>
  <c r="BT55" i="53"/>
  <c r="BT54" i="53"/>
  <c r="BT53" i="53"/>
  <c r="BT52" i="53"/>
  <c r="BT51" i="53"/>
  <c r="BT50" i="53"/>
  <c r="BT49" i="53"/>
  <c r="BT48" i="53"/>
  <c r="BT47" i="53"/>
  <c r="BT46" i="53"/>
  <c r="BT45" i="53"/>
  <c r="BT44" i="53"/>
  <c r="BT43" i="53"/>
  <c r="BT42" i="53"/>
  <c r="BT41" i="53"/>
  <c r="BT40" i="53"/>
  <c r="BT39" i="53"/>
  <c r="BT38" i="53"/>
  <c r="BT37" i="53"/>
  <c r="BT36" i="53"/>
  <c r="BT35" i="53"/>
  <c r="BT34" i="53"/>
  <c r="BT33" i="53"/>
  <c r="BT32" i="53"/>
  <c r="BT31" i="53"/>
  <c r="BT30" i="53"/>
  <c r="BT29" i="53"/>
  <c r="BT28" i="53"/>
  <c r="BT27" i="53"/>
  <c r="BT26" i="53"/>
  <c r="BT25" i="53"/>
  <c r="BT24" i="53"/>
  <c r="BT23" i="53"/>
  <c r="BT22" i="53"/>
  <c r="BT21" i="53"/>
  <c r="BT20" i="53"/>
  <c r="BT19" i="53"/>
  <c r="BT18" i="53"/>
  <c r="BT17" i="53"/>
  <c r="BT16" i="53"/>
  <c r="BT15" i="53"/>
  <c r="BT57" i="58"/>
  <c r="BT56" i="58"/>
  <c r="BT55" i="58"/>
  <c r="BT54" i="58"/>
  <c r="BT53" i="58"/>
  <c r="BT52" i="58"/>
  <c r="BT51" i="58"/>
  <c r="BT50" i="58"/>
  <c r="BT49" i="58"/>
  <c r="BT48" i="58"/>
  <c r="BT47" i="58"/>
  <c r="BT46" i="58"/>
  <c r="BT45" i="58"/>
  <c r="BT44" i="58"/>
  <c r="BT43" i="58"/>
  <c r="BT42" i="58"/>
  <c r="BT41" i="58"/>
  <c r="BT40" i="58"/>
  <c r="BT39" i="58"/>
  <c r="BT38" i="58"/>
  <c r="BT37" i="58"/>
  <c r="BT36" i="58"/>
  <c r="BT35" i="58"/>
  <c r="BT34" i="58"/>
  <c r="BT33" i="58"/>
  <c r="BT32" i="58"/>
  <c r="BT31" i="58"/>
  <c r="BT30" i="58"/>
  <c r="BT29" i="58"/>
  <c r="BT28" i="58"/>
  <c r="BT27" i="58"/>
  <c r="BT26" i="58"/>
  <c r="BT25" i="58"/>
  <c r="BT24" i="58"/>
  <c r="BT23" i="58"/>
  <c r="BT22" i="58"/>
  <c r="BT21" i="58"/>
  <c r="BT20" i="58"/>
  <c r="BT19" i="58"/>
  <c r="BT18" i="58"/>
  <c r="BT17" i="58"/>
  <c r="BT16" i="58"/>
  <c r="BT15" i="58"/>
  <c r="BT57" i="62"/>
  <c r="BT56" i="62"/>
  <c r="BT55" i="62"/>
  <c r="BT54" i="62"/>
  <c r="BT53" i="62"/>
  <c r="BT52" i="62"/>
  <c r="BT51" i="62"/>
  <c r="BT50" i="62"/>
  <c r="BT49" i="62"/>
  <c r="BT48" i="62"/>
  <c r="BT47" i="62"/>
  <c r="BT46" i="62"/>
  <c r="BT45" i="62"/>
  <c r="BT44" i="62"/>
  <c r="BT43" i="62"/>
  <c r="BT42" i="62"/>
  <c r="BT41" i="62"/>
  <c r="BT40" i="62"/>
  <c r="BT39" i="62"/>
  <c r="BT38" i="62"/>
  <c r="BT37" i="62"/>
  <c r="BT36" i="62"/>
  <c r="BT35" i="62"/>
  <c r="BT34" i="62"/>
  <c r="BT33" i="62"/>
  <c r="BT32" i="62"/>
  <c r="BT31" i="62"/>
  <c r="BT30" i="62"/>
  <c r="BT29" i="62"/>
  <c r="BT28" i="62"/>
  <c r="BT27" i="62"/>
  <c r="BT26" i="62"/>
  <c r="BT25" i="62"/>
  <c r="BT24" i="62"/>
  <c r="BT23" i="62"/>
  <c r="BT22" i="62"/>
  <c r="BT21" i="62"/>
  <c r="BT20" i="62"/>
  <c r="BT19" i="62"/>
  <c r="BT18" i="62"/>
  <c r="BT17" i="62"/>
  <c r="BT16" i="62"/>
  <c r="BT15" i="62"/>
  <c r="BT57" i="66"/>
  <c r="BT56" i="66"/>
  <c r="BT55" i="66"/>
  <c r="BT54" i="66"/>
  <c r="BT53" i="66"/>
  <c r="BT52" i="66"/>
  <c r="BT51" i="66"/>
  <c r="BT50" i="66"/>
  <c r="BT49" i="66"/>
  <c r="BT48" i="66"/>
  <c r="BT47" i="66"/>
  <c r="BT46" i="66"/>
  <c r="BT45" i="66"/>
  <c r="BT44" i="66"/>
  <c r="BT43" i="66"/>
  <c r="BT42" i="66"/>
  <c r="BT41" i="66"/>
  <c r="BT40" i="66"/>
  <c r="BT39" i="66"/>
  <c r="BT38" i="66"/>
  <c r="BT37" i="66"/>
  <c r="BT36" i="66"/>
  <c r="BT35" i="66"/>
  <c r="BT34" i="66"/>
  <c r="BT33" i="66"/>
  <c r="BT32" i="66"/>
  <c r="BT31" i="66"/>
  <c r="BT30" i="66"/>
  <c r="BT29" i="66"/>
  <c r="BT28" i="66"/>
  <c r="BT27" i="66"/>
  <c r="BT26" i="66"/>
  <c r="BT25" i="66"/>
  <c r="BT24" i="66"/>
  <c r="BT23" i="66"/>
  <c r="BT22" i="66"/>
  <c r="BT21" i="66"/>
  <c r="BT20" i="66"/>
  <c r="BT19" i="66"/>
  <c r="BT18" i="66"/>
  <c r="BT17" i="66"/>
  <c r="BT16" i="66"/>
  <c r="BT15" i="66"/>
  <c r="BT57" i="70"/>
  <c r="BT56" i="70"/>
  <c r="BT55" i="70"/>
  <c r="BT54" i="70"/>
  <c r="BT53" i="70"/>
  <c r="BT52" i="70"/>
  <c r="BT51" i="70"/>
  <c r="BT50" i="70"/>
  <c r="BT49" i="70"/>
  <c r="BT48" i="70"/>
  <c r="BT47" i="70"/>
  <c r="BT46" i="70"/>
  <c r="BT45" i="70"/>
  <c r="BT44" i="70"/>
  <c r="BT43" i="70"/>
  <c r="BT42" i="70"/>
  <c r="BT41" i="70"/>
  <c r="BT40" i="70"/>
  <c r="BT39" i="70"/>
  <c r="BT38" i="70"/>
  <c r="BT37" i="70"/>
  <c r="BT36" i="70"/>
  <c r="BT35" i="70"/>
  <c r="BT34" i="70"/>
  <c r="BT33" i="70"/>
  <c r="BT32" i="70"/>
  <c r="BT31" i="70"/>
  <c r="BT30" i="70"/>
  <c r="BT29" i="70"/>
  <c r="BT28" i="70"/>
  <c r="BT27" i="70"/>
  <c r="BT26" i="70"/>
  <c r="BT25" i="70"/>
  <c r="BT24" i="70"/>
  <c r="BT23" i="70"/>
  <c r="BT22" i="70"/>
  <c r="BT21" i="70"/>
  <c r="BT20" i="70"/>
  <c r="BT19" i="70"/>
  <c r="BT18" i="70"/>
  <c r="BT17" i="70"/>
  <c r="BT16" i="70"/>
  <c r="BT15" i="70"/>
  <c r="BI55" i="49"/>
  <c r="BI54" i="49"/>
  <c r="BI53" i="49"/>
  <c r="BI52" i="49"/>
  <c r="BI51" i="49"/>
  <c r="BI50" i="49"/>
  <c r="BI49" i="49"/>
  <c r="BI48" i="49"/>
  <c r="BI47" i="49"/>
  <c r="BI46" i="49"/>
  <c r="BI45" i="49"/>
  <c r="BI44" i="49"/>
  <c r="BI43" i="49"/>
  <c r="BI42" i="49"/>
  <c r="BI41" i="49"/>
  <c r="BI40" i="49"/>
  <c r="BI39" i="49"/>
  <c r="BI38" i="49"/>
  <c r="BI37" i="49"/>
  <c r="BI36" i="49"/>
  <c r="BI35" i="49"/>
  <c r="BI34" i="49"/>
  <c r="BI33" i="49"/>
  <c r="BI32" i="49"/>
  <c r="BI31" i="49"/>
  <c r="BI30" i="49"/>
  <c r="BI29" i="49"/>
  <c r="BI28" i="49"/>
  <c r="BI27" i="49"/>
  <c r="BI26" i="49"/>
  <c r="BI25" i="49"/>
  <c r="BI24" i="49"/>
  <c r="BI23" i="49"/>
  <c r="BI22" i="49"/>
  <c r="BI21" i="49"/>
  <c r="BI20" i="49"/>
  <c r="BI19" i="49"/>
  <c r="BI18" i="49"/>
  <c r="BI17" i="49"/>
  <c r="BI16" i="49"/>
  <c r="BI15" i="49"/>
  <c r="BI14" i="49"/>
  <c r="BM57" i="53"/>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BM27" i="53"/>
  <c r="BM26" i="53"/>
  <c r="BM25" i="53"/>
  <c r="BM24" i="53"/>
  <c r="BM23" i="53"/>
  <c r="BM22" i="53"/>
  <c r="BM21" i="53"/>
  <c r="BM20" i="53"/>
  <c r="BM19" i="53"/>
  <c r="BM18" i="53"/>
  <c r="BM17" i="53"/>
  <c r="BM16" i="53"/>
  <c r="BM15" i="53"/>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57" i="62"/>
  <c r="BM56" i="62"/>
  <c r="BM55" i="62"/>
  <c r="BM54" i="62"/>
  <c r="BM53" i="62"/>
  <c r="BM52" i="62"/>
  <c r="BM51" i="62"/>
  <c r="BM50" i="62"/>
  <c r="BM49" i="62"/>
  <c r="BM48" i="62"/>
  <c r="BM47" i="62"/>
  <c r="BM46" i="62"/>
  <c r="BM45" i="62"/>
  <c r="BM44" i="62"/>
  <c r="BM43" i="62"/>
  <c r="BM42" i="62"/>
  <c r="BM41" i="62"/>
  <c r="BM40" i="62"/>
  <c r="BM39" i="62"/>
  <c r="BM38" i="62"/>
  <c r="BM37" i="62"/>
  <c r="BM36" i="62"/>
  <c r="BM35" i="62"/>
  <c r="BM34" i="62"/>
  <c r="BM33" i="62"/>
  <c r="BM32" i="62"/>
  <c r="BM31" i="62"/>
  <c r="BM30" i="62"/>
  <c r="BM29" i="62"/>
  <c r="BM28" i="62"/>
  <c r="BM27" i="62"/>
  <c r="BM26" i="62"/>
  <c r="BM25" i="62"/>
  <c r="BM24" i="62"/>
  <c r="BM23" i="62"/>
  <c r="BM22" i="62"/>
  <c r="BM21" i="62"/>
  <c r="BM20" i="62"/>
  <c r="BM19" i="62"/>
  <c r="BM18" i="62"/>
  <c r="BM17" i="62"/>
  <c r="BM16" i="62"/>
  <c r="BM15" i="62"/>
  <c r="BM57" i="66"/>
  <c r="BM56" i="66"/>
  <c r="BM55" i="66"/>
  <c r="BM54" i="66"/>
  <c r="BM53" i="66"/>
  <c r="BM52" i="66"/>
  <c r="BM51" i="66"/>
  <c r="BM50" i="66"/>
  <c r="BM49" i="66"/>
  <c r="BM48" i="66"/>
  <c r="BM47" i="66"/>
  <c r="BM46" i="66"/>
  <c r="BM45" i="66"/>
  <c r="BM44" i="66"/>
  <c r="BM43" i="66"/>
  <c r="BM42" i="66"/>
  <c r="BM41" i="66"/>
  <c r="BM40" i="66"/>
  <c r="BM39" i="66"/>
  <c r="BM38" i="66"/>
  <c r="BM37" i="66"/>
  <c r="BM36" i="66"/>
  <c r="BM35" i="66"/>
  <c r="BM34" i="66"/>
  <c r="BM33" i="66"/>
  <c r="BM32" i="66"/>
  <c r="BM31" i="66"/>
  <c r="BM30" i="66"/>
  <c r="BM29" i="66"/>
  <c r="BM28" i="66"/>
  <c r="BM27" i="66"/>
  <c r="BM26" i="66"/>
  <c r="BM25" i="66"/>
  <c r="BM24" i="66"/>
  <c r="BM23" i="66"/>
  <c r="BM22" i="66"/>
  <c r="BM21" i="66"/>
  <c r="BM20" i="66"/>
  <c r="BM19" i="66"/>
  <c r="BM18" i="66"/>
  <c r="BM17" i="66"/>
  <c r="BM16" i="66"/>
  <c r="BM15" i="66"/>
  <c r="BM57" i="70"/>
  <c r="BM56" i="70"/>
  <c r="BM55" i="70"/>
  <c r="BM54" i="70"/>
  <c r="BM53" i="70"/>
  <c r="BM52" i="70"/>
  <c r="BM51" i="70"/>
  <c r="BM50" i="70"/>
  <c r="BM49" i="70"/>
  <c r="BM48" i="70"/>
  <c r="BM47" i="70"/>
  <c r="BM46" i="70"/>
  <c r="BM45" i="70"/>
  <c r="BM44" i="70"/>
  <c r="BM43" i="70"/>
  <c r="BM42" i="70"/>
  <c r="BM41" i="70"/>
  <c r="BM40" i="70"/>
  <c r="BM39" i="70"/>
  <c r="BM38" i="70"/>
  <c r="BM37" i="70"/>
  <c r="BM36" i="70"/>
  <c r="BM35" i="70"/>
  <c r="BM34" i="70"/>
  <c r="BM33" i="70"/>
  <c r="BM32" i="70"/>
  <c r="BM31" i="70"/>
  <c r="BM30" i="70"/>
  <c r="BM29" i="70"/>
  <c r="BM28" i="70"/>
  <c r="BM27" i="70"/>
  <c r="BM26" i="70"/>
  <c r="BM25" i="70"/>
  <c r="BM24" i="70"/>
  <c r="BM23" i="70"/>
  <c r="BM22" i="70"/>
  <c r="BM21" i="70"/>
  <c r="BM20" i="70"/>
  <c r="BM19" i="70"/>
  <c r="BM18" i="70"/>
  <c r="BM17" i="70"/>
  <c r="BM16" i="70"/>
  <c r="BM15" i="70"/>
  <c r="BB55" i="49"/>
  <c r="BB54" i="49"/>
  <c r="BB53" i="49"/>
  <c r="BB52" i="49"/>
  <c r="BB51" i="49"/>
  <c r="BB50" i="49"/>
  <c r="BB49" i="49"/>
  <c r="BB48" i="49"/>
  <c r="BB47" i="49"/>
  <c r="BB46" i="49"/>
  <c r="BB45" i="49"/>
  <c r="BB44" i="49"/>
  <c r="BB43" i="49"/>
  <c r="BB42" i="49"/>
  <c r="BB41" i="49"/>
  <c r="BB40" i="49"/>
  <c r="BB39" i="49"/>
  <c r="BB38" i="49"/>
  <c r="BB37" i="49"/>
  <c r="BB36" i="49"/>
  <c r="BB35" i="49"/>
  <c r="BB34" i="49"/>
  <c r="BB33" i="49"/>
  <c r="BB32" i="49"/>
  <c r="BB31" i="49"/>
  <c r="BB30" i="49"/>
  <c r="BB29" i="49"/>
  <c r="BB28" i="49"/>
  <c r="BB27" i="49"/>
  <c r="BB26" i="49"/>
  <c r="BB25" i="49"/>
  <c r="BB24" i="49"/>
  <c r="BB23" i="49"/>
  <c r="BB22" i="49"/>
  <c r="BB21" i="49"/>
  <c r="BB20" i="49"/>
  <c r="BB19" i="49"/>
  <c r="BB18" i="49"/>
  <c r="BB17" i="49"/>
  <c r="BB16" i="49"/>
  <c r="BB15" i="49"/>
  <c r="BB14" i="49"/>
  <c r="BF57" i="53"/>
  <c r="BF56" i="53"/>
  <c r="BF55" i="53"/>
  <c r="BF54" i="53"/>
  <c r="BF53" i="53"/>
  <c r="BF52" i="53"/>
  <c r="BF51" i="53"/>
  <c r="BF50" i="53"/>
  <c r="BF49" i="53"/>
  <c r="BF48" i="53"/>
  <c r="BF47" i="53"/>
  <c r="BF46" i="53"/>
  <c r="BF45" i="53"/>
  <c r="BF44" i="53"/>
  <c r="BF43" i="53"/>
  <c r="BF42" i="53"/>
  <c r="BF41" i="53"/>
  <c r="BF40" i="53"/>
  <c r="BF39" i="53"/>
  <c r="BF38" i="53"/>
  <c r="BF37" i="53"/>
  <c r="BF36" i="53"/>
  <c r="BF35" i="53"/>
  <c r="BF34" i="53"/>
  <c r="BF33" i="53"/>
  <c r="BF32" i="53"/>
  <c r="BF31" i="53"/>
  <c r="BF30" i="53"/>
  <c r="BF29" i="53"/>
  <c r="BF28" i="53"/>
  <c r="BF27" i="53"/>
  <c r="BF26" i="53"/>
  <c r="BF25" i="53"/>
  <c r="BF24" i="53"/>
  <c r="BF23" i="53"/>
  <c r="BF22" i="53"/>
  <c r="BF21" i="53"/>
  <c r="BF20" i="53"/>
  <c r="BF19" i="53"/>
  <c r="BF18" i="53"/>
  <c r="BF17" i="53"/>
  <c r="BF16" i="53"/>
  <c r="BF15" i="53"/>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57" i="62"/>
  <c r="BF56" i="62"/>
  <c r="BF55" i="62"/>
  <c r="BF54" i="62"/>
  <c r="BF53" i="62"/>
  <c r="BF52" i="62"/>
  <c r="BF51" i="62"/>
  <c r="BF50" i="62"/>
  <c r="BF49" i="62"/>
  <c r="BF48" i="62"/>
  <c r="BF47" i="62"/>
  <c r="BF46" i="62"/>
  <c r="BF45" i="62"/>
  <c r="BF44" i="62"/>
  <c r="BF43" i="62"/>
  <c r="BF42" i="62"/>
  <c r="BF41" i="62"/>
  <c r="BF40" i="62"/>
  <c r="BF39" i="62"/>
  <c r="BF38" i="62"/>
  <c r="BF37" i="62"/>
  <c r="BF36" i="62"/>
  <c r="BF35" i="62"/>
  <c r="BF34" i="62"/>
  <c r="BF33" i="62"/>
  <c r="BF32" i="62"/>
  <c r="BF31" i="62"/>
  <c r="BF30" i="62"/>
  <c r="BF29" i="62"/>
  <c r="BF28" i="62"/>
  <c r="BF27" i="62"/>
  <c r="BF26" i="62"/>
  <c r="BF25" i="62"/>
  <c r="BF24" i="62"/>
  <c r="BF23" i="62"/>
  <c r="BF22" i="62"/>
  <c r="BF21" i="62"/>
  <c r="BF20" i="62"/>
  <c r="BF19" i="62"/>
  <c r="BF17" i="62"/>
  <c r="BF16" i="62"/>
  <c r="BF15" i="62"/>
  <c r="BF57" i="66"/>
  <c r="BF56" i="66"/>
  <c r="BF55" i="66"/>
  <c r="BF54" i="66"/>
  <c r="BF53" i="66"/>
  <c r="BF52" i="66"/>
  <c r="BF51" i="66"/>
  <c r="BF50" i="66"/>
  <c r="BF49" i="66"/>
  <c r="BF48" i="66"/>
  <c r="BF47" i="66"/>
  <c r="BF46" i="66"/>
  <c r="BF45" i="66"/>
  <c r="BF44" i="66"/>
  <c r="BF43" i="66"/>
  <c r="BF42" i="66"/>
  <c r="BF41" i="66"/>
  <c r="BF40" i="66"/>
  <c r="BF39" i="66"/>
  <c r="BF38" i="66"/>
  <c r="BF37" i="66"/>
  <c r="BF36" i="66"/>
  <c r="BF35" i="66"/>
  <c r="BF34" i="66"/>
  <c r="BF33" i="66"/>
  <c r="BF32" i="66"/>
  <c r="BF31" i="66"/>
  <c r="BF30" i="66"/>
  <c r="BF29" i="66"/>
  <c r="BF28" i="66"/>
  <c r="BF27" i="66"/>
  <c r="BF26" i="66"/>
  <c r="BF25" i="66"/>
  <c r="BF24" i="66"/>
  <c r="BF23" i="66"/>
  <c r="BF22" i="66"/>
  <c r="BF21" i="66"/>
  <c r="BF20" i="66"/>
  <c r="BF19" i="66"/>
  <c r="BF18" i="66"/>
  <c r="BF17" i="66"/>
  <c r="BF16" i="66"/>
  <c r="BF15" i="66"/>
  <c r="BF57" i="70"/>
  <c r="BF56" i="70"/>
  <c r="BF55" i="70"/>
  <c r="BF54" i="70"/>
  <c r="BF53" i="70"/>
  <c r="BF52" i="70"/>
  <c r="BF51" i="70"/>
  <c r="BF50" i="70"/>
  <c r="BF49" i="70"/>
  <c r="BF48" i="70"/>
  <c r="BF47" i="70"/>
  <c r="BF46" i="70"/>
  <c r="BF45" i="70"/>
  <c r="BF44" i="70"/>
  <c r="BF43" i="70"/>
  <c r="BF42" i="70"/>
  <c r="BF41" i="70"/>
  <c r="BF40" i="70"/>
  <c r="BF39" i="70"/>
  <c r="BF38" i="70"/>
  <c r="BF37" i="70"/>
  <c r="BF36" i="70"/>
  <c r="BF35" i="70"/>
  <c r="BF34" i="70"/>
  <c r="BF33" i="70"/>
  <c r="BF32" i="70"/>
  <c r="BF31" i="70"/>
  <c r="BF30" i="70"/>
  <c r="BF29" i="70"/>
  <c r="BF28" i="70"/>
  <c r="BF27" i="70"/>
  <c r="BF26" i="70"/>
  <c r="BF25" i="70"/>
  <c r="BF24" i="70"/>
  <c r="BF23" i="70"/>
  <c r="BF22" i="70"/>
  <c r="BF21" i="70"/>
  <c r="BF20" i="70"/>
  <c r="BF19" i="70"/>
  <c r="BF18" i="70"/>
  <c r="BF17" i="70"/>
  <c r="BF16" i="70"/>
  <c r="BF15" i="70"/>
  <c r="AU55" i="49"/>
  <c r="AU54" i="49"/>
  <c r="AU53" i="49"/>
  <c r="AU52" i="49"/>
  <c r="AU51" i="49"/>
  <c r="AU50" i="49"/>
  <c r="AU49" i="49"/>
  <c r="AU48" i="49"/>
  <c r="AU47" i="49"/>
  <c r="AU46" i="49"/>
  <c r="AU45" i="49"/>
  <c r="AU44" i="49"/>
  <c r="AU43" i="49"/>
  <c r="AU42" i="49"/>
  <c r="AU41" i="49"/>
  <c r="AU40" i="49"/>
  <c r="AU39" i="49"/>
  <c r="AU38" i="49"/>
  <c r="AU37" i="49"/>
  <c r="AU36" i="49"/>
  <c r="AU35" i="49"/>
  <c r="AU34" i="49"/>
  <c r="AU33" i="49"/>
  <c r="AU32" i="49"/>
  <c r="AU31" i="49"/>
  <c r="AU30" i="49"/>
  <c r="AU29" i="49"/>
  <c r="AU28" i="49"/>
  <c r="AU27" i="49"/>
  <c r="AU26" i="49"/>
  <c r="AU25" i="49"/>
  <c r="AU24" i="49"/>
  <c r="AU23" i="49"/>
  <c r="AU22" i="49"/>
  <c r="AU21" i="49"/>
  <c r="AU20" i="49"/>
  <c r="AU19" i="49"/>
  <c r="AU18" i="49"/>
  <c r="AU17" i="49"/>
  <c r="AU16" i="49"/>
  <c r="AU15" i="49"/>
  <c r="AU14" i="49"/>
  <c r="AY57" i="53"/>
  <c r="AY56" i="53"/>
  <c r="AY55" i="53"/>
  <c r="AY54" i="53"/>
  <c r="AY53" i="53"/>
  <c r="AY52" i="53"/>
  <c r="AY51" i="53"/>
  <c r="AY50" i="53"/>
  <c r="AY49" i="53"/>
  <c r="AY48" i="53"/>
  <c r="AY47" i="53"/>
  <c r="AY46" i="53"/>
  <c r="AY45" i="53"/>
  <c r="AY44" i="53"/>
  <c r="AY43" i="53"/>
  <c r="AY42" i="53"/>
  <c r="AY41" i="53"/>
  <c r="AY40" i="53"/>
  <c r="AY39" i="53"/>
  <c r="AY38" i="53"/>
  <c r="AY37" i="53"/>
  <c r="AY36" i="53"/>
  <c r="AY35" i="53"/>
  <c r="AY34" i="53"/>
  <c r="AY33" i="53"/>
  <c r="AY32" i="53"/>
  <c r="AY31" i="53"/>
  <c r="AY30" i="53"/>
  <c r="AY29" i="53"/>
  <c r="AY28" i="53"/>
  <c r="AY27" i="53"/>
  <c r="AY26" i="53"/>
  <c r="AY25" i="53"/>
  <c r="AY24" i="53"/>
  <c r="AY23" i="53"/>
  <c r="AY22" i="53"/>
  <c r="AY21" i="53"/>
  <c r="AY20" i="53"/>
  <c r="AY19" i="53"/>
  <c r="AY18" i="53"/>
  <c r="AY17" i="53"/>
  <c r="AY16" i="53"/>
  <c r="AY15" i="53"/>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57" i="62"/>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57" i="66"/>
  <c r="AY56" i="66"/>
  <c r="AY55" i="66"/>
  <c r="AY54" i="66"/>
  <c r="AY53" i="66"/>
  <c r="AY52" i="66"/>
  <c r="AY51" i="66"/>
  <c r="AY50" i="66"/>
  <c r="AY49" i="66"/>
  <c r="AY48" i="66"/>
  <c r="AY47" i="66"/>
  <c r="AY46" i="66"/>
  <c r="AY45" i="66"/>
  <c r="AY44" i="66"/>
  <c r="AY43" i="66"/>
  <c r="AY42" i="66"/>
  <c r="AY41" i="66"/>
  <c r="AY40" i="66"/>
  <c r="AY39" i="66"/>
  <c r="AY38" i="66"/>
  <c r="AY37" i="66"/>
  <c r="AY36" i="66"/>
  <c r="AY35" i="66"/>
  <c r="AY34" i="66"/>
  <c r="AY33" i="66"/>
  <c r="AY32" i="66"/>
  <c r="AY31" i="66"/>
  <c r="AY30" i="66"/>
  <c r="AY29" i="66"/>
  <c r="AY28" i="66"/>
  <c r="AY27" i="66"/>
  <c r="AY26" i="66"/>
  <c r="AY25" i="66"/>
  <c r="AY24" i="66"/>
  <c r="AY23" i="66"/>
  <c r="AY22" i="66"/>
  <c r="AY21" i="66"/>
  <c r="AY20" i="66"/>
  <c r="AY19" i="66"/>
  <c r="AY18" i="66"/>
  <c r="AY17" i="66"/>
  <c r="AY16" i="66"/>
  <c r="AY15" i="66"/>
  <c r="AY57" i="70"/>
  <c r="AY56" i="70"/>
  <c r="AY55" i="70"/>
  <c r="AY54" i="70"/>
  <c r="AY53" i="70"/>
  <c r="AY52" i="70"/>
  <c r="AY51" i="70"/>
  <c r="AY50" i="70"/>
  <c r="AY49" i="70"/>
  <c r="AY48" i="70"/>
  <c r="AY47" i="70"/>
  <c r="AY46" i="70"/>
  <c r="AY45" i="70"/>
  <c r="AY44" i="70"/>
  <c r="AY43" i="70"/>
  <c r="AY42" i="70"/>
  <c r="AY41" i="70"/>
  <c r="AY40" i="70"/>
  <c r="AY39" i="70"/>
  <c r="AY38" i="70"/>
  <c r="AY37" i="70"/>
  <c r="AY36" i="70"/>
  <c r="AY35" i="70"/>
  <c r="AY34" i="70"/>
  <c r="AY33" i="70"/>
  <c r="AY32" i="70"/>
  <c r="AY31" i="70"/>
  <c r="AY30" i="70"/>
  <c r="AY29" i="70"/>
  <c r="AY28" i="70"/>
  <c r="AY27" i="70"/>
  <c r="AY26" i="70"/>
  <c r="AY25" i="70"/>
  <c r="AY24" i="70"/>
  <c r="AY23" i="70"/>
  <c r="AY22" i="70"/>
  <c r="AY21" i="70"/>
  <c r="AY20" i="70"/>
  <c r="AY19" i="70"/>
  <c r="AY18" i="70"/>
  <c r="AY17" i="70"/>
  <c r="AY16" i="70"/>
  <c r="AY15" i="70"/>
  <c r="AN55" i="49"/>
  <c r="AN54" i="49"/>
  <c r="AN53" i="49"/>
  <c r="AN52" i="49"/>
  <c r="AN51" i="49"/>
  <c r="AN50" i="49"/>
  <c r="AN49" i="49"/>
  <c r="AN48" i="49"/>
  <c r="AN47" i="49"/>
  <c r="AN46" i="49"/>
  <c r="AN45" i="49"/>
  <c r="AN44" i="49"/>
  <c r="AN43" i="49"/>
  <c r="AN42" i="49"/>
  <c r="AN41" i="49"/>
  <c r="AN40" i="49"/>
  <c r="AN39" i="49"/>
  <c r="AN38" i="49"/>
  <c r="AN37" i="49"/>
  <c r="AN36" i="49"/>
  <c r="AN35" i="49"/>
  <c r="AN34" i="49"/>
  <c r="AN33" i="49"/>
  <c r="AN32" i="49"/>
  <c r="AN31" i="49"/>
  <c r="AN30" i="49"/>
  <c r="AN29" i="49"/>
  <c r="AN28" i="49"/>
  <c r="AN27" i="49"/>
  <c r="AN26" i="49"/>
  <c r="AN25" i="49"/>
  <c r="AN24" i="49"/>
  <c r="AN23" i="49"/>
  <c r="AN22" i="49"/>
  <c r="AN21" i="49"/>
  <c r="AN20" i="49"/>
  <c r="AN19" i="49"/>
  <c r="AN18" i="49"/>
  <c r="AN17" i="49"/>
  <c r="AN16" i="49"/>
  <c r="AN15" i="49"/>
  <c r="AN14" i="49"/>
  <c r="AR57" i="53"/>
  <c r="AR56" i="53"/>
  <c r="AR55" i="53"/>
  <c r="AR54" i="53"/>
  <c r="AR53" i="53"/>
  <c r="AR52" i="53"/>
  <c r="AR51" i="53"/>
  <c r="AR50" i="53"/>
  <c r="AR49" i="53"/>
  <c r="AR48" i="53"/>
  <c r="AR47" i="53"/>
  <c r="AR46" i="53"/>
  <c r="AR45" i="53"/>
  <c r="AR44" i="53"/>
  <c r="AR43" i="53"/>
  <c r="AR42" i="53"/>
  <c r="AR41" i="53"/>
  <c r="AR40" i="53"/>
  <c r="AR39" i="53"/>
  <c r="AR38" i="53"/>
  <c r="AR37" i="53"/>
  <c r="AR36" i="53"/>
  <c r="AR35" i="53"/>
  <c r="AR34" i="53"/>
  <c r="AR33" i="53"/>
  <c r="AR32" i="53"/>
  <c r="AR31" i="53"/>
  <c r="AR30" i="53"/>
  <c r="AR29" i="53"/>
  <c r="AR28" i="53"/>
  <c r="AR27" i="53"/>
  <c r="AR26" i="53"/>
  <c r="AR25" i="53"/>
  <c r="AR24" i="53"/>
  <c r="AR23" i="53"/>
  <c r="AR22" i="53"/>
  <c r="AR21" i="53"/>
  <c r="AR20" i="53"/>
  <c r="AR19" i="53"/>
  <c r="AR18" i="53"/>
  <c r="AR17" i="53"/>
  <c r="AR16" i="53"/>
  <c r="AR15" i="53"/>
  <c r="AR57" i="58"/>
  <c r="AR56" i="58"/>
  <c r="AR55" i="58"/>
  <c r="AR54" i="58"/>
  <c r="AR53" i="58"/>
  <c r="AR52" i="58"/>
  <c r="AR51" i="58"/>
  <c r="AR50" i="58"/>
  <c r="AR49" i="58"/>
  <c r="AR48" i="58"/>
  <c r="AR47" i="58"/>
  <c r="AR46" i="58"/>
  <c r="AR45" i="58"/>
  <c r="AR44" i="58"/>
  <c r="AR43" i="58"/>
  <c r="AR42" i="58"/>
  <c r="AR41" i="58"/>
  <c r="AR40" i="58"/>
  <c r="AR39" i="58"/>
  <c r="AR38" i="58"/>
  <c r="AR37" i="58"/>
  <c r="AR36" i="58"/>
  <c r="AR35" i="58"/>
  <c r="AR34" i="58"/>
  <c r="AR33" i="58"/>
  <c r="AR32" i="58"/>
  <c r="AR31" i="58"/>
  <c r="AR30" i="58"/>
  <c r="AR29" i="58"/>
  <c r="AR28" i="58"/>
  <c r="AR27" i="58"/>
  <c r="AR26" i="58"/>
  <c r="AR25" i="58"/>
  <c r="AR24" i="58"/>
  <c r="AR23" i="58"/>
  <c r="AR22" i="58"/>
  <c r="AR21" i="58"/>
  <c r="AR20" i="58"/>
  <c r="AR19" i="58"/>
  <c r="AR18" i="58"/>
  <c r="AR17" i="58"/>
  <c r="AR16" i="58"/>
  <c r="AR15" i="58"/>
  <c r="AR57" i="62"/>
  <c r="AR56" i="62"/>
  <c r="AR55" i="62"/>
  <c r="AR54" i="62"/>
  <c r="AR53" i="62"/>
  <c r="AR52" i="62"/>
  <c r="AR51" i="62"/>
  <c r="AR50" i="62"/>
  <c r="AR49" i="62"/>
  <c r="AR48" i="62"/>
  <c r="AR47" i="62"/>
  <c r="AR46" i="62"/>
  <c r="AR45" i="62"/>
  <c r="AR44" i="62"/>
  <c r="AR43" i="62"/>
  <c r="AR42" i="62"/>
  <c r="AR41" i="62"/>
  <c r="AR40" i="62"/>
  <c r="AR39" i="62"/>
  <c r="AR38" i="62"/>
  <c r="AR37" i="62"/>
  <c r="AR36" i="62"/>
  <c r="AR35" i="62"/>
  <c r="AR34" i="62"/>
  <c r="AR33" i="62"/>
  <c r="AR32" i="62"/>
  <c r="AR31" i="62"/>
  <c r="AR30" i="62"/>
  <c r="AR29" i="62"/>
  <c r="AR28" i="62"/>
  <c r="AR27" i="62"/>
  <c r="AR26" i="62"/>
  <c r="AR25" i="62"/>
  <c r="AR24" i="62"/>
  <c r="AR23" i="62"/>
  <c r="AR22" i="62"/>
  <c r="AR21" i="62"/>
  <c r="AR20" i="62"/>
  <c r="AR19" i="62"/>
  <c r="AR18" i="62"/>
  <c r="AR17" i="62"/>
  <c r="AR16" i="62"/>
  <c r="AR15" i="62"/>
  <c r="AR57" i="66"/>
  <c r="AR56" i="66"/>
  <c r="AR55" i="66"/>
  <c r="AR54" i="66"/>
  <c r="AR53" i="66"/>
  <c r="AR52" i="66"/>
  <c r="AR51" i="66"/>
  <c r="AR50" i="66"/>
  <c r="AR49" i="66"/>
  <c r="AR48" i="66"/>
  <c r="AR47" i="66"/>
  <c r="AR46" i="66"/>
  <c r="AR45" i="66"/>
  <c r="AR44" i="66"/>
  <c r="AR43" i="66"/>
  <c r="AR42" i="66"/>
  <c r="AR41" i="66"/>
  <c r="AR40" i="66"/>
  <c r="AR39" i="66"/>
  <c r="AR38" i="66"/>
  <c r="AR37" i="66"/>
  <c r="AR36" i="66"/>
  <c r="AR35" i="66"/>
  <c r="AR34" i="66"/>
  <c r="AR33" i="66"/>
  <c r="AR32" i="66"/>
  <c r="AR31" i="66"/>
  <c r="AR30" i="66"/>
  <c r="AR29" i="66"/>
  <c r="AR28" i="66"/>
  <c r="AR27" i="66"/>
  <c r="AR26" i="66"/>
  <c r="AR25" i="66"/>
  <c r="AR24" i="66"/>
  <c r="AR23" i="66"/>
  <c r="AR22" i="66"/>
  <c r="AR21" i="66"/>
  <c r="AR20" i="66"/>
  <c r="AR19" i="66"/>
  <c r="AR18" i="66"/>
  <c r="AR17" i="66"/>
  <c r="AR16" i="66"/>
  <c r="AR15" i="66"/>
  <c r="AR57" i="70"/>
  <c r="AR56" i="70"/>
  <c r="AR55" i="70"/>
  <c r="AR54" i="70"/>
  <c r="AR53" i="70"/>
  <c r="AR52" i="70"/>
  <c r="AR51" i="70"/>
  <c r="AR50" i="70"/>
  <c r="AR49" i="70"/>
  <c r="AR48" i="70"/>
  <c r="AR47" i="70"/>
  <c r="AR46" i="70"/>
  <c r="AR45" i="70"/>
  <c r="AR44" i="70"/>
  <c r="AR43" i="70"/>
  <c r="AR42" i="70"/>
  <c r="AR41" i="70"/>
  <c r="AR40" i="70"/>
  <c r="AR39" i="70"/>
  <c r="AR38" i="70"/>
  <c r="AR37" i="70"/>
  <c r="AR36" i="70"/>
  <c r="AR35" i="70"/>
  <c r="AR34" i="70"/>
  <c r="AR33" i="70"/>
  <c r="AR32" i="70"/>
  <c r="AR31" i="70"/>
  <c r="AR30" i="70"/>
  <c r="AR29" i="70"/>
  <c r="AR28" i="70"/>
  <c r="AR27" i="70"/>
  <c r="AR26" i="70"/>
  <c r="AR25" i="70"/>
  <c r="AR24" i="70"/>
  <c r="AR23" i="70"/>
  <c r="AR22" i="70"/>
  <c r="AR21" i="70"/>
  <c r="AR20" i="70"/>
  <c r="AR19" i="70"/>
  <c r="AR18" i="70"/>
  <c r="AR17" i="70"/>
  <c r="AR16" i="70"/>
  <c r="AR15" i="70"/>
  <c r="AG55" i="49"/>
  <c r="AG54" i="49"/>
  <c r="AG53" i="49"/>
  <c r="AG52" i="49"/>
  <c r="AG51" i="49"/>
  <c r="AG50" i="49"/>
  <c r="AG49" i="49"/>
  <c r="AG48" i="49"/>
  <c r="AG47" i="49"/>
  <c r="AG46" i="49"/>
  <c r="AG45" i="49"/>
  <c r="AG44" i="49"/>
  <c r="AG43" i="49"/>
  <c r="AG42" i="49"/>
  <c r="AG41" i="49"/>
  <c r="AG40" i="49"/>
  <c r="AG39" i="49"/>
  <c r="AG38" i="49"/>
  <c r="AG37" i="49"/>
  <c r="AG36" i="49"/>
  <c r="AG35" i="49"/>
  <c r="AG34" i="49"/>
  <c r="AG33" i="49"/>
  <c r="AG32" i="49"/>
  <c r="AG31" i="49"/>
  <c r="AG30" i="49"/>
  <c r="AG29" i="49"/>
  <c r="AG28" i="49"/>
  <c r="AG27" i="49"/>
  <c r="AG26" i="49"/>
  <c r="AG25" i="49"/>
  <c r="AG24" i="49"/>
  <c r="AG23" i="49"/>
  <c r="AG22" i="49"/>
  <c r="AG21" i="49"/>
  <c r="AG20" i="49"/>
  <c r="AG19" i="49"/>
  <c r="AG18" i="49"/>
  <c r="AG17" i="49"/>
  <c r="AG16" i="49"/>
  <c r="AG15" i="49"/>
  <c r="AG14" i="49"/>
  <c r="AK57" i="53"/>
  <c r="AK56" i="53"/>
  <c r="AK55" i="53"/>
  <c r="AK54" i="53"/>
  <c r="AK53" i="53"/>
  <c r="AK52" i="53"/>
  <c r="AK51" i="53"/>
  <c r="AK50" i="53"/>
  <c r="AK49" i="53"/>
  <c r="AK48" i="53"/>
  <c r="AK47" i="53"/>
  <c r="AK46" i="53"/>
  <c r="AK45" i="53"/>
  <c r="AK44" i="53"/>
  <c r="AK43" i="53"/>
  <c r="AK42" i="53"/>
  <c r="AK41" i="53"/>
  <c r="AK40" i="53"/>
  <c r="AK39" i="53"/>
  <c r="AK38" i="53"/>
  <c r="AK37" i="53"/>
  <c r="AK36" i="53"/>
  <c r="AK35" i="53"/>
  <c r="AK34" i="53"/>
  <c r="AK33" i="53"/>
  <c r="AK32" i="53"/>
  <c r="AK31" i="53"/>
  <c r="AK30" i="53"/>
  <c r="AK29" i="53"/>
  <c r="AK28" i="53"/>
  <c r="AK27" i="53"/>
  <c r="AK26" i="53"/>
  <c r="AK25" i="53"/>
  <c r="AK24" i="53"/>
  <c r="AK23" i="53"/>
  <c r="AK22" i="53"/>
  <c r="AK21" i="53"/>
  <c r="AK20" i="53"/>
  <c r="AK19" i="53"/>
  <c r="AK18" i="53"/>
  <c r="AK17" i="53"/>
  <c r="AK16" i="53"/>
  <c r="AK15" i="53"/>
  <c r="AK57" i="58"/>
  <c r="AK56" i="58"/>
  <c r="AK55" i="58"/>
  <c r="AK54" i="58"/>
  <c r="AK53" i="58"/>
  <c r="AK52" i="58"/>
  <c r="AK51" i="58"/>
  <c r="AK50" i="58"/>
  <c r="AK49" i="58"/>
  <c r="AK48" i="58"/>
  <c r="AK47" i="58"/>
  <c r="AK46" i="58"/>
  <c r="AK45" i="58"/>
  <c r="AK44" i="58"/>
  <c r="AK43" i="58"/>
  <c r="AK42" i="58"/>
  <c r="AK41" i="58"/>
  <c r="AK40" i="58"/>
  <c r="AK39" i="58"/>
  <c r="AK38" i="58"/>
  <c r="AK37" i="58"/>
  <c r="AK36" i="58"/>
  <c r="AK35" i="58"/>
  <c r="AK34" i="58"/>
  <c r="AK33" i="58"/>
  <c r="AK32" i="58"/>
  <c r="AK31" i="58"/>
  <c r="AK30" i="58"/>
  <c r="AK29" i="58"/>
  <c r="AK28" i="58"/>
  <c r="AK27" i="58"/>
  <c r="AK26" i="58"/>
  <c r="AK25" i="58"/>
  <c r="AK24" i="58"/>
  <c r="AK23" i="58"/>
  <c r="AK22" i="58"/>
  <c r="AK21" i="58"/>
  <c r="AK20" i="58"/>
  <c r="AK19" i="58"/>
  <c r="AK18" i="58"/>
  <c r="AK17" i="58"/>
  <c r="AK16" i="58"/>
  <c r="AK15" i="58"/>
  <c r="AK57" i="62"/>
  <c r="AK56" i="62"/>
  <c r="AK55" i="62"/>
  <c r="AK54" i="62"/>
  <c r="AK53" i="62"/>
  <c r="AK52" i="62"/>
  <c r="AK51" i="62"/>
  <c r="AK50" i="62"/>
  <c r="AK49" i="62"/>
  <c r="AK48" i="62"/>
  <c r="AK47" i="62"/>
  <c r="AK46" i="62"/>
  <c r="AK45" i="62"/>
  <c r="AK44" i="62"/>
  <c r="AK43" i="62"/>
  <c r="AK42" i="62"/>
  <c r="AK41" i="62"/>
  <c r="AK40" i="62"/>
  <c r="AK39" i="62"/>
  <c r="AK38" i="62"/>
  <c r="AK37" i="62"/>
  <c r="AK36" i="62"/>
  <c r="AK35" i="62"/>
  <c r="AK34" i="62"/>
  <c r="AK33" i="62"/>
  <c r="AK32" i="62"/>
  <c r="AK31" i="62"/>
  <c r="AK30" i="62"/>
  <c r="AK29" i="62"/>
  <c r="AK28" i="62"/>
  <c r="AK27" i="62"/>
  <c r="AK26" i="62"/>
  <c r="AK25" i="62"/>
  <c r="AK24" i="62"/>
  <c r="AK23" i="62"/>
  <c r="AK22" i="62"/>
  <c r="AK21" i="62"/>
  <c r="AK20" i="62"/>
  <c r="AK19" i="62"/>
  <c r="AK18" i="62"/>
  <c r="AK17" i="62"/>
  <c r="AK16" i="62"/>
  <c r="AK15" i="62"/>
  <c r="AK57" i="66"/>
  <c r="AK56" i="66"/>
  <c r="AK55" i="66"/>
  <c r="AK54" i="66"/>
  <c r="AK53" i="66"/>
  <c r="AK52" i="66"/>
  <c r="AK51" i="66"/>
  <c r="AK50" i="66"/>
  <c r="AK49" i="66"/>
  <c r="AK48" i="66"/>
  <c r="AK47" i="66"/>
  <c r="AK46" i="66"/>
  <c r="AK45" i="66"/>
  <c r="AK44" i="66"/>
  <c r="AK43" i="66"/>
  <c r="AK42" i="66"/>
  <c r="AK41" i="66"/>
  <c r="AK40" i="66"/>
  <c r="AK39" i="66"/>
  <c r="AK38" i="66"/>
  <c r="AK37" i="66"/>
  <c r="AK36" i="66"/>
  <c r="AK35" i="66"/>
  <c r="AK34" i="66"/>
  <c r="AK33" i="66"/>
  <c r="AK32" i="66"/>
  <c r="AK31" i="66"/>
  <c r="AK30" i="66"/>
  <c r="AK29" i="66"/>
  <c r="AK28" i="66"/>
  <c r="AK27" i="66"/>
  <c r="AK26" i="66"/>
  <c r="AK25" i="66"/>
  <c r="AK24" i="66"/>
  <c r="AK23" i="66"/>
  <c r="AK22" i="66"/>
  <c r="AK21" i="66"/>
  <c r="AK20" i="66"/>
  <c r="AK19" i="66"/>
  <c r="AK18" i="66"/>
  <c r="AK17" i="66"/>
  <c r="AK16" i="66"/>
  <c r="AK15" i="66"/>
  <c r="AK57" i="70"/>
  <c r="AK56" i="70"/>
  <c r="AK55" i="70"/>
  <c r="AK54" i="70"/>
  <c r="AK53" i="70"/>
  <c r="AK52" i="70"/>
  <c r="AK51" i="70"/>
  <c r="AK50" i="70"/>
  <c r="AK49" i="70"/>
  <c r="AK48" i="70"/>
  <c r="AK47" i="70"/>
  <c r="AK46" i="70"/>
  <c r="AK45" i="70"/>
  <c r="AK44" i="70"/>
  <c r="AK43" i="70"/>
  <c r="AK42" i="70"/>
  <c r="AK41" i="70"/>
  <c r="AK40" i="70"/>
  <c r="AK39" i="70"/>
  <c r="AK38" i="70"/>
  <c r="AK37" i="70"/>
  <c r="AK36" i="70"/>
  <c r="AK35" i="70"/>
  <c r="AK34" i="70"/>
  <c r="AK33" i="70"/>
  <c r="AK32" i="70"/>
  <c r="AK31" i="70"/>
  <c r="AK30" i="70"/>
  <c r="AK29" i="70"/>
  <c r="AK28" i="70"/>
  <c r="AK27" i="70"/>
  <c r="AK26" i="70"/>
  <c r="AK25" i="70"/>
  <c r="AK24" i="70"/>
  <c r="AK23" i="70"/>
  <c r="AK22" i="70"/>
  <c r="AK21" i="70"/>
  <c r="AK20" i="70"/>
  <c r="AK19" i="70"/>
  <c r="AK18" i="70"/>
  <c r="AK17" i="70"/>
  <c r="AK16" i="70"/>
  <c r="AK15" i="70"/>
  <c r="Z55" i="49"/>
  <c r="Z54" i="49"/>
  <c r="Z53" i="49"/>
  <c r="Z52" i="49"/>
  <c r="Z51" i="49"/>
  <c r="Z50" i="49"/>
  <c r="Z49" i="49"/>
  <c r="Z48" i="49"/>
  <c r="Z47" i="49"/>
  <c r="Z46" i="49"/>
  <c r="Z45" i="49"/>
  <c r="Z44" i="49"/>
  <c r="Z43" i="49"/>
  <c r="Z42" i="49"/>
  <c r="Z41" i="49"/>
  <c r="Z40" i="49"/>
  <c r="Z39" i="49"/>
  <c r="Z38" i="49"/>
  <c r="Z37" i="49"/>
  <c r="Z36" i="49"/>
  <c r="Z35" i="49"/>
  <c r="Z34" i="49"/>
  <c r="Z33" i="49"/>
  <c r="Z32" i="49"/>
  <c r="Z31" i="49"/>
  <c r="Z30" i="49"/>
  <c r="Z29" i="49"/>
  <c r="Z28" i="49"/>
  <c r="Z27" i="49"/>
  <c r="Z26" i="49"/>
  <c r="Z25" i="49"/>
  <c r="Z24" i="49"/>
  <c r="Z23" i="49"/>
  <c r="Z22" i="49"/>
  <c r="Z21" i="49"/>
  <c r="Z20" i="49"/>
  <c r="Z19" i="49"/>
  <c r="Z18" i="49"/>
  <c r="Z17" i="49"/>
  <c r="Z16" i="49"/>
  <c r="Z15" i="49"/>
  <c r="Z14" i="49"/>
  <c r="AD57" i="53"/>
  <c r="AD56" i="53"/>
  <c r="AD55" i="53"/>
  <c r="AD54" i="53"/>
  <c r="AD53" i="53"/>
  <c r="AD52" i="53"/>
  <c r="AD51" i="53"/>
  <c r="AD50" i="53"/>
  <c r="AD49" i="53"/>
  <c r="AD48" i="53"/>
  <c r="AD47" i="53"/>
  <c r="AD46" i="53"/>
  <c r="AD45" i="53"/>
  <c r="AD44" i="53"/>
  <c r="AD43" i="53"/>
  <c r="AD42" i="53"/>
  <c r="AD41" i="53"/>
  <c r="AD40" i="53"/>
  <c r="AD39" i="53"/>
  <c r="AD38" i="53"/>
  <c r="AD37" i="53"/>
  <c r="AD36" i="53"/>
  <c r="AD35" i="53"/>
  <c r="AD34" i="53"/>
  <c r="AD33" i="53"/>
  <c r="AD32" i="53"/>
  <c r="AD31" i="53"/>
  <c r="AD30" i="53"/>
  <c r="AD29" i="53"/>
  <c r="AD28" i="53"/>
  <c r="AD27" i="53"/>
  <c r="AD26" i="53"/>
  <c r="AD25" i="53"/>
  <c r="AD24" i="53"/>
  <c r="AD23" i="53"/>
  <c r="AD22" i="53"/>
  <c r="AD21" i="53"/>
  <c r="AD20" i="53"/>
  <c r="AD19" i="53"/>
  <c r="AD18" i="53"/>
  <c r="AD17" i="53"/>
  <c r="AD16" i="53"/>
  <c r="AD15" i="53"/>
  <c r="AD57" i="58"/>
  <c r="AD56" i="58"/>
  <c r="AD55" i="58"/>
  <c r="AD54" i="58"/>
  <c r="AD53" i="58"/>
  <c r="AD52" i="58"/>
  <c r="AD51" i="58"/>
  <c r="AD50" i="58"/>
  <c r="AD49" i="58"/>
  <c r="AD48" i="58"/>
  <c r="AD47" i="58"/>
  <c r="AD46" i="58"/>
  <c r="AD45" i="58"/>
  <c r="AD44" i="58"/>
  <c r="AD43" i="58"/>
  <c r="AD42" i="58"/>
  <c r="AD41" i="58"/>
  <c r="AD40" i="58"/>
  <c r="AD39" i="58"/>
  <c r="AD38" i="58"/>
  <c r="AD37" i="58"/>
  <c r="AD36" i="58"/>
  <c r="AD35" i="58"/>
  <c r="AD34" i="58"/>
  <c r="AD33" i="58"/>
  <c r="AD32" i="58"/>
  <c r="AD31" i="58"/>
  <c r="AD30" i="58"/>
  <c r="AD29" i="58"/>
  <c r="AD28" i="58"/>
  <c r="AD27" i="58"/>
  <c r="AD26" i="58"/>
  <c r="AD25" i="58"/>
  <c r="AD24" i="58"/>
  <c r="AD23" i="58"/>
  <c r="AD22" i="58"/>
  <c r="AD21" i="58"/>
  <c r="AD20" i="58"/>
  <c r="AD19" i="58"/>
  <c r="AD18" i="58"/>
  <c r="AD17" i="58"/>
  <c r="AD16" i="58"/>
  <c r="AD15" i="58"/>
  <c r="AD57" i="62"/>
  <c r="AD56" i="62"/>
  <c r="AD55" i="62"/>
  <c r="AD54" i="62"/>
  <c r="AD53" i="62"/>
  <c r="AD52" i="62"/>
  <c r="AD51" i="62"/>
  <c r="AD50" i="62"/>
  <c r="AD49" i="62"/>
  <c r="AD48" i="62"/>
  <c r="AD47" i="62"/>
  <c r="AD46" i="62"/>
  <c r="AD45" i="62"/>
  <c r="AD44" i="62"/>
  <c r="AD43" i="62"/>
  <c r="AD42" i="62"/>
  <c r="AD41" i="62"/>
  <c r="AD40" i="62"/>
  <c r="AD39" i="62"/>
  <c r="AD38" i="62"/>
  <c r="AD37" i="62"/>
  <c r="AD36" i="62"/>
  <c r="AD35" i="62"/>
  <c r="AD34" i="62"/>
  <c r="AD33" i="62"/>
  <c r="AD32" i="62"/>
  <c r="AD31" i="62"/>
  <c r="AD30" i="62"/>
  <c r="AD29" i="62"/>
  <c r="AD28" i="62"/>
  <c r="AD27" i="62"/>
  <c r="AD26" i="62"/>
  <c r="AD25" i="62"/>
  <c r="AD24" i="62"/>
  <c r="AD23" i="62"/>
  <c r="AD22" i="62"/>
  <c r="AD21" i="62"/>
  <c r="AD20" i="62"/>
  <c r="AD19" i="62"/>
  <c r="AD18" i="62"/>
  <c r="AD17" i="62"/>
  <c r="AD16" i="62"/>
  <c r="AD15" i="62"/>
  <c r="AD57" i="66"/>
  <c r="AD56" i="66"/>
  <c r="AD55" i="66"/>
  <c r="AD54" i="66"/>
  <c r="AD53" i="66"/>
  <c r="AD52" i="66"/>
  <c r="AD51" i="66"/>
  <c r="AD50" i="66"/>
  <c r="AD49" i="66"/>
  <c r="AD48" i="66"/>
  <c r="AD47" i="66"/>
  <c r="AD46" i="66"/>
  <c r="AD45" i="66"/>
  <c r="AD44" i="66"/>
  <c r="AD43" i="66"/>
  <c r="AD42" i="66"/>
  <c r="AD41" i="66"/>
  <c r="AD40" i="66"/>
  <c r="AD39" i="66"/>
  <c r="AD38" i="66"/>
  <c r="AD37" i="66"/>
  <c r="AD36" i="66"/>
  <c r="AD35" i="66"/>
  <c r="AD34" i="66"/>
  <c r="AD33" i="66"/>
  <c r="AD32" i="66"/>
  <c r="AD31" i="66"/>
  <c r="AD30" i="66"/>
  <c r="AD29" i="66"/>
  <c r="AD28" i="66"/>
  <c r="AD27" i="66"/>
  <c r="AD26" i="66"/>
  <c r="AD25" i="66"/>
  <c r="AD24" i="66"/>
  <c r="AD23" i="66"/>
  <c r="AD22" i="66"/>
  <c r="AD21" i="66"/>
  <c r="AD20" i="66"/>
  <c r="AD19" i="66"/>
  <c r="AD18" i="66"/>
  <c r="AD17" i="66"/>
  <c r="AD16" i="66"/>
  <c r="AD15" i="66"/>
  <c r="AD57" i="70"/>
  <c r="AD56" i="70"/>
  <c r="AD55" i="70"/>
  <c r="AD54" i="70"/>
  <c r="AD53" i="70"/>
  <c r="AD52" i="70"/>
  <c r="AD51" i="70"/>
  <c r="AD50" i="70"/>
  <c r="AD49" i="70"/>
  <c r="AD48" i="70"/>
  <c r="AD47" i="70"/>
  <c r="AD46" i="70"/>
  <c r="AD45" i="70"/>
  <c r="AD44" i="70"/>
  <c r="AD43" i="70"/>
  <c r="AD42" i="70"/>
  <c r="AD41" i="70"/>
  <c r="AD40" i="70"/>
  <c r="AD39" i="70"/>
  <c r="AD38" i="70"/>
  <c r="AD37" i="70"/>
  <c r="AD36" i="70"/>
  <c r="AD35" i="70"/>
  <c r="AD34" i="70"/>
  <c r="AD33" i="70"/>
  <c r="AD32" i="70"/>
  <c r="AD31" i="70"/>
  <c r="AD30" i="70"/>
  <c r="AD29" i="70"/>
  <c r="AD28" i="70"/>
  <c r="AD27" i="70"/>
  <c r="AD26" i="70"/>
  <c r="AD25" i="70"/>
  <c r="AD24" i="70"/>
  <c r="AD23" i="70"/>
  <c r="AD22" i="70"/>
  <c r="AD21" i="70"/>
  <c r="AD20" i="70"/>
  <c r="AD19" i="70"/>
  <c r="AD18" i="70"/>
  <c r="AD17" i="70"/>
  <c r="AD16" i="70"/>
  <c r="AD15" i="70"/>
  <c r="S55" i="49"/>
  <c r="S54" i="49"/>
  <c r="S53" i="49"/>
  <c r="S52" i="49"/>
  <c r="S51" i="49"/>
  <c r="S50" i="49"/>
  <c r="S49" i="49"/>
  <c r="S48" i="49"/>
  <c r="S47" i="49"/>
  <c r="S46" i="49"/>
  <c r="S45" i="49"/>
  <c r="S44" i="49"/>
  <c r="S43" i="49"/>
  <c r="S42" i="49"/>
  <c r="S41" i="49"/>
  <c r="S40" i="49"/>
  <c r="S39" i="49"/>
  <c r="S38" i="49"/>
  <c r="S37" i="49"/>
  <c r="S36" i="49"/>
  <c r="S35" i="49"/>
  <c r="S34" i="49"/>
  <c r="S33" i="49"/>
  <c r="S32" i="49"/>
  <c r="S31" i="49"/>
  <c r="S30" i="49"/>
  <c r="S29" i="49"/>
  <c r="S28" i="49"/>
  <c r="S27" i="49"/>
  <c r="S26" i="49"/>
  <c r="S25" i="49"/>
  <c r="S24" i="49"/>
  <c r="S23" i="49"/>
  <c r="S22" i="49"/>
  <c r="S21" i="49"/>
  <c r="S20" i="49"/>
  <c r="S19" i="49"/>
  <c r="S18" i="49"/>
  <c r="S17" i="49"/>
  <c r="S16" i="49"/>
  <c r="S15" i="49"/>
  <c r="S14" i="49"/>
  <c r="W57" i="53"/>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57" i="62"/>
  <c r="W56" i="62"/>
  <c r="W55" i="62"/>
  <c r="W54" i="62"/>
  <c r="W53" i="62"/>
  <c r="W52" i="62"/>
  <c r="W51" i="62"/>
  <c r="W50" i="62"/>
  <c r="W49" i="62"/>
  <c r="W48" i="62"/>
  <c r="W47" i="62"/>
  <c r="W46" i="62"/>
  <c r="W45" i="62"/>
  <c r="W44" i="62"/>
  <c r="W43" i="62"/>
  <c r="W42" i="62"/>
  <c r="W41" i="62"/>
  <c r="W40" i="62"/>
  <c r="W39" i="62"/>
  <c r="W38" i="62"/>
  <c r="W37" i="62"/>
  <c r="W36" i="62"/>
  <c r="W35" i="62"/>
  <c r="W34" i="62"/>
  <c r="W33" i="62"/>
  <c r="W32" i="62"/>
  <c r="W31" i="62"/>
  <c r="W30" i="62"/>
  <c r="W29" i="62"/>
  <c r="W28" i="62"/>
  <c r="W27" i="62"/>
  <c r="W26" i="62"/>
  <c r="W25" i="62"/>
  <c r="W24" i="62"/>
  <c r="W23" i="62"/>
  <c r="W22" i="62"/>
  <c r="W21" i="62"/>
  <c r="W20" i="62"/>
  <c r="W19" i="62"/>
  <c r="W18" i="62"/>
  <c r="W17" i="62"/>
  <c r="W16" i="62"/>
  <c r="W15" i="62"/>
  <c r="W57" i="66"/>
  <c r="W56" i="66"/>
  <c r="W55" i="66"/>
  <c r="W54" i="66"/>
  <c r="W53" i="66"/>
  <c r="W52" i="66"/>
  <c r="W51" i="66"/>
  <c r="W50" i="66"/>
  <c r="W49" i="66"/>
  <c r="W48" i="66"/>
  <c r="W47" i="66"/>
  <c r="W46" i="66"/>
  <c r="W45" i="66"/>
  <c r="W44" i="66"/>
  <c r="W43" i="66"/>
  <c r="W42" i="66"/>
  <c r="W41" i="66"/>
  <c r="W40" i="66"/>
  <c r="W39" i="66"/>
  <c r="W38" i="66"/>
  <c r="W37" i="66"/>
  <c r="W36" i="66"/>
  <c r="W35" i="66"/>
  <c r="W34" i="66"/>
  <c r="W33" i="66"/>
  <c r="W32" i="66"/>
  <c r="W31" i="66"/>
  <c r="W30" i="66"/>
  <c r="W29" i="66"/>
  <c r="W28" i="66"/>
  <c r="W27" i="66"/>
  <c r="W26" i="66"/>
  <c r="W25" i="66"/>
  <c r="W24" i="66"/>
  <c r="W23" i="66"/>
  <c r="W22" i="66"/>
  <c r="W21" i="66"/>
  <c r="W20" i="66"/>
  <c r="W19" i="66"/>
  <c r="W18" i="66"/>
  <c r="W17" i="66"/>
  <c r="W16" i="66"/>
  <c r="W15" i="66"/>
  <c r="W57" i="70"/>
  <c r="W56" i="70"/>
  <c r="W55" i="70"/>
  <c r="W54" i="70"/>
  <c r="W53" i="70"/>
  <c r="W52" i="70"/>
  <c r="W51" i="70"/>
  <c r="W50" i="70"/>
  <c r="W49" i="70"/>
  <c r="W48" i="70"/>
  <c r="W47" i="70"/>
  <c r="W46" i="70"/>
  <c r="W45" i="70"/>
  <c r="W44" i="70"/>
  <c r="W43" i="70"/>
  <c r="W42" i="70"/>
  <c r="W41" i="70"/>
  <c r="W40" i="70"/>
  <c r="W39" i="70"/>
  <c r="W38" i="70"/>
  <c r="W37" i="70"/>
  <c r="W36" i="70"/>
  <c r="W35" i="70"/>
  <c r="W34" i="70"/>
  <c r="W33" i="70"/>
  <c r="W32" i="70"/>
  <c r="W31" i="70"/>
  <c r="W30" i="70"/>
  <c r="W29" i="70"/>
  <c r="W28" i="70"/>
  <c r="W27" i="70"/>
  <c r="W26" i="70"/>
  <c r="W25" i="70"/>
  <c r="W24" i="70"/>
  <c r="W23" i="70"/>
  <c r="W22" i="70"/>
  <c r="W21" i="70"/>
  <c r="W20" i="70"/>
  <c r="W19" i="70"/>
  <c r="W18" i="70"/>
  <c r="W17" i="70"/>
  <c r="W16" i="70"/>
  <c r="W15" i="70"/>
  <c r="P57" i="53"/>
  <c r="P56" i="53"/>
  <c r="P55" i="53"/>
  <c r="P54" i="53"/>
  <c r="P53" i="53"/>
  <c r="P52" i="53"/>
  <c r="P51" i="53"/>
  <c r="P50" i="53"/>
  <c r="P49" i="53"/>
  <c r="P48" i="53"/>
  <c r="P47" i="53"/>
  <c r="P46" i="53"/>
  <c r="P45" i="53"/>
  <c r="P44" i="53"/>
  <c r="P43" i="53"/>
  <c r="P42" i="53"/>
  <c r="P41" i="53"/>
  <c r="P40" i="53"/>
  <c r="P39" i="53"/>
  <c r="P38" i="53"/>
  <c r="P37" i="53"/>
  <c r="P36" i="53"/>
  <c r="P35" i="53"/>
  <c r="P34" i="53"/>
  <c r="P33" i="53"/>
  <c r="P32" i="53"/>
  <c r="P31" i="53"/>
  <c r="P30" i="53"/>
  <c r="P29" i="53"/>
  <c r="P28" i="53"/>
  <c r="P27" i="53"/>
  <c r="P26" i="53"/>
  <c r="P25" i="53"/>
  <c r="P24" i="53"/>
  <c r="P23" i="53"/>
  <c r="P22" i="53"/>
  <c r="P21" i="53"/>
  <c r="P20" i="53"/>
  <c r="P19" i="53"/>
  <c r="P18" i="53"/>
  <c r="P17" i="53"/>
  <c r="P16" i="53"/>
  <c r="P57" i="58"/>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57" i="62"/>
  <c r="P56" i="62"/>
  <c r="P55" i="62"/>
  <c r="P54" i="62"/>
  <c r="P53" i="62"/>
  <c r="P52" i="62"/>
  <c r="P51" i="62"/>
  <c r="P50" i="62"/>
  <c r="P49" i="62"/>
  <c r="P48" i="62"/>
  <c r="P47" i="62"/>
  <c r="P46" i="62"/>
  <c r="P45" i="62"/>
  <c r="P44" i="62"/>
  <c r="P43" i="62"/>
  <c r="P42" i="62"/>
  <c r="P41" i="62"/>
  <c r="P40" i="62"/>
  <c r="P39" i="62"/>
  <c r="P38" i="62"/>
  <c r="P37" i="62"/>
  <c r="P36" i="62"/>
  <c r="P35" i="62"/>
  <c r="P34" i="62"/>
  <c r="P33" i="62"/>
  <c r="P32" i="62"/>
  <c r="P31" i="62"/>
  <c r="P30" i="62"/>
  <c r="P29" i="62"/>
  <c r="P28" i="62"/>
  <c r="P27" i="62"/>
  <c r="P26" i="62"/>
  <c r="P25" i="62"/>
  <c r="P24" i="62"/>
  <c r="P23" i="62"/>
  <c r="P22" i="62"/>
  <c r="P21" i="62"/>
  <c r="P20" i="62"/>
  <c r="P19" i="62"/>
  <c r="P18" i="62"/>
  <c r="P17" i="62"/>
  <c r="P16" i="62"/>
  <c r="P15" i="62"/>
  <c r="P57" i="66"/>
  <c r="P56" i="66"/>
  <c r="P55" i="66"/>
  <c r="P54" i="66"/>
  <c r="P53" i="66"/>
  <c r="P52" i="66"/>
  <c r="P51" i="66"/>
  <c r="P50" i="66"/>
  <c r="P49" i="66"/>
  <c r="P48" i="66"/>
  <c r="P47" i="66"/>
  <c r="P46" i="66"/>
  <c r="P45" i="66"/>
  <c r="P44" i="66"/>
  <c r="P43" i="66"/>
  <c r="P42" i="66"/>
  <c r="P41" i="66"/>
  <c r="P40" i="66"/>
  <c r="P39" i="66"/>
  <c r="P38" i="66"/>
  <c r="P37" i="66"/>
  <c r="P36" i="66"/>
  <c r="P35" i="66"/>
  <c r="P34" i="66"/>
  <c r="P33" i="66"/>
  <c r="P32" i="66"/>
  <c r="P31" i="66"/>
  <c r="P30" i="66"/>
  <c r="P29" i="66"/>
  <c r="P28" i="66"/>
  <c r="P27" i="66"/>
  <c r="P26" i="66"/>
  <c r="P25" i="66"/>
  <c r="P24" i="66"/>
  <c r="P23" i="66"/>
  <c r="P22" i="66"/>
  <c r="P21" i="66"/>
  <c r="P20" i="66"/>
  <c r="P19" i="66"/>
  <c r="P18" i="66"/>
  <c r="P17" i="66"/>
  <c r="P16" i="66"/>
  <c r="P15" i="66"/>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I19" i="58"/>
  <c r="I18" i="58"/>
  <c r="I17" i="58"/>
  <c r="I16" i="58"/>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57" i="66"/>
  <c r="I56" i="66"/>
  <c r="I55" i="66"/>
  <c r="I54" i="66"/>
  <c r="I53" i="66"/>
  <c r="I52" i="66"/>
  <c r="I51" i="66"/>
  <c r="I50" i="66"/>
  <c r="I49" i="66"/>
  <c r="I48" i="66"/>
  <c r="I47" i="66"/>
  <c r="I46" i="66"/>
  <c r="I45" i="66"/>
  <c r="I44" i="66"/>
  <c r="I43" i="66"/>
  <c r="I42" i="66"/>
  <c r="I41" i="66"/>
  <c r="I40" i="66"/>
  <c r="I39" i="66"/>
  <c r="I38" i="66"/>
  <c r="I37" i="66"/>
  <c r="I36" i="66"/>
  <c r="I35" i="66"/>
  <c r="I34" i="66"/>
  <c r="I33" i="66"/>
  <c r="I32" i="66"/>
  <c r="I31" i="66"/>
  <c r="I30" i="66"/>
  <c r="I29" i="66"/>
  <c r="I28" i="66"/>
  <c r="I27" i="66"/>
  <c r="I26" i="66"/>
  <c r="I25" i="66"/>
  <c r="I24" i="66"/>
  <c r="I23" i="66"/>
  <c r="I22" i="66"/>
  <c r="I21" i="66"/>
  <c r="I20" i="66"/>
  <c r="I19" i="66"/>
  <c r="I18" i="66"/>
  <c r="I17" i="66"/>
  <c r="I16" i="66"/>
  <c r="I57" i="70"/>
  <c r="I56" i="70"/>
  <c r="I55" i="70"/>
  <c r="I54" i="70"/>
  <c r="I53" i="70"/>
  <c r="I52" i="70"/>
  <c r="I51" i="70"/>
  <c r="I50" i="70"/>
  <c r="I49" i="70"/>
  <c r="I48" i="70"/>
  <c r="I47" i="70"/>
  <c r="I46" i="70"/>
  <c r="I45" i="70"/>
  <c r="I44" i="70"/>
  <c r="I43" i="70"/>
  <c r="I42" i="70"/>
  <c r="I41" i="70"/>
  <c r="I40" i="70"/>
  <c r="I39" i="70"/>
  <c r="I38" i="70"/>
  <c r="I37" i="70"/>
  <c r="I36" i="70"/>
  <c r="I35" i="70"/>
  <c r="I34" i="70"/>
  <c r="I33" i="70"/>
  <c r="I32" i="70"/>
  <c r="I31" i="70"/>
  <c r="I30" i="70"/>
  <c r="I29" i="70"/>
  <c r="I28" i="70"/>
  <c r="I27" i="70"/>
  <c r="I26" i="70"/>
  <c r="I25" i="70"/>
  <c r="I24" i="70"/>
  <c r="I23" i="70"/>
  <c r="I22" i="70"/>
  <c r="I21" i="70"/>
  <c r="I20" i="70"/>
  <c r="I19" i="70"/>
  <c r="I18" i="70"/>
  <c r="I17" i="70"/>
  <c r="I16" i="70"/>
  <c r="I15" i="53"/>
  <c r="I15" i="62"/>
  <c r="I15" i="66"/>
  <c r="I15" i="70"/>
  <c r="D92" i="2" l="1"/>
  <c r="C132" i="12"/>
  <c r="F90" i="50"/>
  <c r="G92" i="50"/>
  <c r="C92" i="50"/>
  <c r="AC90" i="50"/>
  <c r="C132" i="51" s="1"/>
  <c r="C134" i="51" s="1"/>
  <c r="J53" i="48"/>
  <c r="J23" i="56"/>
  <c r="C92" i="2"/>
  <c r="H90" i="2"/>
  <c r="C92" i="38"/>
  <c r="H90" i="38"/>
  <c r="C132" i="39" s="1"/>
  <c r="E21" i="90"/>
  <c r="AF21" i="90"/>
  <c r="E23" i="76"/>
  <c r="G45" i="76"/>
  <c r="O45" i="76"/>
  <c r="W45" i="76"/>
  <c r="AE45" i="76"/>
  <c r="AD45" i="76"/>
  <c r="H45" i="76"/>
  <c r="P45" i="76"/>
  <c r="X45" i="76"/>
  <c r="AF45" i="76"/>
  <c r="V45" i="76"/>
  <c r="I45" i="76"/>
  <c r="Q45" i="76"/>
  <c r="Y45" i="76"/>
  <c r="AG45" i="76"/>
  <c r="N45" i="76"/>
  <c r="J45" i="76"/>
  <c r="R45" i="76"/>
  <c r="Z45" i="76"/>
  <c r="AH45" i="76"/>
  <c r="K45" i="76"/>
  <c r="S45" i="76"/>
  <c r="AA45" i="76"/>
  <c r="F45" i="76"/>
  <c r="L45" i="76"/>
  <c r="T45" i="76"/>
  <c r="AB45" i="76"/>
  <c r="M45" i="76"/>
  <c r="U45" i="76"/>
  <c r="AC45" i="76"/>
  <c r="AI20" i="86"/>
  <c r="E21" i="86"/>
  <c r="D13" i="57"/>
  <c r="D13" i="61"/>
  <c r="D13" i="65"/>
  <c r="D13" i="69"/>
  <c r="D13" i="86"/>
  <c r="D13" i="90"/>
  <c r="D13" i="52"/>
  <c r="AF24" i="76"/>
  <c r="AC24" i="76"/>
  <c r="Z24" i="76"/>
  <c r="W24" i="76"/>
  <c r="T24" i="76"/>
  <c r="Q24" i="76"/>
  <c r="N24" i="76"/>
  <c r="K24" i="76"/>
  <c r="H24" i="76"/>
  <c r="E24" i="76"/>
  <c r="D6" i="85"/>
  <c r="AB68" i="67"/>
  <c r="S104" i="67"/>
  <c r="J68" i="67"/>
  <c r="Y104" i="67"/>
  <c r="M104" i="67"/>
  <c r="Y68" i="71"/>
  <c r="P104" i="71"/>
  <c r="S104" i="71"/>
  <c r="G104" i="71"/>
  <c r="S104" i="92"/>
  <c r="U29" i="90" s="1"/>
  <c r="S68" i="67"/>
  <c r="D91" i="92"/>
  <c r="AE104" i="71"/>
  <c r="J104" i="71"/>
  <c r="J68" i="71"/>
  <c r="AH100" i="92"/>
  <c r="V68" i="67"/>
  <c r="M68" i="71"/>
  <c r="D104" i="71"/>
  <c r="AB104" i="71"/>
  <c r="AH25" i="92"/>
  <c r="AH37" i="92"/>
  <c r="AH41" i="92"/>
  <c r="AH53" i="92"/>
  <c r="AH62" i="92"/>
  <c r="AH77" i="92"/>
  <c r="AH86" i="92"/>
  <c r="Y68" i="67"/>
  <c r="S68" i="71"/>
  <c r="Y104" i="71"/>
  <c r="AF25" i="86"/>
  <c r="AF27" i="86" s="1"/>
  <c r="AF31" i="86" s="1"/>
  <c r="AF63" i="86" s="1"/>
  <c r="AH21" i="88"/>
  <c r="AH45" i="88"/>
  <c r="AH97" i="88"/>
  <c r="W25" i="90"/>
  <c r="P68" i="92"/>
  <c r="R24" i="90" s="1"/>
  <c r="AH39" i="92"/>
  <c r="AH55" i="92"/>
  <c r="AH64" i="92"/>
  <c r="AH75" i="92"/>
  <c r="AH79" i="92"/>
  <c r="AH88" i="92"/>
  <c r="K25" i="86"/>
  <c r="AH16" i="88"/>
  <c r="AH20" i="88"/>
  <c r="AH44" i="88"/>
  <c r="AH54" i="88"/>
  <c r="AH63" i="88"/>
  <c r="AB104" i="88"/>
  <c r="AD29" i="86" s="1"/>
  <c r="AH27" i="92"/>
  <c r="AH43" i="92"/>
  <c r="AH51" i="92"/>
  <c r="G104" i="88"/>
  <c r="I29" i="86" s="1"/>
  <c r="AH102" i="88"/>
  <c r="AE104" i="88"/>
  <c r="AG29" i="86" s="1"/>
  <c r="AH29" i="92"/>
  <c r="AH45" i="92"/>
  <c r="AH24" i="88"/>
  <c r="AH28" i="88"/>
  <c r="AH32" i="88"/>
  <c r="AH36" i="88"/>
  <c r="AH40" i="88"/>
  <c r="AH48" i="88"/>
  <c r="AH52" i="88"/>
  <c r="AH57" i="88"/>
  <c r="AH72" i="88"/>
  <c r="AH76" i="88"/>
  <c r="AH80" i="88"/>
  <c r="AH85" i="88"/>
  <c r="AH89" i="88"/>
  <c r="AH22" i="92"/>
  <c r="AH24" i="92"/>
  <c r="AH38" i="92"/>
  <c r="AH40" i="92"/>
  <c r="AH61" i="92"/>
  <c r="AH63" i="92"/>
  <c r="AH85" i="92"/>
  <c r="AH87" i="92"/>
  <c r="AH99" i="92"/>
  <c r="P104" i="92"/>
  <c r="R29" i="90" s="1"/>
  <c r="AH15" i="88"/>
  <c r="AH23" i="88"/>
  <c r="AH27" i="88"/>
  <c r="AH31" i="88"/>
  <c r="AH41" i="88"/>
  <c r="AH43" i="88"/>
  <c r="AH64" i="88"/>
  <c r="AH66" i="88"/>
  <c r="AH82" i="88"/>
  <c r="AH84" i="88"/>
  <c r="AH90" i="88"/>
  <c r="AH18" i="92"/>
  <c r="G91" i="92"/>
  <c r="G104" i="92"/>
  <c r="I29" i="90" s="1"/>
  <c r="AE104" i="92"/>
  <c r="AG29" i="90" s="1"/>
  <c r="Q25" i="90"/>
  <c r="AH97" i="92"/>
  <c r="AH29" i="88"/>
  <c r="AH37" i="88"/>
  <c r="AH53" i="88"/>
  <c r="AH62" i="88"/>
  <c r="AH77" i="88"/>
  <c r="AH32" i="92"/>
  <c r="AH48" i="92"/>
  <c r="AH57" i="92"/>
  <c r="AH65" i="92"/>
  <c r="AH80" i="92"/>
  <c r="AH89" i="92"/>
  <c r="I58" i="66"/>
  <c r="I61" i="66" s="1"/>
  <c r="BW35" i="87"/>
  <c r="AD58" i="66"/>
  <c r="AK58" i="66"/>
  <c r="I58" i="70"/>
  <c r="AD58" i="58"/>
  <c r="BW24" i="87"/>
  <c r="BW44" i="91"/>
  <c r="AR58" i="66"/>
  <c r="AD58" i="70"/>
  <c r="AK58" i="70"/>
  <c r="AK58" i="53"/>
  <c r="AR58" i="70"/>
  <c r="AR58" i="58"/>
  <c r="AR58" i="53"/>
  <c r="AY58" i="53"/>
  <c r="BM58" i="62"/>
  <c r="BT58" i="62"/>
  <c r="AD58" i="62"/>
  <c r="AR58" i="62"/>
  <c r="AN56" i="49"/>
  <c r="AU56" i="49"/>
  <c r="BV16" i="91"/>
  <c r="BV53" i="91"/>
  <c r="BI56" i="49"/>
  <c r="W58" i="70"/>
  <c r="AY58" i="70"/>
  <c r="BF58" i="70"/>
  <c r="BF58" i="58"/>
  <c r="BM58" i="58"/>
  <c r="BT58" i="58"/>
  <c r="BW27" i="87"/>
  <c r="BW48" i="87"/>
  <c r="BV45" i="91"/>
  <c r="BW52" i="91"/>
  <c r="S56" i="49"/>
  <c r="AK58" i="58"/>
  <c r="AY58" i="58"/>
  <c r="BV19" i="87"/>
  <c r="BW29" i="91"/>
  <c r="W58" i="62"/>
  <c r="BM58" i="70"/>
  <c r="P58" i="58"/>
  <c r="P61" i="58" s="1"/>
  <c r="BM58" i="66"/>
  <c r="BT58" i="66"/>
  <c r="AP61" i="87"/>
  <c r="AP62" i="87" s="1"/>
  <c r="T23" i="86" s="1"/>
  <c r="T25" i="86" s="1"/>
  <c r="BV28" i="91"/>
  <c r="AY58" i="62"/>
  <c r="BF58" i="62"/>
  <c r="BB56" i="49"/>
  <c r="P58" i="62"/>
  <c r="BT58" i="70"/>
  <c r="H20" i="87"/>
  <c r="BW20" i="87"/>
  <c r="BV24" i="91"/>
  <c r="I58" i="62"/>
  <c r="I61" i="62" s="1"/>
  <c r="W58" i="66"/>
  <c r="AY58" i="66"/>
  <c r="BF58" i="66"/>
  <c r="BF58" i="53"/>
  <c r="BM58" i="53"/>
  <c r="BT58" i="53"/>
  <c r="AW61" i="87"/>
  <c r="AW62" i="87"/>
  <c r="W23" i="86" s="1"/>
  <c r="W25" i="86" s="1"/>
  <c r="W27" i="86" s="1"/>
  <c r="AK58" i="62"/>
  <c r="BP56" i="49"/>
  <c r="Z56" i="49"/>
  <c r="AG56" i="49"/>
  <c r="BV21" i="87"/>
  <c r="P58" i="70"/>
  <c r="P61" i="70" s="1"/>
  <c r="W58" i="58"/>
  <c r="I58" i="53"/>
  <c r="I61" i="53" s="1"/>
  <c r="P58" i="66"/>
  <c r="P61" i="66" s="1"/>
  <c r="W58" i="53"/>
  <c r="AD58" i="53"/>
  <c r="BV46" i="87"/>
  <c r="BW19" i="91"/>
  <c r="H19" i="91"/>
  <c r="BV19" i="91" s="1"/>
  <c r="BW16" i="87"/>
  <c r="BW25" i="87"/>
  <c r="BW31" i="87"/>
  <c r="BW43" i="87"/>
  <c r="F59" i="91"/>
  <c r="BV22" i="91"/>
  <c r="BD61" i="91"/>
  <c r="BD62" i="91" s="1"/>
  <c r="Z23" i="90" s="1"/>
  <c r="Z25" i="90" s="1"/>
  <c r="BC59" i="87"/>
  <c r="BW17" i="87"/>
  <c r="BW51" i="87"/>
  <c r="BW43" i="91"/>
  <c r="BW56" i="91"/>
  <c r="G62" i="91"/>
  <c r="E23" i="90" s="1"/>
  <c r="E25" i="90" s="1"/>
  <c r="E27" i="90" s="1"/>
  <c r="E31" i="90" s="1"/>
  <c r="BW32" i="87"/>
  <c r="BW35" i="91"/>
  <c r="BW42" i="87"/>
  <c r="BW50" i="87"/>
  <c r="AK58" i="91"/>
  <c r="BW40" i="91"/>
  <c r="H44" i="91"/>
  <c r="BV44" i="91" s="1"/>
  <c r="BW39" i="87"/>
  <c r="BV44" i="87"/>
  <c r="BW47" i="87"/>
  <c r="BW55" i="87"/>
  <c r="BW16" i="91"/>
  <c r="BV21" i="91"/>
  <c r="BW23" i="91"/>
  <c r="BW45" i="91"/>
  <c r="BW17" i="91"/>
  <c r="BV37" i="91"/>
  <c r="BW53" i="91"/>
  <c r="BV54" i="91"/>
  <c r="N25" i="90"/>
  <c r="N27" i="90" s="1"/>
  <c r="J60" i="86"/>
  <c r="AH60" i="86"/>
  <c r="G60" i="90"/>
  <c r="M87" i="90"/>
  <c r="P87" i="90" s="1"/>
  <c r="V53" i="86"/>
  <c r="AK38" i="86"/>
  <c r="AK46" i="86"/>
  <c r="G93" i="92"/>
  <c r="I28" i="90" s="1"/>
  <c r="H93" i="92"/>
  <c r="J28" i="90" s="1"/>
  <c r="M60" i="90"/>
  <c r="S91" i="92"/>
  <c r="S93" i="92" s="1"/>
  <c r="U28" i="90" s="1"/>
  <c r="S60" i="86"/>
  <c r="M60" i="86"/>
  <c r="AJ60" i="86"/>
  <c r="AJ30" i="90"/>
  <c r="AK40" i="90"/>
  <c r="AK48" i="90"/>
  <c r="P60" i="90"/>
  <c r="AI60" i="90"/>
  <c r="D91" i="88"/>
  <c r="D93" i="88" s="1"/>
  <c r="F28" i="86" s="1"/>
  <c r="Y60" i="86"/>
  <c r="M53" i="86"/>
  <c r="D5" i="85"/>
  <c r="H21" i="86"/>
  <c r="H21" i="90"/>
  <c r="C12" i="92"/>
  <c r="C12" i="88"/>
  <c r="F12" i="92"/>
  <c r="F12" i="88"/>
  <c r="I12" i="92"/>
  <c r="I12" i="88"/>
  <c r="L12" i="92"/>
  <c r="L12" i="88"/>
  <c r="O12" i="92"/>
  <c r="O12" i="88"/>
  <c r="R12" i="92"/>
  <c r="R12" i="88"/>
  <c r="U12" i="92"/>
  <c r="U12" i="88"/>
  <c r="X12" i="92"/>
  <c r="X12" i="88"/>
  <c r="AA12" i="92"/>
  <c r="AA12" i="88"/>
  <c r="AD12" i="92"/>
  <c r="AD12" i="88"/>
  <c r="AG11" i="71"/>
  <c r="AG11" i="92"/>
  <c r="AG11" i="88"/>
  <c r="F21" i="90"/>
  <c r="H13" i="91" s="1"/>
  <c r="F21" i="86"/>
  <c r="H13" i="87" s="1"/>
  <c r="H120" i="88"/>
  <c r="M87" i="86"/>
  <c r="AK47" i="90"/>
  <c r="G53" i="86"/>
  <c r="AE53" i="86"/>
  <c r="AE62" i="86" s="1"/>
  <c r="P53" i="86"/>
  <c r="AK43" i="86"/>
  <c r="AK51" i="86"/>
  <c r="M91" i="92"/>
  <c r="M93" i="92" s="1"/>
  <c r="O28" i="90" s="1"/>
  <c r="N93" i="92"/>
  <c r="P28" i="90" s="1"/>
  <c r="AI24" i="86"/>
  <c r="AK40" i="86"/>
  <c r="AK48" i="86"/>
  <c r="AI53" i="86"/>
  <c r="B14" i="86" s="1"/>
  <c r="AK58" i="86"/>
  <c r="J91" i="88"/>
  <c r="AK24" i="90"/>
  <c r="AB53" i="90"/>
  <c r="AB53" i="86"/>
  <c r="AK37" i="86"/>
  <c r="AK45" i="86"/>
  <c r="AJ53" i="86"/>
  <c r="AK59" i="86"/>
  <c r="AI60" i="86"/>
  <c r="AK38" i="90"/>
  <c r="AK46" i="90"/>
  <c r="H25" i="86"/>
  <c r="H27" i="86" s="1"/>
  <c r="H31" i="86" s="1"/>
  <c r="H63" i="86" s="1"/>
  <c r="AK24" i="86"/>
  <c r="J53" i="86"/>
  <c r="J62" i="86" s="1"/>
  <c r="AH53" i="86"/>
  <c r="AH62" i="86" s="1"/>
  <c r="AK42" i="86"/>
  <c r="AK50" i="86"/>
  <c r="AK57" i="86"/>
  <c r="P91" i="88"/>
  <c r="P93" i="88" s="1"/>
  <c r="R28" i="86" s="1"/>
  <c r="AK52" i="90"/>
  <c r="AI29" i="86"/>
  <c r="AK36" i="86"/>
  <c r="AK44" i="86"/>
  <c r="AK52" i="86"/>
  <c r="AK49" i="90"/>
  <c r="AK29" i="86"/>
  <c r="AJ30" i="86"/>
  <c r="Y53" i="86"/>
  <c r="Y62" i="86" s="1"/>
  <c r="AK41" i="86"/>
  <c r="AK49" i="86"/>
  <c r="AB60" i="86"/>
  <c r="V60" i="86"/>
  <c r="S91" i="88"/>
  <c r="S93" i="88" s="1"/>
  <c r="U28" i="86" s="1"/>
  <c r="AK29" i="90"/>
  <c r="S53" i="90"/>
  <c r="AK42" i="90"/>
  <c r="AK50" i="90"/>
  <c r="S53" i="86"/>
  <c r="AK39" i="86"/>
  <c r="AK47" i="86"/>
  <c r="AK56" i="86"/>
  <c r="P60" i="86"/>
  <c r="P53" i="90"/>
  <c r="AK51" i="90"/>
  <c r="S60" i="90"/>
  <c r="H62" i="90"/>
  <c r="T62" i="90"/>
  <c r="AF62" i="90"/>
  <c r="V60" i="90"/>
  <c r="W62" i="90"/>
  <c r="AB60" i="90"/>
  <c r="AE91" i="92"/>
  <c r="AE93" i="92" s="1"/>
  <c r="AG28" i="90" s="1"/>
  <c r="J91" i="92"/>
  <c r="J93" i="92" s="1"/>
  <c r="L28" i="90" s="1"/>
  <c r="J60" i="90"/>
  <c r="AH60" i="90"/>
  <c r="O62" i="90"/>
  <c r="AA62" i="90"/>
  <c r="AK58" i="90"/>
  <c r="AE60" i="90"/>
  <c r="W27" i="90"/>
  <c r="W31" i="90" s="1"/>
  <c r="B3" i="92"/>
  <c r="AG90" i="90"/>
  <c r="AE123" i="92" s="1"/>
  <c r="Y90" i="90"/>
  <c r="W123" i="92" s="1"/>
  <c r="Q90" i="90"/>
  <c r="I90" i="90"/>
  <c r="G123" i="92" s="1"/>
  <c r="AF90" i="90"/>
  <c r="X90" i="90"/>
  <c r="V123" i="92" s="1"/>
  <c r="P90" i="90"/>
  <c r="N123" i="92" s="1"/>
  <c r="H90" i="90"/>
  <c r="AE90" i="90"/>
  <c r="AC123" i="92" s="1"/>
  <c r="W90" i="90"/>
  <c r="O90" i="90"/>
  <c r="M123" i="92" s="1"/>
  <c r="G90" i="90"/>
  <c r="E123" i="92" s="1"/>
  <c r="AD90" i="90"/>
  <c r="AB123" i="92" s="1"/>
  <c r="V90" i="90"/>
  <c r="T123" i="92" s="1"/>
  <c r="N90" i="90"/>
  <c r="F90" i="90"/>
  <c r="D123" i="92" s="1"/>
  <c r="AK90" i="90"/>
  <c r="AC90" i="90"/>
  <c r="U90" i="90"/>
  <c r="S123" i="92" s="1"/>
  <c r="M90" i="90"/>
  <c r="K123" i="92" s="1"/>
  <c r="E90" i="90"/>
  <c r="AJ90" i="90"/>
  <c r="AB90" i="90"/>
  <c r="Z123" i="92" s="1"/>
  <c r="T90" i="90"/>
  <c r="L90" i="90"/>
  <c r="J123" i="92" s="1"/>
  <c r="B3" i="91"/>
  <c r="AI90" i="90"/>
  <c r="AA90" i="90"/>
  <c r="Y123" i="92" s="1"/>
  <c r="S90" i="90"/>
  <c r="Q123" i="92" s="1"/>
  <c r="K90" i="90"/>
  <c r="AI24" i="90"/>
  <c r="AI29" i="90"/>
  <c r="G53" i="90"/>
  <c r="AE53" i="90"/>
  <c r="AK37" i="90"/>
  <c r="AK43" i="90"/>
  <c r="AJ60" i="90"/>
  <c r="BL58" i="91"/>
  <c r="J53" i="90"/>
  <c r="J62" i="90" s="1"/>
  <c r="AH53" i="90"/>
  <c r="AI53" i="90"/>
  <c r="B14" i="90" s="1"/>
  <c r="Y60" i="90"/>
  <c r="AK93" i="90"/>
  <c r="AJ93" i="90"/>
  <c r="AI93" i="90"/>
  <c r="AI19" i="90" s="1"/>
  <c r="BU11" i="91" s="1"/>
  <c r="B5" i="92"/>
  <c r="B5" i="91"/>
  <c r="AF25" i="90"/>
  <c r="AI28" i="90"/>
  <c r="M53" i="90"/>
  <c r="AK45" i="90"/>
  <c r="AK57" i="90"/>
  <c r="F120" i="92"/>
  <c r="J74" i="91"/>
  <c r="P74" i="91"/>
  <c r="N74" i="91"/>
  <c r="O74" i="91"/>
  <c r="M74" i="91"/>
  <c r="L74" i="91"/>
  <c r="K74" i="91"/>
  <c r="K87" i="90"/>
  <c r="J90" i="90"/>
  <c r="H123" i="92" s="1"/>
  <c r="BT58" i="91"/>
  <c r="BS15" i="91"/>
  <c r="BS58" i="91" s="1"/>
  <c r="AK56" i="90"/>
  <c r="D5" i="90"/>
  <c r="Q27" i="90"/>
  <c r="Q31" i="90" s="1"/>
  <c r="Q63" i="90" s="1"/>
  <c r="AK36" i="90"/>
  <c r="AK39" i="90"/>
  <c r="Z62" i="90"/>
  <c r="AK59" i="90"/>
  <c r="R90" i="90"/>
  <c r="P123" i="92" s="1"/>
  <c r="BV20" i="91"/>
  <c r="B6" i="90"/>
  <c r="AK34" i="90"/>
  <c r="AJ53" i="90"/>
  <c r="Z90" i="90"/>
  <c r="AJ58" i="91"/>
  <c r="BC59" i="91"/>
  <c r="BV29" i="91"/>
  <c r="BV32" i="91"/>
  <c r="B6" i="92"/>
  <c r="B6" i="91"/>
  <c r="V53" i="90"/>
  <c r="V62" i="90" s="1"/>
  <c r="AK41" i="90"/>
  <c r="AK44" i="90"/>
  <c r="R62" i="90"/>
  <c r="AJ62" i="90" s="1"/>
  <c r="K120" i="92"/>
  <c r="AH90" i="90"/>
  <c r="AF123" i="92" s="1"/>
  <c r="AD14" i="91"/>
  <c r="AK14" i="91" s="1"/>
  <c r="AR14" i="91" s="1"/>
  <c r="AY14" i="91" s="1"/>
  <c r="BF14" i="91" s="1"/>
  <c r="BM14" i="91" s="1"/>
  <c r="BT14" i="91" s="1"/>
  <c r="BW14" i="91"/>
  <c r="P58" i="91"/>
  <c r="O15" i="91"/>
  <c r="BW15" i="91"/>
  <c r="AK61" i="91"/>
  <c r="AJ61" i="91" s="1"/>
  <c r="H18" i="91"/>
  <c r="BV18" i="91" s="1"/>
  <c r="BW18" i="91"/>
  <c r="BW20" i="91"/>
  <c r="BW26" i="91"/>
  <c r="H26" i="91"/>
  <c r="BV26" i="91" s="1"/>
  <c r="V36" i="91"/>
  <c r="BW36" i="91"/>
  <c r="B4" i="92"/>
  <c r="B4" i="91"/>
  <c r="Y53" i="90"/>
  <c r="Y62" i="90" s="1"/>
  <c r="AK35" i="90"/>
  <c r="N120" i="92"/>
  <c r="S87" i="90"/>
  <c r="BF58" i="91"/>
  <c r="BV35" i="91"/>
  <c r="BU14" i="91"/>
  <c r="T59" i="91"/>
  <c r="BE58" i="91"/>
  <c r="BU58" i="91"/>
  <c r="BW21" i="91"/>
  <c r="H42" i="91"/>
  <c r="BV42" i="91" s="1"/>
  <c r="BW42" i="91"/>
  <c r="BV48" i="91"/>
  <c r="BV49" i="91"/>
  <c r="H57" i="91"/>
  <c r="BV57" i="91" s="1"/>
  <c r="BW57" i="91"/>
  <c r="AO59" i="91"/>
  <c r="BW32" i="91"/>
  <c r="BV43" i="91"/>
  <c r="BW48" i="91"/>
  <c r="W58" i="91"/>
  <c r="AQ58" i="91"/>
  <c r="BJ59" i="91"/>
  <c r="BV25" i="91"/>
  <c r="BV27" i="91"/>
  <c r="BW28" i="91"/>
  <c r="BV36" i="91"/>
  <c r="H50" i="91"/>
  <c r="BV50" i="91" s="1"/>
  <c r="BW50" i="91"/>
  <c r="AA59" i="91"/>
  <c r="AR58" i="91"/>
  <c r="V17" i="91"/>
  <c r="BV17" i="91" s="1"/>
  <c r="BW22" i="91"/>
  <c r="O23" i="91"/>
  <c r="BV23" i="91" s="1"/>
  <c r="BW37" i="91"/>
  <c r="BV38" i="91"/>
  <c r="BV51" i="91"/>
  <c r="I58" i="91"/>
  <c r="AC58" i="91"/>
  <c r="AV59" i="91"/>
  <c r="BM58" i="91"/>
  <c r="BW25" i="91"/>
  <c r="O30" i="91"/>
  <c r="BV30" i="91" s="1"/>
  <c r="BW30" i="91"/>
  <c r="BV33" i="91"/>
  <c r="O39" i="91"/>
  <c r="BV39" i="91" s="1"/>
  <c r="BW39" i="91"/>
  <c r="BW51" i="91"/>
  <c r="N61" i="91"/>
  <c r="M68" i="92"/>
  <c r="O24" i="90" s="1"/>
  <c r="M59" i="91"/>
  <c r="AD58" i="91"/>
  <c r="AX58" i="91"/>
  <c r="BQ59" i="91"/>
  <c r="BW27" i="91"/>
  <c r="BV31" i="91"/>
  <c r="BV46" i="91"/>
  <c r="L87" i="90"/>
  <c r="AY58" i="91"/>
  <c r="BW24" i="91"/>
  <c r="BW31" i="91"/>
  <c r="H34" i="91"/>
  <c r="BV34" i="91" s="1"/>
  <c r="BW34" i="91"/>
  <c r="BV40" i="91"/>
  <c r="BV41" i="91"/>
  <c r="O47" i="91"/>
  <c r="BV47" i="91" s="1"/>
  <c r="BW47" i="91"/>
  <c r="BV52" i="91"/>
  <c r="AH71" i="92"/>
  <c r="D93" i="92"/>
  <c r="F28" i="90" s="1"/>
  <c r="AP61" i="91"/>
  <c r="AP62" i="91" s="1"/>
  <c r="T23" i="90" s="1"/>
  <c r="T25" i="90" s="1"/>
  <c r="BK61" i="91"/>
  <c r="BK62" i="91" s="1"/>
  <c r="AC23" i="90" s="1"/>
  <c r="AC25" i="90" s="1"/>
  <c r="AH16" i="92"/>
  <c r="BW38" i="91"/>
  <c r="BW46" i="91"/>
  <c r="AH15" i="92"/>
  <c r="AH34" i="92"/>
  <c r="BV55" i="91"/>
  <c r="S68" i="92"/>
  <c r="U24" i="90" s="1"/>
  <c r="AH23" i="92"/>
  <c r="BW54" i="91"/>
  <c r="BW55" i="91"/>
  <c r="O56" i="91"/>
  <c r="BV56" i="91" s="1"/>
  <c r="AH17" i="92"/>
  <c r="AH31" i="92"/>
  <c r="AH59" i="92"/>
  <c r="AB91" i="92"/>
  <c r="AB93" i="92" s="1"/>
  <c r="AD28" i="90" s="1"/>
  <c r="BW33" i="91"/>
  <c r="BW41" i="91"/>
  <c r="BW49" i="91"/>
  <c r="D68" i="92"/>
  <c r="F24" i="90" s="1"/>
  <c r="AB68" i="92"/>
  <c r="AD24" i="90" s="1"/>
  <c r="AH21" i="92"/>
  <c r="AH33" i="92"/>
  <c r="AH47" i="92"/>
  <c r="AH83" i="92"/>
  <c r="U61" i="91"/>
  <c r="U62" i="91" s="1"/>
  <c r="K23" i="90" s="1"/>
  <c r="K25" i="90" s="1"/>
  <c r="AH72" i="92"/>
  <c r="V68" i="92"/>
  <c r="X24" i="90" s="1"/>
  <c r="AH49" i="92"/>
  <c r="AH73" i="92"/>
  <c r="AI91" i="92"/>
  <c r="AI93" i="92" s="1"/>
  <c r="E93" i="92"/>
  <c r="G28" i="90" s="1"/>
  <c r="V104" i="92"/>
  <c r="X29" i="90" s="1"/>
  <c r="Y68" i="92"/>
  <c r="AA24" i="90" s="1"/>
  <c r="AH28" i="92"/>
  <c r="AH44" i="92"/>
  <c r="AH84" i="92"/>
  <c r="Y104" i="92"/>
  <c r="AA29" i="90" s="1"/>
  <c r="AH101" i="92"/>
  <c r="AH14" i="92"/>
  <c r="AH19" i="92"/>
  <c r="AH26" i="92"/>
  <c r="AH30" i="92"/>
  <c r="AH35" i="92"/>
  <c r="AH42" i="92"/>
  <c r="AH46" i="92"/>
  <c r="AH58" i="92"/>
  <c r="AH60" i="92"/>
  <c r="AH82" i="92"/>
  <c r="D104" i="92"/>
  <c r="F29" i="90" s="1"/>
  <c r="AH96" i="92"/>
  <c r="AB104" i="92"/>
  <c r="AD29" i="90" s="1"/>
  <c r="Z93" i="92"/>
  <c r="AB28" i="90" s="1"/>
  <c r="Y91" i="92"/>
  <c r="Y93" i="92" s="1"/>
  <c r="AA28" i="90" s="1"/>
  <c r="G68" i="92"/>
  <c r="I24" i="90" s="1"/>
  <c r="AE68" i="92"/>
  <c r="AG24" i="90" s="1"/>
  <c r="AH52" i="92"/>
  <c r="AH76" i="92"/>
  <c r="T93" i="92"/>
  <c r="V28" i="90" s="1"/>
  <c r="AH98" i="92"/>
  <c r="AG91" i="92"/>
  <c r="AG93" i="92" s="1"/>
  <c r="J68" i="92"/>
  <c r="L24" i="90" s="1"/>
  <c r="AG68" i="92"/>
  <c r="AH50" i="92"/>
  <c r="AH54" i="92"/>
  <c r="AH66" i="92"/>
  <c r="AH74" i="92"/>
  <c r="AH78" i="92"/>
  <c r="AH90" i="92"/>
  <c r="J104" i="92"/>
  <c r="L29" i="90" s="1"/>
  <c r="AG104" i="92"/>
  <c r="AH102" i="92"/>
  <c r="AI68" i="92"/>
  <c r="AH20" i="92"/>
  <c r="AH36" i="92"/>
  <c r="M104" i="92"/>
  <c r="O29" i="90" s="1"/>
  <c r="AI104" i="92"/>
  <c r="V91" i="92"/>
  <c r="V93" i="92" s="1"/>
  <c r="X28" i="90" s="1"/>
  <c r="P91" i="92"/>
  <c r="P93" i="92" s="1"/>
  <c r="R28" i="90" s="1"/>
  <c r="X123" i="88"/>
  <c r="BD77" i="87"/>
  <c r="BC77" i="87"/>
  <c r="AZ77" i="87"/>
  <c r="BB77" i="87"/>
  <c r="BA77" i="87"/>
  <c r="BF77" i="87"/>
  <c r="BE77" i="87"/>
  <c r="K27" i="86"/>
  <c r="K31" i="86" s="1"/>
  <c r="K63" i="86" s="1"/>
  <c r="S62" i="86"/>
  <c r="M62" i="86"/>
  <c r="B6" i="88"/>
  <c r="B6" i="87"/>
  <c r="E62" i="86"/>
  <c r="H18" i="87"/>
  <c r="BV18" i="87" s="1"/>
  <c r="BW18" i="87"/>
  <c r="H26" i="87"/>
  <c r="BV26" i="87" s="1"/>
  <c r="BW26" i="87"/>
  <c r="AC40" i="87"/>
  <c r="BV40" i="87" s="1"/>
  <c r="BW40" i="87"/>
  <c r="AK35" i="86"/>
  <c r="F62" i="86"/>
  <c r="AJ62" i="86" s="1"/>
  <c r="J90" i="86"/>
  <c r="H123" i="88" s="1"/>
  <c r="BT58" i="87"/>
  <c r="BS15" i="87"/>
  <c r="BS58" i="87" s="1"/>
  <c r="BW19" i="87"/>
  <c r="BV20" i="87"/>
  <c r="H28" i="87"/>
  <c r="BV28" i="87" s="1"/>
  <c r="BW28" i="87"/>
  <c r="BV34" i="87"/>
  <c r="R90" i="86"/>
  <c r="P123" i="88" s="1"/>
  <c r="AB14" i="87"/>
  <c r="AI14" i="87" s="1"/>
  <c r="AP14" i="87" s="1"/>
  <c r="AW14" i="87" s="1"/>
  <c r="BD14" i="87" s="1"/>
  <c r="BK14" i="87" s="1"/>
  <c r="BR14" i="87" s="1"/>
  <c r="BU14" i="87"/>
  <c r="V36" i="87"/>
  <c r="BV36" i="87" s="1"/>
  <c r="BW36" i="87"/>
  <c r="BV52" i="87"/>
  <c r="AK34" i="86"/>
  <c r="G60" i="86"/>
  <c r="AY58" i="87"/>
  <c r="H29" i="87"/>
  <c r="BV29" i="87" s="1"/>
  <c r="BW29" i="87"/>
  <c r="BV48" i="87"/>
  <c r="B4" i="88"/>
  <c r="B4" i="87"/>
  <c r="B3" i="88"/>
  <c r="AG90" i="86"/>
  <c r="AE123" i="88" s="1"/>
  <c r="Y90" i="86"/>
  <c r="W123" i="88" s="1"/>
  <c r="Q90" i="86"/>
  <c r="I90" i="86"/>
  <c r="G123" i="88" s="1"/>
  <c r="AF90" i="86"/>
  <c r="X90" i="86"/>
  <c r="V123" i="88" s="1"/>
  <c r="P90" i="86"/>
  <c r="N123" i="88" s="1"/>
  <c r="H90" i="86"/>
  <c r="AE90" i="86"/>
  <c r="AC123" i="88" s="1"/>
  <c r="W90" i="86"/>
  <c r="O90" i="86"/>
  <c r="M123" i="88" s="1"/>
  <c r="G90" i="86"/>
  <c r="E123" i="88" s="1"/>
  <c r="AD90" i="86"/>
  <c r="AB123" i="88" s="1"/>
  <c r="V90" i="86"/>
  <c r="T123" i="88" s="1"/>
  <c r="N90" i="86"/>
  <c r="F90" i="86"/>
  <c r="D123" i="88" s="1"/>
  <c r="AK90" i="86"/>
  <c r="AC90" i="86"/>
  <c r="U90" i="86"/>
  <c r="S123" i="88" s="1"/>
  <c r="M90" i="86"/>
  <c r="K123" i="88" s="1"/>
  <c r="E90" i="86"/>
  <c r="AJ90" i="86"/>
  <c r="AB90" i="86"/>
  <c r="Z123" i="88" s="1"/>
  <c r="T90" i="86"/>
  <c r="L90" i="86"/>
  <c r="J123" i="88" s="1"/>
  <c r="B3" i="87"/>
  <c r="AI90" i="86"/>
  <c r="AA90" i="86"/>
  <c r="Y123" i="88" s="1"/>
  <c r="S90" i="86"/>
  <c r="Q123" i="88" s="1"/>
  <c r="K90" i="86"/>
  <c r="AH90" i="86"/>
  <c r="AF123" i="88" s="1"/>
  <c r="AD14" i="87"/>
  <c r="AK14" i="87" s="1"/>
  <c r="AR14" i="87" s="1"/>
  <c r="AY14" i="87" s="1"/>
  <c r="BF14" i="87" s="1"/>
  <c r="BM14" i="87" s="1"/>
  <c r="BT14" i="87" s="1"/>
  <c r="BW14" i="87"/>
  <c r="AJ58" i="87"/>
  <c r="BV16" i="87"/>
  <c r="BV22" i="87"/>
  <c r="P58" i="87"/>
  <c r="O15" i="87"/>
  <c r="BE58" i="87"/>
  <c r="V20" i="87"/>
  <c r="W58" i="87"/>
  <c r="BV23" i="87"/>
  <c r="AK93" i="86"/>
  <c r="AJ93" i="86"/>
  <c r="AI93" i="86"/>
  <c r="AI19" i="86" s="1"/>
  <c r="BU11" i="87" s="1"/>
  <c r="B5" i="88"/>
  <c r="B5" i="87"/>
  <c r="D5" i="86"/>
  <c r="BJ59" i="87"/>
  <c r="BW33" i="87"/>
  <c r="B6" i="86"/>
  <c r="K120" i="88"/>
  <c r="P87" i="86"/>
  <c r="BL58" i="87"/>
  <c r="H30" i="87"/>
  <c r="BV30" i="87" s="1"/>
  <c r="BW30" i="87"/>
  <c r="H37" i="87"/>
  <c r="BV37" i="87" s="1"/>
  <c r="BW37" i="87"/>
  <c r="H53" i="87"/>
  <c r="BV53" i="87" s="1"/>
  <c r="BW53" i="87"/>
  <c r="T59" i="87"/>
  <c r="AK58" i="87"/>
  <c r="BU58" i="87"/>
  <c r="BW21" i="87"/>
  <c r="AO59" i="87"/>
  <c r="BF58" i="87"/>
  <c r="BW22" i="87"/>
  <c r="O43" i="87"/>
  <c r="BV43" i="87" s="1"/>
  <c r="BW44" i="87"/>
  <c r="BW46" i="87"/>
  <c r="H49" i="87"/>
  <c r="BV49" i="87" s="1"/>
  <c r="BW49" i="87"/>
  <c r="BV57" i="87"/>
  <c r="AB68" i="88"/>
  <c r="AD24" i="86" s="1"/>
  <c r="F120" i="88"/>
  <c r="K74" i="87"/>
  <c r="J74" i="87"/>
  <c r="O74" i="87"/>
  <c r="N74" i="87"/>
  <c r="P74" i="87"/>
  <c r="M74" i="87"/>
  <c r="L74" i="87"/>
  <c r="F59" i="87"/>
  <c r="AQ58" i="87"/>
  <c r="BW15" i="87"/>
  <c r="BW23" i="87"/>
  <c r="V24" i="87"/>
  <c r="BV24" i="87" s="1"/>
  <c r="O27" i="87"/>
  <c r="BV27" i="87" s="1"/>
  <c r="V33" i="87"/>
  <c r="BV33" i="87" s="1"/>
  <c r="H35" i="87"/>
  <c r="BV35" i="87" s="1"/>
  <c r="H42" i="87"/>
  <c r="BV42" i="87" s="1"/>
  <c r="BV51" i="87"/>
  <c r="BW56" i="87"/>
  <c r="AA59" i="87"/>
  <c r="AR58" i="87"/>
  <c r="V17" i="87"/>
  <c r="BV17" i="87" s="1"/>
  <c r="V25" i="87"/>
  <c r="BV25" i="87" s="1"/>
  <c r="V31" i="87"/>
  <c r="BV31" i="87" s="1"/>
  <c r="V32" i="87"/>
  <c r="BV32" i="87" s="1"/>
  <c r="O39" i="87"/>
  <c r="BV39" i="87" s="1"/>
  <c r="H45" i="87"/>
  <c r="BV45" i="87" s="1"/>
  <c r="BW45" i="87"/>
  <c r="O55" i="87"/>
  <c r="BV55" i="87" s="1"/>
  <c r="I58" i="87"/>
  <c r="AV59" i="87"/>
  <c r="BM58" i="87"/>
  <c r="BV38" i="87"/>
  <c r="BV47" i="87"/>
  <c r="BV54" i="87"/>
  <c r="K87" i="86"/>
  <c r="M59" i="87"/>
  <c r="AD58" i="87"/>
  <c r="AX58" i="87"/>
  <c r="BQ59" i="87"/>
  <c r="BW34" i="87"/>
  <c r="BW38" i="87"/>
  <c r="H41" i="87"/>
  <c r="BV41" i="87" s="1"/>
  <c r="BW41" i="87"/>
  <c r="BW52" i="87"/>
  <c r="BW54" i="87"/>
  <c r="P68" i="88"/>
  <c r="R24" i="86" s="1"/>
  <c r="D104" i="88"/>
  <c r="F29" i="86" s="1"/>
  <c r="AH96" i="88"/>
  <c r="L87" i="86"/>
  <c r="H50" i="87"/>
  <c r="BV50" i="87" s="1"/>
  <c r="BV56" i="87"/>
  <c r="S68" i="88"/>
  <c r="U24" i="86" s="1"/>
  <c r="AI91" i="88"/>
  <c r="AI93" i="88" s="1"/>
  <c r="E93" i="88"/>
  <c r="G28" i="86" s="1"/>
  <c r="AH79" i="88"/>
  <c r="U93" i="88"/>
  <c r="W28" i="86" s="1"/>
  <c r="AI28" i="86" s="1"/>
  <c r="V91" i="88"/>
  <c r="V93" i="88" s="1"/>
  <c r="X28" i="86" s="1"/>
  <c r="AI104" i="88"/>
  <c r="D68" i="88"/>
  <c r="F24" i="86" s="1"/>
  <c r="AH50" i="88"/>
  <c r="AH100" i="88"/>
  <c r="G68" i="88"/>
  <c r="I24" i="86" s="1"/>
  <c r="AH14" i="88"/>
  <c r="AE68" i="88"/>
  <c r="AG24" i="86" s="1"/>
  <c r="BW57" i="87"/>
  <c r="AB61" i="87"/>
  <c r="BD61" i="87"/>
  <c r="BD62" i="87" s="1"/>
  <c r="Z23" i="86" s="1"/>
  <c r="Z25" i="86" s="1"/>
  <c r="J68" i="88"/>
  <c r="L24" i="86" s="1"/>
  <c r="AG68" i="88"/>
  <c r="AH86" i="88"/>
  <c r="AC93" i="88"/>
  <c r="AE28" i="86" s="1"/>
  <c r="AB91" i="88"/>
  <c r="AB93" i="88" s="1"/>
  <c r="AD28" i="86" s="1"/>
  <c r="G62" i="87"/>
  <c r="AI62" i="87"/>
  <c r="Q23" i="86" s="1"/>
  <c r="Q25" i="86" s="1"/>
  <c r="BK62" i="87"/>
  <c r="AC23" i="86" s="1"/>
  <c r="AC25" i="86" s="1"/>
  <c r="M68" i="88"/>
  <c r="O24" i="86" s="1"/>
  <c r="AH18" i="88"/>
  <c r="AH30" i="88"/>
  <c r="AH61" i="88"/>
  <c r="AH65" i="88"/>
  <c r="AH78" i="88"/>
  <c r="V68" i="88"/>
  <c r="X24" i="86" s="1"/>
  <c r="AH33" i="88"/>
  <c r="AH35" i="88"/>
  <c r="AH42" i="88"/>
  <c r="AH55" i="88"/>
  <c r="AH71" i="88"/>
  <c r="Y68" i="88"/>
  <c r="AA24" i="86" s="1"/>
  <c r="AH17" i="88"/>
  <c r="AH22" i="88"/>
  <c r="AH46" i="88"/>
  <c r="AH58" i="88"/>
  <c r="AH60" i="88"/>
  <c r="AH73" i="88"/>
  <c r="AH75" i="88"/>
  <c r="AH83" i="88"/>
  <c r="M91" i="88"/>
  <c r="M93" i="88" s="1"/>
  <c r="O28" i="86" s="1"/>
  <c r="V104" i="88"/>
  <c r="X29" i="86" s="1"/>
  <c r="AH99" i="88"/>
  <c r="AH19" i="88"/>
  <c r="AH26" i="88"/>
  <c r="AH39" i="88"/>
  <c r="J93" i="88"/>
  <c r="L28" i="86" s="1"/>
  <c r="AH87" i="88"/>
  <c r="Y104" i="88"/>
  <c r="AA29" i="86" s="1"/>
  <c r="AH101" i="88"/>
  <c r="AH25" i="88"/>
  <c r="AH34" i="88"/>
  <c r="AH47" i="88"/>
  <c r="AF93" i="88"/>
  <c r="AH28" i="86" s="1"/>
  <c r="AE91" i="88"/>
  <c r="AE93" i="88" s="1"/>
  <c r="AG28" i="86" s="1"/>
  <c r="T93" i="88"/>
  <c r="V28" i="86" s="1"/>
  <c r="J104" i="88"/>
  <c r="L29" i="86" s="1"/>
  <c r="AG104" i="88"/>
  <c r="AH98" i="88"/>
  <c r="Z93" i="88"/>
  <c r="AB28" i="86" s="1"/>
  <c r="Y91" i="88"/>
  <c r="Y93" i="88" s="1"/>
  <c r="AA28" i="86" s="1"/>
  <c r="AI68" i="88"/>
  <c r="AH38" i="88"/>
  <c r="AH49" i="88"/>
  <c r="AH51" i="88"/>
  <c r="AH59" i="88"/>
  <c r="AH74" i="88"/>
  <c r="AH88" i="88"/>
  <c r="H93" i="88"/>
  <c r="J28" i="86" s="1"/>
  <c r="G91" i="88"/>
  <c r="M104" i="88"/>
  <c r="O29" i="86" s="1"/>
  <c r="AG91" i="88"/>
  <c r="AG93" i="88" s="1"/>
  <c r="AG68" i="71"/>
  <c r="AH14" i="67"/>
  <c r="AH22" i="67"/>
  <c r="AH26" i="71"/>
  <c r="AH32" i="71"/>
  <c r="AH34" i="71"/>
  <c r="V91" i="71"/>
  <c r="V93" i="71" s="1"/>
  <c r="J91" i="71"/>
  <c r="J93" i="71" s="1"/>
  <c r="J91" i="67"/>
  <c r="J93" i="67" s="1"/>
  <c r="G91" i="71"/>
  <c r="G93" i="71" s="1"/>
  <c r="J91" i="59"/>
  <c r="J91" i="63"/>
  <c r="J91" i="54"/>
  <c r="Y91" i="63"/>
  <c r="S91" i="67"/>
  <c r="S93" i="67" s="1"/>
  <c r="P61" i="62"/>
  <c r="I90" i="50"/>
  <c r="Y91" i="71"/>
  <c r="Y93" i="71" s="1"/>
  <c r="AH24" i="67"/>
  <c r="AH28" i="67"/>
  <c r="AH30" i="67"/>
  <c r="AH31" i="67"/>
  <c r="AH32" i="67"/>
  <c r="AH36" i="67"/>
  <c r="AH48" i="67"/>
  <c r="AH61" i="67"/>
  <c r="AH80" i="67"/>
  <c r="AH24" i="71"/>
  <c r="AH36" i="71"/>
  <c r="AH42" i="71"/>
  <c r="AH48" i="71"/>
  <c r="AH61" i="71"/>
  <c r="AH80" i="71"/>
  <c r="AE91" i="71"/>
  <c r="AE93" i="71" s="1"/>
  <c r="G91" i="59"/>
  <c r="AH72" i="63"/>
  <c r="M91" i="71"/>
  <c r="M93" i="71" s="1"/>
  <c r="AH82" i="67"/>
  <c r="AH84" i="67"/>
  <c r="AG104" i="67"/>
  <c r="AH86" i="71"/>
  <c r="AI104" i="71"/>
  <c r="AE91" i="54"/>
  <c r="AH58" i="67"/>
  <c r="AH52" i="71"/>
  <c r="AI91" i="67"/>
  <c r="AI93" i="67" s="1"/>
  <c r="Y91" i="67"/>
  <c r="Y93" i="67" s="1"/>
  <c r="D91" i="67"/>
  <c r="D93" i="67" s="1"/>
  <c r="P91" i="71"/>
  <c r="P93" i="71" s="1"/>
  <c r="AE91" i="67"/>
  <c r="AE93" i="67" s="1"/>
  <c r="AB91" i="71"/>
  <c r="AB93" i="71" s="1"/>
  <c r="D91" i="71"/>
  <c r="D93" i="71" s="1"/>
  <c r="V91" i="67"/>
  <c r="V93" i="67" s="1"/>
  <c r="AB91" i="67"/>
  <c r="AB93" i="67" s="1"/>
  <c r="M91" i="67"/>
  <c r="M93" i="67" s="1"/>
  <c r="AG91" i="67"/>
  <c r="AG93" i="67" s="1"/>
  <c r="U90" i="50"/>
  <c r="AG68" i="67"/>
  <c r="AH17" i="67"/>
  <c r="AH26" i="67"/>
  <c r="AH34" i="67"/>
  <c r="AH40" i="67"/>
  <c r="AH42" i="67"/>
  <c r="AH43" i="67"/>
  <c r="AH44" i="67"/>
  <c r="AH77" i="67"/>
  <c r="AH96" i="67"/>
  <c r="AH98" i="67"/>
  <c r="AH100" i="67"/>
  <c r="AH102" i="67"/>
  <c r="AI68" i="71"/>
  <c r="AH38" i="71"/>
  <c r="AH44" i="71"/>
  <c r="AH46" i="71"/>
  <c r="AH54" i="71"/>
  <c r="AH65" i="71"/>
  <c r="AH72" i="71"/>
  <c r="AH79" i="54"/>
  <c r="AH72" i="59"/>
  <c r="AI68" i="67"/>
  <c r="AH29" i="67"/>
  <c r="AH38" i="67"/>
  <c r="AH46" i="67"/>
  <c r="AH52" i="67"/>
  <c r="AH54" i="67"/>
  <c r="AH55" i="67"/>
  <c r="AH57" i="67"/>
  <c r="AH90" i="67"/>
  <c r="AH15" i="71"/>
  <c r="AH21" i="71"/>
  <c r="AH23" i="71"/>
  <c r="AH50" i="71"/>
  <c r="AH57" i="71"/>
  <c r="AH59" i="71"/>
  <c r="AH74" i="71"/>
  <c r="AH85" i="71"/>
  <c r="AH96" i="71"/>
  <c r="AH98" i="71"/>
  <c r="AH100" i="71"/>
  <c r="AH102" i="71"/>
  <c r="X90" i="50"/>
  <c r="AH15" i="67"/>
  <c r="AH23" i="67"/>
  <c r="AH41" i="67"/>
  <c r="AH50" i="67"/>
  <c r="AH59" i="67"/>
  <c r="AH65" i="67"/>
  <c r="AH74" i="67"/>
  <c r="AH75" i="67"/>
  <c r="AH76" i="67"/>
  <c r="AH97" i="67"/>
  <c r="AH17" i="71"/>
  <c r="AH25" i="71"/>
  <c r="AH27" i="71"/>
  <c r="AH33" i="71"/>
  <c r="AH35" i="71"/>
  <c r="AH63" i="71"/>
  <c r="AH76" i="71"/>
  <c r="AH78" i="71"/>
  <c r="AH87" i="71"/>
  <c r="G91" i="67"/>
  <c r="G93" i="67" s="1"/>
  <c r="M91" i="63"/>
  <c r="AH25" i="67"/>
  <c r="AH27" i="67"/>
  <c r="AH35" i="67"/>
  <c r="AH53" i="67"/>
  <c r="AH63" i="67"/>
  <c r="AH78" i="67"/>
  <c r="AH85" i="67"/>
  <c r="AH87" i="67"/>
  <c r="AH88" i="67"/>
  <c r="AH89" i="67"/>
  <c r="AI104" i="67"/>
  <c r="AH19" i="71"/>
  <c r="AH37" i="71"/>
  <c r="AH39" i="71"/>
  <c r="AH45" i="71"/>
  <c r="AH47" i="71"/>
  <c r="AH83" i="71"/>
  <c r="AH89" i="71"/>
  <c r="AG104" i="71"/>
  <c r="AH21" i="67"/>
  <c r="AH37" i="67"/>
  <c r="AH39" i="67"/>
  <c r="AH47" i="67"/>
  <c r="AH66" i="67"/>
  <c r="AH73" i="67"/>
  <c r="AH16" i="71"/>
  <c r="AH31" i="71"/>
  <c r="AH41" i="71"/>
  <c r="AH49" i="71"/>
  <c r="AH51" i="71"/>
  <c r="AH58" i="71"/>
  <c r="AH60" i="71"/>
  <c r="AH55" i="54"/>
  <c r="AH62" i="54"/>
  <c r="AH33" i="67"/>
  <c r="AH49" i="67"/>
  <c r="AH51" i="67"/>
  <c r="AH60" i="67"/>
  <c r="AH86" i="67"/>
  <c r="AH99" i="67"/>
  <c r="AH18" i="71"/>
  <c r="AH28" i="71"/>
  <c r="AH43" i="71"/>
  <c r="AH53" i="71"/>
  <c r="AH62" i="71"/>
  <c r="AH64" i="71"/>
  <c r="AH75" i="71"/>
  <c r="AH77" i="71"/>
  <c r="AH79" i="71"/>
  <c r="AH97" i="71"/>
  <c r="AH99" i="71"/>
  <c r="AH101" i="71"/>
  <c r="S91" i="71"/>
  <c r="S93" i="71" s="1"/>
  <c r="AH16" i="67"/>
  <c r="AH18" i="67"/>
  <c r="AH19" i="67"/>
  <c r="AH20" i="67"/>
  <c r="AH45" i="67"/>
  <c r="AH62" i="67"/>
  <c r="AH64" i="67"/>
  <c r="AH71" i="67"/>
  <c r="AH79" i="67"/>
  <c r="P91" i="67"/>
  <c r="P93" i="67" s="1"/>
  <c r="AH101" i="67"/>
  <c r="AH14" i="71"/>
  <c r="AH20" i="71"/>
  <c r="AH22" i="71"/>
  <c r="AH29" i="71"/>
  <c r="AH30" i="71"/>
  <c r="AH40" i="71"/>
  <c r="AH55" i="71"/>
  <c r="AH66" i="71"/>
  <c r="AH73" i="71"/>
  <c r="AH82" i="71"/>
  <c r="AH84" i="71"/>
  <c r="AH88" i="71"/>
  <c r="AH90" i="71"/>
  <c r="I61" i="70"/>
  <c r="AH71" i="71"/>
  <c r="AG91" i="71"/>
  <c r="AG93" i="71" s="1"/>
  <c r="AI91" i="71"/>
  <c r="AI93" i="71" s="1"/>
  <c r="AH83" i="67"/>
  <c r="AH72" i="67"/>
  <c r="V91" i="63"/>
  <c r="AH75" i="63"/>
  <c r="AH76" i="63"/>
  <c r="AH78" i="63"/>
  <c r="AH80" i="63"/>
  <c r="AH74" i="63"/>
  <c r="AH77" i="63"/>
  <c r="AH73" i="63"/>
  <c r="AH79" i="63"/>
  <c r="G91" i="63"/>
  <c r="AH43" i="63"/>
  <c r="AH74" i="59"/>
  <c r="AH75" i="59"/>
  <c r="AH76" i="59"/>
  <c r="AH78" i="59"/>
  <c r="AH79" i="59"/>
  <c r="AH80" i="59"/>
  <c r="V91" i="59"/>
  <c r="AH77" i="59"/>
  <c r="AH55" i="59"/>
  <c r="AH73" i="59"/>
  <c r="AH43" i="59"/>
  <c r="AH80" i="54"/>
  <c r="AH82" i="54"/>
  <c r="V91" i="54"/>
  <c r="AH43" i="54"/>
  <c r="O90" i="50"/>
  <c r="S91" i="63"/>
  <c r="AE91" i="63"/>
  <c r="AB91" i="63"/>
  <c r="P91" i="63"/>
  <c r="AG91" i="63"/>
  <c r="AI91" i="63"/>
  <c r="D91" i="63"/>
  <c r="AH55" i="63"/>
  <c r="P91" i="59"/>
  <c r="AE91" i="59"/>
  <c r="M91" i="59"/>
  <c r="Y91" i="59"/>
  <c r="AB91" i="59"/>
  <c r="S91" i="59"/>
  <c r="AG91" i="59"/>
  <c r="AI91" i="59"/>
  <c r="D91" i="59"/>
  <c r="AA90" i="50"/>
  <c r="R90" i="50"/>
  <c r="L90" i="50"/>
  <c r="AB91" i="54"/>
  <c r="S91" i="54"/>
  <c r="P91" i="54"/>
  <c r="G91" i="54"/>
  <c r="AG91" i="54"/>
  <c r="Y91" i="54"/>
  <c r="M91" i="54"/>
  <c r="AI91" i="54"/>
  <c r="D91" i="54"/>
  <c r="AH73" i="54"/>
  <c r="AH74" i="54"/>
  <c r="AH75" i="54"/>
  <c r="AH76" i="54"/>
  <c r="AH77" i="54"/>
  <c r="AH78" i="54"/>
  <c r="AH65" i="54"/>
  <c r="F14" i="9"/>
  <c r="G14" i="9" s="1"/>
  <c r="N4" i="13"/>
  <c r="N3" i="13"/>
  <c r="N2" i="13"/>
  <c r="BV15" i="91" l="1"/>
  <c r="BV58" i="91" s="1"/>
  <c r="BU61" i="87"/>
  <c r="AJ62" i="91"/>
  <c r="R23" i="90" s="1"/>
  <c r="R25" i="90" s="1"/>
  <c r="N31" i="90"/>
  <c r="N63" i="90" s="1"/>
  <c r="Z27" i="90"/>
  <c r="Z31" i="90" s="1"/>
  <c r="Z63" i="90" s="1"/>
  <c r="AB62" i="87"/>
  <c r="N23" i="86" s="1"/>
  <c r="N25" i="86" s="1"/>
  <c r="N27" i="86" s="1"/>
  <c r="N31" i="86" s="1"/>
  <c r="N63" i="86" s="1"/>
  <c r="AC58" i="87"/>
  <c r="V58" i="87"/>
  <c r="AK62" i="91"/>
  <c r="S23" i="90" s="1"/>
  <c r="S25" i="90" s="1"/>
  <c r="S27" i="90" s="1"/>
  <c r="R27" i="90" s="1"/>
  <c r="AE62" i="90"/>
  <c r="P62" i="90"/>
  <c r="AB62" i="86"/>
  <c r="AH91" i="88"/>
  <c r="AH93" i="88" s="1"/>
  <c r="M62" i="90"/>
  <c r="V62" i="86"/>
  <c r="AK60" i="90"/>
  <c r="AI62" i="90"/>
  <c r="AK60" i="86"/>
  <c r="AB62" i="90"/>
  <c r="P62" i="86"/>
  <c r="W31" i="86"/>
  <c r="W63" i="86" s="1"/>
  <c r="AH62" i="90"/>
  <c r="AK53" i="86"/>
  <c r="C14" i="86" s="1"/>
  <c r="AJ24" i="90"/>
  <c r="W63" i="90"/>
  <c r="S62" i="90"/>
  <c r="T27" i="86"/>
  <c r="T31" i="86" s="1"/>
  <c r="T63" i="86" s="1"/>
  <c r="AC27" i="90"/>
  <c r="AC31" i="90" s="1"/>
  <c r="AC63" i="90" s="1"/>
  <c r="K27" i="90"/>
  <c r="K31" i="90" s="1"/>
  <c r="K63" i="90" s="1"/>
  <c r="T27" i="90"/>
  <c r="T31" i="90" s="1"/>
  <c r="T63" i="90" s="1"/>
  <c r="V58" i="91"/>
  <c r="AM77" i="91"/>
  <c r="AL77" i="91"/>
  <c r="AR77" i="91"/>
  <c r="AQ77" i="91"/>
  <c r="AP77" i="91"/>
  <c r="AO77" i="91"/>
  <c r="R123" i="92"/>
  <c r="AN77" i="91"/>
  <c r="F123" i="92"/>
  <c r="O77" i="91"/>
  <c r="N77" i="91"/>
  <c r="M77" i="91"/>
  <c r="L77" i="91"/>
  <c r="K77" i="91"/>
  <c r="J77" i="91"/>
  <c r="P77" i="91"/>
  <c r="X123" i="92"/>
  <c r="BC77" i="91"/>
  <c r="BB77" i="91"/>
  <c r="BA77" i="91"/>
  <c r="AZ77" i="91"/>
  <c r="BD77" i="91"/>
  <c r="BF77" i="91"/>
  <c r="BE77" i="91"/>
  <c r="AH104" i="92"/>
  <c r="AK28" i="90"/>
  <c r="AH91" i="92"/>
  <c r="AH93" i="92" s="1"/>
  <c r="AY61" i="91"/>
  <c r="AX61" i="91" s="1"/>
  <c r="AX62" i="91" s="1"/>
  <c r="X23" i="90" s="1"/>
  <c r="X25" i="90" s="1"/>
  <c r="AR61" i="91"/>
  <c r="AQ61" i="91" s="1"/>
  <c r="AQ62" i="91" s="1"/>
  <c r="U23" i="90" s="1"/>
  <c r="U25" i="90" s="1"/>
  <c r="H58" i="91"/>
  <c r="BT61" i="91"/>
  <c r="BS61" i="91" s="1"/>
  <c r="BS62" i="91" s="1"/>
  <c r="AG23" i="90" s="1"/>
  <c r="AG25" i="90" s="1"/>
  <c r="AF27" i="90"/>
  <c r="AF31" i="90" s="1"/>
  <c r="AF63" i="90" s="1"/>
  <c r="W77" i="91"/>
  <c r="I123" i="92"/>
  <c r="V77" i="91"/>
  <c r="U77" i="91"/>
  <c r="T77" i="91"/>
  <c r="S77" i="91"/>
  <c r="R77" i="91"/>
  <c r="Q77" i="91"/>
  <c r="AH123" i="92"/>
  <c r="BV77" i="91"/>
  <c r="BM61" i="91"/>
  <c r="BL61" i="91" s="1"/>
  <c r="BL62" i="91" s="1"/>
  <c r="AD23" i="90" s="1"/>
  <c r="AD25" i="90" s="1"/>
  <c r="AJ29" i="90"/>
  <c r="AD61" i="91"/>
  <c r="AC61" i="91" s="1"/>
  <c r="AC62" i="91" s="1"/>
  <c r="O23" i="90" s="1"/>
  <c r="O25" i="90" s="1"/>
  <c r="AI87" i="90"/>
  <c r="C123" i="92"/>
  <c r="G77" i="91"/>
  <c r="F77" i="91"/>
  <c r="E77" i="91"/>
  <c r="D77" i="91"/>
  <c r="C77" i="91"/>
  <c r="I77" i="91"/>
  <c r="H77" i="91"/>
  <c r="AD123" i="92"/>
  <c r="BS77" i="91"/>
  <c r="BR77" i="91"/>
  <c r="BQ77" i="91"/>
  <c r="BP77" i="91"/>
  <c r="BO77" i="91"/>
  <c r="BT77" i="91"/>
  <c r="BN77" i="91"/>
  <c r="L123" i="92"/>
  <c r="AD77" i="91"/>
  <c r="AC77" i="91"/>
  <c r="AB77" i="91"/>
  <c r="AA77" i="91"/>
  <c r="Z77" i="91"/>
  <c r="Y77" i="91"/>
  <c r="X77" i="91"/>
  <c r="J120" i="92"/>
  <c r="O87" i="90"/>
  <c r="I61" i="91"/>
  <c r="I62" i="91" s="1"/>
  <c r="BW58" i="91"/>
  <c r="I120" i="92"/>
  <c r="R74" i="91"/>
  <c r="Q74" i="91"/>
  <c r="V74" i="91"/>
  <c r="S74" i="91"/>
  <c r="W74" i="91"/>
  <c r="U74" i="91"/>
  <c r="T74" i="91"/>
  <c r="N87" i="90"/>
  <c r="AH68" i="92"/>
  <c r="W61" i="91"/>
  <c r="V61" i="91" s="1"/>
  <c r="BF61" i="91"/>
  <c r="BE61" i="91" s="1"/>
  <c r="BE62" i="91" s="1"/>
  <c r="AA23" i="90" s="1"/>
  <c r="AA25" i="90" s="1"/>
  <c r="O58" i="91"/>
  <c r="AG123" i="92"/>
  <c r="BU77" i="91"/>
  <c r="O123" i="92"/>
  <c r="AE77" i="91"/>
  <c r="AK77" i="91"/>
  <c r="AJ77" i="91"/>
  <c r="AI77" i="91"/>
  <c r="AG77" i="91"/>
  <c r="AF77" i="91"/>
  <c r="AH77" i="91"/>
  <c r="AJ28" i="90"/>
  <c r="BU61" i="91"/>
  <c r="Q120" i="92"/>
  <c r="V87" i="90"/>
  <c r="P61" i="91"/>
  <c r="O61" i="91" s="1"/>
  <c r="AI88" i="90"/>
  <c r="AK92" i="90"/>
  <c r="AK19" i="90" s="1"/>
  <c r="BW11" i="91" s="1"/>
  <c r="AJ92" i="90"/>
  <c r="AJ19" i="90" s="1"/>
  <c r="BV11" i="91" s="1"/>
  <c r="AK88" i="90"/>
  <c r="D6" i="90"/>
  <c r="E91" i="90" s="1"/>
  <c r="AJ88" i="90"/>
  <c r="AA123" i="92"/>
  <c r="BK77" i="91"/>
  <c r="BJ77" i="91"/>
  <c r="BI77" i="91"/>
  <c r="BH77" i="91"/>
  <c r="BG77" i="91"/>
  <c r="BM77" i="91"/>
  <c r="BL77" i="91"/>
  <c r="U123" i="92"/>
  <c r="AU77" i="91"/>
  <c r="AT77" i="91"/>
  <c r="AS77" i="91"/>
  <c r="AY77" i="91"/>
  <c r="AX77" i="91"/>
  <c r="AW77" i="91"/>
  <c r="AV77" i="91"/>
  <c r="N62" i="91"/>
  <c r="E63" i="90"/>
  <c r="AK53" i="90"/>
  <c r="C14" i="90" s="1"/>
  <c r="G62" i="90"/>
  <c r="AI123" i="92"/>
  <c r="BW77" i="91"/>
  <c r="Z27" i="86"/>
  <c r="Z31" i="86" s="1"/>
  <c r="Z63" i="86" s="1"/>
  <c r="G93" i="88"/>
  <c r="I28" i="86" s="1"/>
  <c r="AJ28" i="86" s="1"/>
  <c r="AN77" i="87"/>
  <c r="AM77" i="87"/>
  <c r="R123" i="88"/>
  <c r="AR77" i="87"/>
  <c r="AQ77" i="87"/>
  <c r="AL77" i="87"/>
  <c r="AP77" i="87"/>
  <c r="AO77" i="87"/>
  <c r="F123" i="88"/>
  <c r="P77" i="87"/>
  <c r="O77" i="87"/>
  <c r="L77" i="87"/>
  <c r="K77" i="87"/>
  <c r="N77" i="87"/>
  <c r="M77" i="87"/>
  <c r="J77" i="87"/>
  <c r="H58" i="87"/>
  <c r="AJ24" i="86"/>
  <c r="AK28" i="86"/>
  <c r="BM61" i="87"/>
  <c r="O58" i="87"/>
  <c r="L123" i="88"/>
  <c r="X77" i="87"/>
  <c r="AB77" i="87"/>
  <c r="AA77" i="87"/>
  <c r="AD77" i="87"/>
  <c r="AC77" i="87"/>
  <c r="Z77" i="87"/>
  <c r="Y77" i="87"/>
  <c r="AI62" i="86"/>
  <c r="AD61" i="87"/>
  <c r="AC61" i="87" s="1"/>
  <c r="BF61" i="87"/>
  <c r="BE61" i="87" s="1"/>
  <c r="BE62" i="87" s="1"/>
  <c r="AA23" i="86" s="1"/>
  <c r="AA25" i="86" s="1"/>
  <c r="AI88" i="86"/>
  <c r="AK92" i="86"/>
  <c r="AK19" i="86" s="1"/>
  <c r="BW11" i="87" s="1"/>
  <c r="AJ92" i="86"/>
  <c r="AJ19" i="86" s="1"/>
  <c r="BV11" i="87" s="1"/>
  <c r="AK88" i="86"/>
  <c r="D6" i="86"/>
  <c r="H17" i="86" s="1"/>
  <c r="AJ88" i="86"/>
  <c r="P61" i="87"/>
  <c r="O61" i="87" s="1"/>
  <c r="W77" i="87"/>
  <c r="T77" i="87"/>
  <c r="S77" i="87"/>
  <c r="V77" i="87"/>
  <c r="U77" i="87"/>
  <c r="R77" i="87"/>
  <c r="Q77" i="87"/>
  <c r="I123" i="88"/>
  <c r="AH123" i="88"/>
  <c r="BV77" i="87"/>
  <c r="C123" i="88"/>
  <c r="H77" i="87"/>
  <c r="G77" i="87"/>
  <c r="D77" i="87"/>
  <c r="C77" i="87"/>
  <c r="F77" i="87"/>
  <c r="E77" i="87"/>
  <c r="I77" i="87"/>
  <c r="AD123" i="88"/>
  <c r="BT77" i="87"/>
  <c r="BS77" i="87"/>
  <c r="BP77" i="87"/>
  <c r="BO77" i="87"/>
  <c r="BR77" i="87"/>
  <c r="BQ77" i="87"/>
  <c r="BN77" i="87"/>
  <c r="BT61" i="87"/>
  <c r="BS61" i="87" s="1"/>
  <c r="BS62" i="87" s="1"/>
  <c r="AG23" i="86" s="1"/>
  <c r="AG25" i="86" s="1"/>
  <c r="AK61" i="87"/>
  <c r="AJ61" i="87" s="1"/>
  <c r="AJ62" i="87" s="1"/>
  <c r="R23" i="86" s="1"/>
  <c r="R25" i="86" s="1"/>
  <c r="AI87" i="86"/>
  <c r="AG123" i="88"/>
  <c r="BU77" i="87"/>
  <c r="O123" i="88"/>
  <c r="AF77" i="87"/>
  <c r="AE77" i="87"/>
  <c r="AJ77" i="87"/>
  <c r="AI77" i="87"/>
  <c r="AK77" i="87"/>
  <c r="AH77" i="87"/>
  <c r="AG77" i="87"/>
  <c r="G62" i="86"/>
  <c r="I120" i="88"/>
  <c r="S74" i="87"/>
  <c r="R74" i="87"/>
  <c r="W74" i="87"/>
  <c r="V74" i="87"/>
  <c r="Q74" i="87"/>
  <c r="U74" i="87"/>
  <c r="T74" i="87"/>
  <c r="N87" i="86"/>
  <c r="AC27" i="86"/>
  <c r="AC31" i="86" s="1"/>
  <c r="AC63" i="86" s="1"/>
  <c r="J120" i="88"/>
  <c r="O87" i="86"/>
  <c r="I61" i="87"/>
  <c r="I62" i="87" s="1"/>
  <c r="E23" i="86"/>
  <c r="AH104" i="88"/>
  <c r="AR61" i="87"/>
  <c r="AQ61" i="87" s="1"/>
  <c r="AQ62" i="87" s="1"/>
  <c r="U23" i="86" s="1"/>
  <c r="U25" i="86" s="1"/>
  <c r="BW58" i="87"/>
  <c r="W61" i="87"/>
  <c r="V61" i="87" s="1"/>
  <c r="AA123" i="88"/>
  <c r="BL77" i="87"/>
  <c r="BK77" i="87"/>
  <c r="BH77" i="87"/>
  <c r="BG77" i="87"/>
  <c r="BM77" i="87"/>
  <c r="BJ77" i="87"/>
  <c r="BI77" i="87"/>
  <c r="U123" i="88"/>
  <c r="AV77" i="87"/>
  <c r="AU77" i="87"/>
  <c r="AY77" i="87"/>
  <c r="AX77" i="87"/>
  <c r="AW77" i="87"/>
  <c r="AT77" i="87"/>
  <c r="AS77" i="87"/>
  <c r="AY61" i="87"/>
  <c r="AX61" i="87" s="1"/>
  <c r="AX62" i="87" s="1"/>
  <c r="X23" i="86" s="1"/>
  <c r="X25" i="86" s="1"/>
  <c r="Q27" i="86"/>
  <c r="Q31" i="86" s="1"/>
  <c r="Q63" i="86" s="1"/>
  <c r="AH68" i="88"/>
  <c r="AJ29" i="86"/>
  <c r="N120" i="88"/>
  <c r="S87" i="86"/>
  <c r="AI123" i="88"/>
  <c r="BW77" i="87"/>
  <c r="BV15" i="87"/>
  <c r="BV58" i="87" s="1"/>
  <c r="AH104" i="67"/>
  <c r="AH68" i="71"/>
  <c r="AH68" i="67"/>
  <c r="AH91" i="71"/>
  <c r="AH93" i="71" s="1"/>
  <c r="AH104" i="71"/>
  <c r="AH91" i="67"/>
  <c r="AH93" i="67" s="1"/>
  <c r="AH91" i="63"/>
  <c r="AH91" i="59"/>
  <c r="AH91" i="54"/>
  <c r="BU62" i="87" l="1"/>
  <c r="AC62" i="87"/>
  <c r="O23" i="86" s="1"/>
  <c r="O25" i="86" s="1"/>
  <c r="V62" i="87"/>
  <c r="L23" i="86" s="1"/>
  <c r="L25" i="86" s="1"/>
  <c r="R31" i="90"/>
  <c r="BT62" i="91"/>
  <c r="AH23" i="90" s="1"/>
  <c r="AH25" i="90" s="1"/>
  <c r="AH27" i="90" s="1"/>
  <c r="AG27" i="90" s="1"/>
  <c r="AG31" i="90" s="1"/>
  <c r="AR62" i="87"/>
  <c r="V23" i="86" s="1"/>
  <c r="V25" i="86" s="1"/>
  <c r="V27" i="86" s="1"/>
  <c r="U27" i="86" s="1"/>
  <c r="U31" i="86" s="1"/>
  <c r="AR62" i="91"/>
  <c r="V23" i="90" s="1"/>
  <c r="V25" i="90" s="1"/>
  <c r="V27" i="90" s="1"/>
  <c r="U27" i="90" s="1"/>
  <c r="U31" i="90" s="1"/>
  <c r="BF62" i="87"/>
  <c r="AB23" i="86" s="1"/>
  <c r="AB25" i="86" s="1"/>
  <c r="AB27" i="86" s="1"/>
  <c r="AA27" i="86" s="1"/>
  <c r="AA31" i="86" s="1"/>
  <c r="BF62" i="91"/>
  <c r="AB23" i="90" s="1"/>
  <c r="AB25" i="90" s="1"/>
  <c r="AB27" i="90" s="1"/>
  <c r="AA27" i="90" s="1"/>
  <c r="AA31" i="90" s="1"/>
  <c r="BL61" i="87"/>
  <c r="BL62" i="87" s="1"/>
  <c r="AD23" i="86" s="1"/>
  <c r="AD25" i="86" s="1"/>
  <c r="BT62" i="87"/>
  <c r="AH23" i="86" s="1"/>
  <c r="AH25" i="86" s="1"/>
  <c r="AH27" i="86" s="1"/>
  <c r="AG27" i="86" s="1"/>
  <c r="AG31" i="86" s="1"/>
  <c r="AK62" i="87"/>
  <c r="S23" i="86" s="1"/>
  <c r="S25" i="86" s="1"/>
  <c r="S27" i="86" s="1"/>
  <c r="R27" i="86" s="1"/>
  <c r="R31" i="86" s="1"/>
  <c r="AD62" i="87"/>
  <c r="P23" i="86" s="1"/>
  <c r="P25" i="86" s="1"/>
  <c r="P27" i="86" s="1"/>
  <c r="O27" i="86" s="1"/>
  <c r="P62" i="91"/>
  <c r="J23" i="90" s="1"/>
  <c r="J25" i="90" s="1"/>
  <c r="J27" i="90" s="1"/>
  <c r="AD62" i="91"/>
  <c r="P23" i="90" s="1"/>
  <c r="P25" i="90" s="1"/>
  <c r="P27" i="90" s="1"/>
  <c r="O27" i="90" s="1"/>
  <c r="O31" i="90" s="1"/>
  <c r="H17" i="90"/>
  <c r="F8" i="92" s="1"/>
  <c r="C124" i="92"/>
  <c r="F78" i="91"/>
  <c r="E78" i="91"/>
  <c r="D78" i="91"/>
  <c r="C78" i="91"/>
  <c r="I78" i="91"/>
  <c r="H78" i="91"/>
  <c r="G78" i="91"/>
  <c r="K91" i="90"/>
  <c r="I91" i="90"/>
  <c r="G124" i="92" s="1"/>
  <c r="AK62" i="90"/>
  <c r="AH121" i="92"/>
  <c r="BV75" i="91"/>
  <c r="AJ89" i="90"/>
  <c r="T120" i="92"/>
  <c r="V91" i="90"/>
  <c r="T124" i="92" s="1"/>
  <c r="Y87" i="90"/>
  <c r="O62" i="91"/>
  <c r="I23" i="90" s="1"/>
  <c r="I25" i="90" s="1"/>
  <c r="BW61" i="91"/>
  <c r="H61" i="91"/>
  <c r="BV61" i="91" s="1"/>
  <c r="V62" i="91"/>
  <c r="L23" i="90" s="1"/>
  <c r="L25" i="90" s="1"/>
  <c r="AJ87" i="90"/>
  <c r="AK87" i="90"/>
  <c r="P91" i="90"/>
  <c r="N124" i="92" s="1"/>
  <c r="H91" i="90"/>
  <c r="J91" i="90"/>
  <c r="H124" i="92" s="1"/>
  <c r="S91" i="90"/>
  <c r="Q124" i="92" s="1"/>
  <c r="G23" i="90"/>
  <c r="F91" i="90"/>
  <c r="D124" i="92" s="1"/>
  <c r="M91" i="90"/>
  <c r="K124" i="92" s="1"/>
  <c r="Z74" i="91"/>
  <c r="L120" i="92"/>
  <c r="Y74" i="91"/>
  <c r="X74" i="91"/>
  <c r="AD74" i="91"/>
  <c r="AC74" i="91"/>
  <c r="AB74" i="91"/>
  <c r="AA74" i="91"/>
  <c r="N91" i="90"/>
  <c r="Q87" i="90"/>
  <c r="AI121" i="92"/>
  <c r="BW75" i="91"/>
  <c r="AK89" i="90"/>
  <c r="K17" i="90"/>
  <c r="BM62" i="91"/>
  <c r="AE23" i="90" s="1"/>
  <c r="AE25" i="90" s="1"/>
  <c r="AY62" i="91"/>
  <c r="Y23" i="90" s="1"/>
  <c r="Y25" i="90" s="1"/>
  <c r="W62" i="91"/>
  <c r="M23" i="90" s="1"/>
  <c r="M25" i="90" s="1"/>
  <c r="M120" i="92"/>
  <c r="O91" i="90"/>
  <c r="M124" i="92" s="1"/>
  <c r="R87" i="90"/>
  <c r="N17" i="90"/>
  <c r="G91" i="90"/>
  <c r="E124" i="92" s="1"/>
  <c r="L91" i="90"/>
  <c r="J124" i="92" s="1"/>
  <c r="S31" i="90"/>
  <c r="S63" i="90" s="1"/>
  <c r="H23" i="90"/>
  <c r="BU62" i="91"/>
  <c r="AG121" i="92"/>
  <c r="BU75" i="91"/>
  <c r="AI89" i="90"/>
  <c r="E17" i="90"/>
  <c r="C8" i="92" s="1"/>
  <c r="G23" i="86"/>
  <c r="F8" i="88"/>
  <c r="C9" i="87"/>
  <c r="E25" i="86"/>
  <c r="AI23" i="86"/>
  <c r="G91" i="86"/>
  <c r="E124" i="88" s="1"/>
  <c r="AK62" i="86"/>
  <c r="AI121" i="88"/>
  <c r="BW75" i="87"/>
  <c r="AK89" i="86"/>
  <c r="AY62" i="87"/>
  <c r="Y23" i="86" s="1"/>
  <c r="Y25" i="86" s="1"/>
  <c r="F91" i="86"/>
  <c r="D124" i="88" s="1"/>
  <c r="K17" i="86"/>
  <c r="AA74" i="87"/>
  <c r="Z74" i="87"/>
  <c r="AD74" i="87"/>
  <c r="AC74" i="87"/>
  <c r="AB74" i="87"/>
  <c r="Y74" i="87"/>
  <c r="X74" i="87"/>
  <c r="L120" i="88"/>
  <c r="N91" i="86"/>
  <c r="Q87" i="86"/>
  <c r="O62" i="87"/>
  <c r="I23" i="86" s="1"/>
  <c r="I25" i="86" s="1"/>
  <c r="AJ87" i="86"/>
  <c r="AK87" i="86"/>
  <c r="J91" i="86"/>
  <c r="H124" i="88" s="1"/>
  <c r="H91" i="86"/>
  <c r="M91" i="86"/>
  <c r="K124" i="88" s="1"/>
  <c r="Q120" i="88"/>
  <c r="S91" i="86"/>
  <c r="Q124" i="88" s="1"/>
  <c r="V87" i="86"/>
  <c r="E17" i="86"/>
  <c r="C8" i="88" s="1"/>
  <c r="AG121" i="88"/>
  <c r="BU75" i="87"/>
  <c r="AI89" i="86"/>
  <c r="W62" i="87"/>
  <c r="M23" i="86" s="1"/>
  <c r="M25" i="86" s="1"/>
  <c r="M120" i="88"/>
  <c r="O91" i="86"/>
  <c r="M124" i="88" s="1"/>
  <c r="R87" i="86"/>
  <c r="N17" i="86"/>
  <c r="K91" i="86"/>
  <c r="I91" i="86"/>
  <c r="G124" i="88" s="1"/>
  <c r="P62" i="87"/>
  <c r="J23" i="86" s="1"/>
  <c r="J25" i="86" s="1"/>
  <c r="BM62" i="87"/>
  <c r="AE23" i="86" s="1"/>
  <c r="AE25" i="86" s="1"/>
  <c r="H61" i="87"/>
  <c r="BW61" i="87"/>
  <c r="P91" i="86"/>
  <c r="N124" i="88" s="1"/>
  <c r="L91" i="86"/>
  <c r="J124" i="88" s="1"/>
  <c r="E91" i="86"/>
  <c r="AH121" i="88"/>
  <c r="BV75" i="87"/>
  <c r="AJ89" i="86"/>
  <c r="B7" i="76"/>
  <c r="B7" i="77"/>
  <c r="A7" i="77"/>
  <c r="F21" i="69"/>
  <c r="B68" i="69"/>
  <c r="B69" i="69"/>
  <c r="B70" i="69"/>
  <c r="B67" i="69"/>
  <c r="B68" i="65"/>
  <c r="B69" i="65"/>
  <c r="B70" i="65"/>
  <c r="B67" i="65"/>
  <c r="B68" i="61"/>
  <c r="B69" i="61"/>
  <c r="B70" i="61"/>
  <c r="B67" i="61"/>
  <c r="B68" i="57"/>
  <c r="B69" i="57"/>
  <c r="B70" i="57"/>
  <c r="B67" i="57"/>
  <c r="B68" i="52"/>
  <c r="B69" i="52"/>
  <c r="B70" i="52"/>
  <c r="B67" i="52"/>
  <c r="B61" i="56"/>
  <c r="B62" i="56"/>
  <c r="B63" i="56"/>
  <c r="A52" i="56"/>
  <c r="A28" i="56"/>
  <c r="A29" i="56"/>
  <c r="A30" i="56"/>
  <c r="A31" i="56"/>
  <c r="A32" i="56"/>
  <c r="A33" i="56"/>
  <c r="A34" i="56"/>
  <c r="A35" i="56"/>
  <c r="A36" i="56"/>
  <c r="A37" i="56"/>
  <c r="A38" i="56"/>
  <c r="A39" i="56"/>
  <c r="A40" i="56"/>
  <c r="A41" i="56"/>
  <c r="A42" i="56"/>
  <c r="A43" i="56"/>
  <c r="A44" i="56"/>
  <c r="A45" i="56"/>
  <c r="A51" i="56"/>
  <c r="B6" i="78"/>
  <c r="A6" i="78"/>
  <c r="G21" i="63"/>
  <c r="G21" i="59"/>
  <c r="G21" i="54"/>
  <c r="AJ34" i="52"/>
  <c r="AJ34" i="57"/>
  <c r="AJ34" i="61"/>
  <c r="AJ34" i="65"/>
  <c r="AJ34" i="69"/>
  <c r="O31" i="86" l="1"/>
  <c r="H62" i="91"/>
  <c r="BV61" i="87"/>
  <c r="V31" i="90"/>
  <c r="V63" i="90" s="1"/>
  <c r="S31" i="86"/>
  <c r="S63" i="86" s="1"/>
  <c r="V31" i="86"/>
  <c r="V63" i="86" s="1"/>
  <c r="P31" i="90"/>
  <c r="P63" i="90" s="1"/>
  <c r="C9" i="91"/>
  <c r="I8" i="92"/>
  <c r="J9" i="91"/>
  <c r="F124" i="92"/>
  <c r="N78" i="91"/>
  <c r="M78" i="91"/>
  <c r="L78" i="91"/>
  <c r="K78" i="91"/>
  <c r="J78" i="91"/>
  <c r="P78" i="91"/>
  <c r="O78" i="91"/>
  <c r="BV62" i="91"/>
  <c r="F23" i="90"/>
  <c r="AE27" i="90"/>
  <c r="AD27" i="90" s="1"/>
  <c r="AD31" i="90" s="1"/>
  <c r="L124" i="92"/>
  <c r="AD78" i="91"/>
  <c r="AC78" i="91"/>
  <c r="AB78" i="91"/>
  <c r="AA78" i="91"/>
  <c r="Z78" i="91"/>
  <c r="X78" i="91"/>
  <c r="Y78" i="91"/>
  <c r="W120" i="92"/>
  <c r="AB87" i="90"/>
  <c r="Y91" i="90"/>
  <c r="W124" i="92" s="1"/>
  <c r="AG122" i="92"/>
  <c r="BU76" i="91"/>
  <c r="P120" i="92"/>
  <c r="R91" i="90"/>
  <c r="P124" i="92" s="1"/>
  <c r="U87" i="90"/>
  <c r="Q17" i="90"/>
  <c r="AB31" i="90"/>
  <c r="AB63" i="90" s="1"/>
  <c r="AH31" i="90"/>
  <c r="AH63" i="90" s="1"/>
  <c r="AH122" i="92"/>
  <c r="BV76" i="91"/>
  <c r="L8" i="92"/>
  <c r="Q9" i="91"/>
  <c r="AI122" i="92"/>
  <c r="BW76" i="91"/>
  <c r="I124" i="92"/>
  <c r="V78" i="91"/>
  <c r="U78" i="91"/>
  <c r="T78" i="91"/>
  <c r="S78" i="91"/>
  <c r="R78" i="91"/>
  <c r="W78" i="91"/>
  <c r="Q78" i="91"/>
  <c r="H25" i="90"/>
  <c r="AI23" i="90"/>
  <c r="G25" i="90"/>
  <c r="AK23" i="90"/>
  <c r="M27" i="90"/>
  <c r="L27" i="90" s="1"/>
  <c r="L31" i="90" s="1"/>
  <c r="BW62" i="91"/>
  <c r="J31" i="90"/>
  <c r="J63" i="90" s="1"/>
  <c r="Y27" i="90"/>
  <c r="X27" i="90" s="1"/>
  <c r="X31" i="90" s="1"/>
  <c r="O120" i="92"/>
  <c r="AH74" i="91"/>
  <c r="AG74" i="91"/>
  <c r="AF74" i="91"/>
  <c r="AI74" i="91"/>
  <c r="AE74" i="91"/>
  <c r="AK74" i="91"/>
  <c r="T87" i="90"/>
  <c r="AJ74" i="91"/>
  <c r="Q91" i="90"/>
  <c r="AH122" i="88"/>
  <c r="BV76" i="87"/>
  <c r="J27" i="86"/>
  <c r="I27" i="86" s="1"/>
  <c r="I31" i="86" s="1"/>
  <c r="AH31" i="86"/>
  <c r="AH63" i="86" s="1"/>
  <c r="C124" i="88"/>
  <c r="G78" i="87"/>
  <c r="F78" i="87"/>
  <c r="C78" i="87"/>
  <c r="I78" i="87"/>
  <c r="H78" i="87"/>
  <c r="E78" i="87"/>
  <c r="D78" i="87"/>
  <c r="L8" i="88"/>
  <c r="Q9" i="87"/>
  <c r="P120" i="88"/>
  <c r="R91" i="86"/>
  <c r="P124" i="88" s="1"/>
  <c r="Q17" i="86"/>
  <c r="U87" i="86"/>
  <c r="T120" i="88"/>
  <c r="V91" i="86"/>
  <c r="T124" i="88" s="1"/>
  <c r="Y87" i="86"/>
  <c r="AB31" i="86"/>
  <c r="AB63" i="86" s="1"/>
  <c r="P31" i="86"/>
  <c r="P63" i="86" s="1"/>
  <c r="W78" i="87"/>
  <c r="V78" i="87"/>
  <c r="S78" i="87"/>
  <c r="R78" i="87"/>
  <c r="I124" i="88"/>
  <c r="U78" i="87"/>
  <c r="T78" i="87"/>
  <c r="Q78" i="87"/>
  <c r="O120" i="88"/>
  <c r="AI74" i="87"/>
  <c r="AH74" i="87"/>
  <c r="AE74" i="87"/>
  <c r="AG74" i="87"/>
  <c r="AF74" i="87"/>
  <c r="AK74" i="87"/>
  <c r="T87" i="86"/>
  <c r="AJ74" i="87"/>
  <c r="Q91" i="86"/>
  <c r="Y27" i="86"/>
  <c r="X27" i="86" s="1"/>
  <c r="X31" i="86" s="1"/>
  <c r="G25" i="86"/>
  <c r="AK23" i="86"/>
  <c r="AI122" i="88"/>
  <c r="BW76" i="87"/>
  <c r="BW62" i="87"/>
  <c r="L124" i="88"/>
  <c r="AD78" i="87"/>
  <c r="AA78" i="87"/>
  <c r="Z78" i="87"/>
  <c r="AC78" i="87"/>
  <c r="AB78" i="87"/>
  <c r="Y78" i="87"/>
  <c r="X78" i="87"/>
  <c r="H62" i="87"/>
  <c r="AE27" i="86"/>
  <c r="AD27" i="86" s="1"/>
  <c r="AD31" i="86" s="1"/>
  <c r="M27" i="86"/>
  <c r="L27" i="86" s="1"/>
  <c r="L31" i="86" s="1"/>
  <c r="I8" i="88"/>
  <c r="J9" i="87"/>
  <c r="E27" i="86"/>
  <c r="AI27" i="86" s="1"/>
  <c r="AI25" i="86"/>
  <c r="AG122" i="88"/>
  <c r="BU76" i="87"/>
  <c r="F124" i="88"/>
  <c r="O78" i="87"/>
  <c r="N78" i="87"/>
  <c r="K78" i="87"/>
  <c r="J78" i="87"/>
  <c r="M78" i="87"/>
  <c r="L78" i="87"/>
  <c r="P78" i="87"/>
  <c r="F21" i="61"/>
  <c r="F21" i="52"/>
  <c r="F21" i="57"/>
  <c r="D5" i="56"/>
  <c r="F21" i="65"/>
  <c r="Z120" i="92" l="1"/>
  <c r="AB91" i="90"/>
  <c r="Z124" i="92" s="1"/>
  <c r="AE87" i="90"/>
  <c r="S120" i="92"/>
  <c r="U91" i="90"/>
  <c r="S124" i="92" s="1"/>
  <c r="T17" i="90"/>
  <c r="X87" i="90"/>
  <c r="O124" i="92"/>
  <c r="AK78" i="91"/>
  <c r="AJ78" i="91"/>
  <c r="AI78" i="91"/>
  <c r="AH78" i="91"/>
  <c r="AG78" i="91"/>
  <c r="AF78" i="91"/>
  <c r="AE78" i="91"/>
  <c r="AE31" i="90"/>
  <c r="AE63" i="90" s="1"/>
  <c r="F25" i="90"/>
  <c r="AJ23" i="90"/>
  <c r="M31" i="90"/>
  <c r="M63" i="90" s="1"/>
  <c r="Y31" i="90"/>
  <c r="Y63" i="90" s="1"/>
  <c r="G27" i="90"/>
  <c r="AK25" i="90"/>
  <c r="O8" i="92"/>
  <c r="X9" i="91"/>
  <c r="R120" i="92"/>
  <c r="AP74" i="91"/>
  <c r="AO74" i="91"/>
  <c r="AN74" i="91"/>
  <c r="AL74" i="91"/>
  <c r="AR74" i="91"/>
  <c r="AQ74" i="91"/>
  <c r="AM74" i="91"/>
  <c r="T91" i="90"/>
  <c r="W87" i="90"/>
  <c r="H27" i="90"/>
  <c r="H31" i="90" s="1"/>
  <c r="AI25" i="90"/>
  <c r="M31" i="86"/>
  <c r="M63" i="86" s="1"/>
  <c r="G27" i="86"/>
  <c r="AK25" i="86"/>
  <c r="AE31" i="86"/>
  <c r="AE63" i="86" s="1"/>
  <c r="Y31" i="86"/>
  <c r="Y63" i="86" s="1"/>
  <c r="S120" i="88"/>
  <c r="U91" i="86"/>
  <c r="S124" i="88" s="1"/>
  <c r="X87" i="86"/>
  <c r="T17" i="86"/>
  <c r="E31" i="86"/>
  <c r="BV62" i="87"/>
  <c r="F23" i="86"/>
  <c r="O124" i="88"/>
  <c r="AE78" i="87"/>
  <c r="AI78" i="87"/>
  <c r="AH78" i="87"/>
  <c r="AK78" i="87"/>
  <c r="AJ78" i="87"/>
  <c r="AG78" i="87"/>
  <c r="AF78" i="87"/>
  <c r="O8" i="88"/>
  <c r="X9" i="87"/>
  <c r="W120" i="88"/>
  <c r="AB87" i="86"/>
  <c r="Y91" i="86"/>
  <c r="W124" i="88" s="1"/>
  <c r="J31" i="86"/>
  <c r="J63" i="86" s="1"/>
  <c r="R120" i="88"/>
  <c r="AQ74" i="87"/>
  <c r="AP74" i="87"/>
  <c r="AM74" i="87"/>
  <c r="AL74" i="87"/>
  <c r="AR74" i="87"/>
  <c r="AO74" i="87"/>
  <c r="AN74" i="87"/>
  <c r="T91" i="86"/>
  <c r="W87" i="86"/>
  <c r="H63" i="90" l="1"/>
  <c r="AI31" i="90"/>
  <c r="AI63" i="90" s="1"/>
  <c r="R8" i="92"/>
  <c r="AE9" i="91"/>
  <c r="AX74" i="91"/>
  <c r="AW74" i="91"/>
  <c r="AV74" i="91"/>
  <c r="AT74" i="91"/>
  <c r="AY74" i="91"/>
  <c r="AU74" i="91"/>
  <c r="AS74" i="91"/>
  <c r="U120" i="92"/>
  <c r="W91" i="90"/>
  <c r="Z87" i="90"/>
  <c r="AK27" i="90"/>
  <c r="F27" i="90"/>
  <c r="F31" i="90" s="1"/>
  <c r="R124" i="92"/>
  <c r="AL78" i="91"/>
  <c r="AR78" i="91"/>
  <c r="AQ78" i="91"/>
  <c r="AP78" i="91"/>
  <c r="AO78" i="91"/>
  <c r="AN78" i="91"/>
  <c r="AM78" i="91"/>
  <c r="AJ25" i="90"/>
  <c r="AC120" i="92"/>
  <c r="AE91" i="90"/>
  <c r="AC124" i="92" s="1"/>
  <c r="AH87" i="90"/>
  <c r="AI27" i="90"/>
  <c r="I27" i="90"/>
  <c r="I31" i="90" s="1"/>
  <c r="G31" i="90"/>
  <c r="V120" i="92"/>
  <c r="X91" i="90"/>
  <c r="V124" i="92" s="1"/>
  <c r="AA87" i="90"/>
  <c r="W17" i="90"/>
  <c r="AY74" i="87"/>
  <c r="AX74" i="87"/>
  <c r="U120" i="88"/>
  <c r="AU74" i="87"/>
  <c r="AT74" i="87"/>
  <c r="AW74" i="87"/>
  <c r="AV74" i="87"/>
  <c r="AS74" i="87"/>
  <c r="W91" i="86"/>
  <c r="Z87" i="86"/>
  <c r="V120" i="88"/>
  <c r="X91" i="86"/>
  <c r="V124" i="88" s="1"/>
  <c r="AA87" i="86"/>
  <c r="W17" i="86"/>
  <c r="AI31" i="86"/>
  <c r="AI63" i="86" s="1"/>
  <c r="E63" i="86"/>
  <c r="R124" i="88"/>
  <c r="AM78" i="87"/>
  <c r="AL78" i="87"/>
  <c r="AQ78" i="87"/>
  <c r="AP78" i="87"/>
  <c r="AR78" i="87"/>
  <c r="AO78" i="87"/>
  <c r="AN78" i="87"/>
  <c r="F27" i="86"/>
  <c r="AJ27" i="86" s="1"/>
  <c r="AK27" i="86"/>
  <c r="F25" i="86"/>
  <c r="AJ23" i="86"/>
  <c r="Z120" i="88"/>
  <c r="AB91" i="86"/>
  <c r="Z124" i="88" s="1"/>
  <c r="AE87" i="86"/>
  <c r="R8" i="88"/>
  <c r="AE9" i="87"/>
  <c r="G31" i="86"/>
  <c r="D5" i="1"/>
  <c r="A5" i="12"/>
  <c r="A45" i="12"/>
  <c r="A30" i="12"/>
  <c r="A31" i="12"/>
  <c r="A32" i="12"/>
  <c r="A33" i="12"/>
  <c r="A34" i="12"/>
  <c r="A35" i="12"/>
  <c r="A36" i="12"/>
  <c r="A37" i="12"/>
  <c r="A38" i="12"/>
  <c r="A39" i="12"/>
  <c r="A40" i="12"/>
  <c r="A41" i="12"/>
  <c r="A42" i="12"/>
  <c r="A43" i="12"/>
  <c r="A44" i="12"/>
  <c r="A6" i="12"/>
  <c r="A7" i="12"/>
  <c r="A8" i="12"/>
  <c r="A9" i="12"/>
  <c r="A10" i="12"/>
  <c r="A11" i="12"/>
  <c r="A12" i="12"/>
  <c r="A13" i="12"/>
  <c r="A14" i="12"/>
  <c r="A15" i="12"/>
  <c r="A16" i="12"/>
  <c r="A17" i="12"/>
  <c r="A18" i="12"/>
  <c r="A19" i="12"/>
  <c r="A20" i="12"/>
  <c r="A21" i="12"/>
  <c r="A22" i="12"/>
  <c r="A23" i="12"/>
  <c r="A24" i="12"/>
  <c r="A25" i="12"/>
  <c r="A26" i="12"/>
  <c r="A27" i="12"/>
  <c r="A28" i="12"/>
  <c r="A29" i="12"/>
  <c r="A28" i="36"/>
  <c r="A29" i="36"/>
  <c r="A30" i="36"/>
  <c r="A31" i="36"/>
  <c r="A32" i="36"/>
  <c r="A33" i="36"/>
  <c r="A34" i="36"/>
  <c r="A35" i="36"/>
  <c r="A36" i="36"/>
  <c r="A37" i="36"/>
  <c r="A38" i="36"/>
  <c r="A39" i="36"/>
  <c r="A40" i="36"/>
  <c r="A41" i="36"/>
  <c r="A42" i="36"/>
  <c r="A43" i="36"/>
  <c r="A44" i="36"/>
  <c r="A45" i="36"/>
  <c r="A28" i="48"/>
  <c r="A29" i="48"/>
  <c r="A30" i="48"/>
  <c r="A31" i="48"/>
  <c r="A32" i="48"/>
  <c r="A33" i="48"/>
  <c r="A34" i="48"/>
  <c r="A35" i="48"/>
  <c r="A36" i="48"/>
  <c r="A37" i="48"/>
  <c r="A38" i="48"/>
  <c r="A39" i="48"/>
  <c r="A40" i="48"/>
  <c r="A41" i="48"/>
  <c r="A42" i="48"/>
  <c r="A43" i="48"/>
  <c r="A44" i="48"/>
  <c r="A45" i="48"/>
  <c r="A35" i="52"/>
  <c r="A36" i="52"/>
  <c r="A37" i="52"/>
  <c r="A38" i="52"/>
  <c r="A39" i="52"/>
  <c r="A40" i="52"/>
  <c r="A41" i="52"/>
  <c r="A42" i="52"/>
  <c r="A43" i="52"/>
  <c r="A44" i="52"/>
  <c r="A45" i="52"/>
  <c r="A46" i="52"/>
  <c r="A47" i="52"/>
  <c r="A48" i="52"/>
  <c r="A49" i="52"/>
  <c r="A50" i="52"/>
  <c r="A51" i="52"/>
  <c r="A52" i="52"/>
  <c r="A35" i="57"/>
  <c r="A36" i="57"/>
  <c r="A37" i="57"/>
  <c r="A38" i="57"/>
  <c r="A39" i="57"/>
  <c r="A40" i="57"/>
  <c r="A41" i="57"/>
  <c r="A42" i="57"/>
  <c r="A43" i="57"/>
  <c r="A44" i="57"/>
  <c r="A45" i="57"/>
  <c r="A46" i="57"/>
  <c r="A47" i="57"/>
  <c r="A48" i="57"/>
  <c r="A49" i="57"/>
  <c r="A50" i="57"/>
  <c r="A51" i="57"/>
  <c r="A52" i="57"/>
  <c r="A35" i="61"/>
  <c r="A36" i="61"/>
  <c r="A37" i="61"/>
  <c r="A38" i="61"/>
  <c r="A39" i="61"/>
  <c r="A40" i="61"/>
  <c r="A41" i="61"/>
  <c r="A42" i="61"/>
  <c r="A43" i="61"/>
  <c r="A44" i="61"/>
  <c r="A45" i="61"/>
  <c r="A46" i="61"/>
  <c r="A47" i="61"/>
  <c r="A48" i="61"/>
  <c r="A49" i="61"/>
  <c r="A50" i="61"/>
  <c r="A51" i="61"/>
  <c r="A52" i="61"/>
  <c r="A35" i="65"/>
  <c r="A36" i="65"/>
  <c r="A37" i="65"/>
  <c r="A38" i="65"/>
  <c r="A39" i="65"/>
  <c r="A40" i="65"/>
  <c r="A41" i="65"/>
  <c r="A42" i="65"/>
  <c r="A43" i="65"/>
  <c r="A44" i="65"/>
  <c r="A45" i="65"/>
  <c r="A46" i="65"/>
  <c r="A47" i="65"/>
  <c r="A48" i="65"/>
  <c r="A49" i="65"/>
  <c r="A50" i="65"/>
  <c r="A51" i="65"/>
  <c r="A52" i="65"/>
  <c r="A35" i="69"/>
  <c r="A36" i="69"/>
  <c r="A37" i="69"/>
  <c r="A38" i="69"/>
  <c r="A39" i="69"/>
  <c r="A40" i="69"/>
  <c r="A41" i="69"/>
  <c r="A42" i="69"/>
  <c r="A43" i="69"/>
  <c r="A44" i="69"/>
  <c r="A45" i="69"/>
  <c r="A46" i="69"/>
  <c r="A47" i="69"/>
  <c r="A48" i="69"/>
  <c r="A49" i="69"/>
  <c r="A50" i="69"/>
  <c r="A51" i="69"/>
  <c r="A52" i="69"/>
  <c r="B3" i="9"/>
  <c r="G35" i="52"/>
  <c r="G36" i="52"/>
  <c r="G37" i="52"/>
  <c r="G38" i="52"/>
  <c r="G39" i="52"/>
  <c r="G40" i="52"/>
  <c r="G41" i="52"/>
  <c r="G42" i="52"/>
  <c r="G43" i="52"/>
  <c r="G44" i="52"/>
  <c r="G45" i="52"/>
  <c r="G35" i="57"/>
  <c r="G36" i="57"/>
  <c r="G37" i="57"/>
  <c r="G38" i="57"/>
  <c r="G39" i="57"/>
  <c r="G40" i="57"/>
  <c r="G41" i="57"/>
  <c r="G42" i="57"/>
  <c r="G43" i="57"/>
  <c r="G44" i="57"/>
  <c r="G45" i="57"/>
  <c r="G35" i="61"/>
  <c r="G36" i="61"/>
  <c r="G37" i="61"/>
  <c r="G38" i="61"/>
  <c r="G39" i="61"/>
  <c r="G40" i="61"/>
  <c r="G41" i="61"/>
  <c r="G42" i="61"/>
  <c r="G43" i="61"/>
  <c r="G44" i="61"/>
  <c r="G45" i="61"/>
  <c r="G35" i="65"/>
  <c r="G36" i="65"/>
  <c r="G37" i="65"/>
  <c r="G38" i="65"/>
  <c r="G39" i="65"/>
  <c r="G40" i="65"/>
  <c r="G41" i="65"/>
  <c r="G42" i="65"/>
  <c r="G43" i="65"/>
  <c r="G44" i="65"/>
  <c r="G45" i="65"/>
  <c r="G35" i="69"/>
  <c r="G36" i="69"/>
  <c r="G37" i="69"/>
  <c r="G38" i="69"/>
  <c r="G39" i="69"/>
  <c r="G40" i="69"/>
  <c r="G41" i="69"/>
  <c r="G42" i="69"/>
  <c r="G43" i="69"/>
  <c r="G44" i="69"/>
  <c r="G45" i="69"/>
  <c r="J35" i="52"/>
  <c r="M35" i="52"/>
  <c r="P35" i="52"/>
  <c r="S35" i="52"/>
  <c r="V35" i="52"/>
  <c r="Y35" i="52"/>
  <c r="AB35" i="52"/>
  <c r="AE35" i="52"/>
  <c r="AH35" i="52"/>
  <c r="AI35" i="52"/>
  <c r="AJ35" i="52"/>
  <c r="J36" i="52"/>
  <c r="M36" i="52"/>
  <c r="P36" i="52"/>
  <c r="S36" i="52"/>
  <c r="V36" i="52"/>
  <c r="Y36" i="52"/>
  <c r="AB36" i="52"/>
  <c r="AE36" i="52"/>
  <c r="AH36" i="52"/>
  <c r="AI36" i="52"/>
  <c r="AJ36" i="52"/>
  <c r="J37" i="52"/>
  <c r="M37" i="52"/>
  <c r="P37" i="52"/>
  <c r="S37" i="52"/>
  <c r="V37" i="52"/>
  <c r="Y37" i="52"/>
  <c r="AB37" i="52"/>
  <c r="AE37" i="52"/>
  <c r="AH37" i="52"/>
  <c r="AI37" i="52"/>
  <c r="AJ37" i="52"/>
  <c r="J38" i="52"/>
  <c r="M38" i="52"/>
  <c r="P38" i="52"/>
  <c r="S38" i="52"/>
  <c r="V38" i="52"/>
  <c r="Y38" i="52"/>
  <c r="AB38" i="52"/>
  <c r="AE38" i="52"/>
  <c r="AH38" i="52"/>
  <c r="AI38" i="52"/>
  <c r="AJ38" i="52"/>
  <c r="J39" i="52"/>
  <c r="M39" i="52"/>
  <c r="P39" i="52"/>
  <c r="S39" i="52"/>
  <c r="V39" i="52"/>
  <c r="Y39" i="52"/>
  <c r="AB39" i="52"/>
  <c r="AE39" i="52"/>
  <c r="AH39" i="52"/>
  <c r="AI39" i="52"/>
  <c r="AJ39" i="52"/>
  <c r="J40" i="52"/>
  <c r="M40" i="52"/>
  <c r="P40" i="52"/>
  <c r="S40" i="52"/>
  <c r="V40" i="52"/>
  <c r="Y40" i="52"/>
  <c r="AB40" i="52"/>
  <c r="AE40" i="52"/>
  <c r="AH40" i="52"/>
  <c r="AI40" i="52"/>
  <c r="AJ40" i="52"/>
  <c r="J41" i="52"/>
  <c r="M41" i="52"/>
  <c r="P41" i="52"/>
  <c r="S41" i="52"/>
  <c r="V41" i="52"/>
  <c r="Y41" i="52"/>
  <c r="AB41" i="52"/>
  <c r="AE41" i="52"/>
  <c r="AH41" i="52"/>
  <c r="AI41" i="52"/>
  <c r="AJ41" i="52"/>
  <c r="J42" i="52"/>
  <c r="M42" i="52"/>
  <c r="P42" i="52"/>
  <c r="S42" i="52"/>
  <c r="V42" i="52"/>
  <c r="Y42" i="52"/>
  <c r="AB42" i="52"/>
  <c r="AE42" i="52"/>
  <c r="AH42" i="52"/>
  <c r="AI42" i="52"/>
  <c r="AJ42" i="52"/>
  <c r="J43" i="52"/>
  <c r="M43" i="52"/>
  <c r="P43" i="52"/>
  <c r="S43" i="52"/>
  <c r="V43" i="52"/>
  <c r="Y43" i="52"/>
  <c r="AB43" i="52"/>
  <c r="AE43" i="52"/>
  <c r="AH43" i="52"/>
  <c r="AI43" i="52"/>
  <c r="AJ43" i="52"/>
  <c r="J44" i="52"/>
  <c r="M44" i="52"/>
  <c r="P44" i="52"/>
  <c r="S44" i="52"/>
  <c r="V44" i="52"/>
  <c r="Y44" i="52"/>
  <c r="AB44" i="52"/>
  <c r="AE44" i="52"/>
  <c r="AH44" i="52"/>
  <c r="AI44" i="52"/>
  <c r="AJ44" i="52"/>
  <c r="J45" i="52"/>
  <c r="M45" i="52"/>
  <c r="P45" i="52"/>
  <c r="S45" i="52"/>
  <c r="V45" i="52"/>
  <c r="Y45" i="52"/>
  <c r="AB45" i="52"/>
  <c r="AE45" i="52"/>
  <c r="AH45" i="52"/>
  <c r="AI45" i="52"/>
  <c r="AJ45" i="52"/>
  <c r="J35" i="57"/>
  <c r="M35" i="57"/>
  <c r="P35" i="57"/>
  <c r="S35" i="57"/>
  <c r="V35" i="57"/>
  <c r="Y35" i="57"/>
  <c r="AB35" i="57"/>
  <c r="AE35" i="57"/>
  <c r="AH35" i="57"/>
  <c r="AI35" i="57"/>
  <c r="AJ35" i="57"/>
  <c r="J36" i="57"/>
  <c r="M36" i="57"/>
  <c r="P36" i="57"/>
  <c r="S36" i="57"/>
  <c r="V36" i="57"/>
  <c r="Y36" i="57"/>
  <c r="AB36" i="57"/>
  <c r="AE36" i="57"/>
  <c r="AH36" i="57"/>
  <c r="AI36" i="57"/>
  <c r="AJ36" i="57"/>
  <c r="J37" i="57"/>
  <c r="M37" i="57"/>
  <c r="P37" i="57"/>
  <c r="S37" i="57"/>
  <c r="V37" i="57"/>
  <c r="Y37" i="57"/>
  <c r="AB37" i="57"/>
  <c r="AE37" i="57"/>
  <c r="AH37" i="57"/>
  <c r="AI37" i="57"/>
  <c r="AJ37" i="57"/>
  <c r="J38" i="57"/>
  <c r="M38" i="57"/>
  <c r="P38" i="57"/>
  <c r="S38" i="57"/>
  <c r="V38" i="57"/>
  <c r="Y38" i="57"/>
  <c r="AB38" i="57"/>
  <c r="AE38" i="57"/>
  <c r="AH38" i="57"/>
  <c r="AI38" i="57"/>
  <c r="AJ38" i="57"/>
  <c r="J39" i="57"/>
  <c r="M39" i="57"/>
  <c r="P39" i="57"/>
  <c r="S39" i="57"/>
  <c r="V39" i="57"/>
  <c r="Y39" i="57"/>
  <c r="AB39" i="57"/>
  <c r="AE39" i="57"/>
  <c r="AH39" i="57"/>
  <c r="AI39" i="57"/>
  <c r="AJ39" i="57"/>
  <c r="J40" i="57"/>
  <c r="M40" i="57"/>
  <c r="P40" i="57"/>
  <c r="S40" i="57"/>
  <c r="V40" i="57"/>
  <c r="Y40" i="57"/>
  <c r="AB40" i="57"/>
  <c r="AE40" i="57"/>
  <c r="AH40" i="57"/>
  <c r="AI40" i="57"/>
  <c r="AJ40" i="57"/>
  <c r="J41" i="57"/>
  <c r="M41" i="57"/>
  <c r="P41" i="57"/>
  <c r="S41" i="57"/>
  <c r="V41" i="57"/>
  <c r="Y41" i="57"/>
  <c r="AB41" i="57"/>
  <c r="AE41" i="57"/>
  <c r="AH41" i="57"/>
  <c r="AI41" i="57"/>
  <c r="AJ41" i="57"/>
  <c r="J42" i="57"/>
  <c r="M42" i="57"/>
  <c r="P42" i="57"/>
  <c r="S42" i="57"/>
  <c r="V42" i="57"/>
  <c r="Y42" i="57"/>
  <c r="AB42" i="57"/>
  <c r="AE42" i="57"/>
  <c r="AH42" i="57"/>
  <c r="AI42" i="57"/>
  <c r="AJ42" i="57"/>
  <c r="J43" i="57"/>
  <c r="M43" i="57"/>
  <c r="P43" i="57"/>
  <c r="S43" i="57"/>
  <c r="V43" i="57"/>
  <c r="Y43" i="57"/>
  <c r="AB43" i="57"/>
  <c r="AE43" i="57"/>
  <c r="AH43" i="57"/>
  <c r="AI43" i="57"/>
  <c r="AJ43" i="57"/>
  <c r="J44" i="57"/>
  <c r="M44" i="57"/>
  <c r="P44" i="57"/>
  <c r="S44" i="57"/>
  <c r="V44" i="57"/>
  <c r="Y44" i="57"/>
  <c r="AB44" i="57"/>
  <c r="AE44" i="57"/>
  <c r="AH44" i="57"/>
  <c r="AI44" i="57"/>
  <c r="AJ44" i="57"/>
  <c r="J45" i="57"/>
  <c r="M45" i="57"/>
  <c r="P45" i="57"/>
  <c r="S45" i="57"/>
  <c r="V45" i="57"/>
  <c r="Y45" i="57"/>
  <c r="AB45" i="57"/>
  <c r="AE45" i="57"/>
  <c r="AH45" i="57"/>
  <c r="AI45" i="57"/>
  <c r="AJ45" i="57"/>
  <c r="J35" i="61"/>
  <c r="M35" i="61"/>
  <c r="P35" i="61"/>
  <c r="S35" i="61"/>
  <c r="V35" i="61"/>
  <c r="Y35" i="61"/>
  <c r="AB35" i="61"/>
  <c r="AE35" i="61"/>
  <c r="AH35" i="61"/>
  <c r="AI35" i="61"/>
  <c r="AJ35" i="61"/>
  <c r="J36" i="61"/>
  <c r="M36" i="61"/>
  <c r="P36" i="61"/>
  <c r="S36" i="61"/>
  <c r="V36" i="61"/>
  <c r="Y36" i="61"/>
  <c r="AB36" i="61"/>
  <c r="AE36" i="61"/>
  <c r="AH36" i="61"/>
  <c r="AI36" i="61"/>
  <c r="AJ36" i="61"/>
  <c r="J37" i="61"/>
  <c r="M37" i="61"/>
  <c r="P37" i="61"/>
  <c r="S37" i="61"/>
  <c r="V37" i="61"/>
  <c r="Y37" i="61"/>
  <c r="AB37" i="61"/>
  <c r="AE37" i="61"/>
  <c r="AH37" i="61"/>
  <c r="AI37" i="61"/>
  <c r="AJ37" i="61"/>
  <c r="J38" i="61"/>
  <c r="M38" i="61"/>
  <c r="P38" i="61"/>
  <c r="S38" i="61"/>
  <c r="V38" i="61"/>
  <c r="Y38" i="61"/>
  <c r="AB38" i="61"/>
  <c r="AE38" i="61"/>
  <c r="AH38" i="61"/>
  <c r="AI38" i="61"/>
  <c r="AJ38" i="61"/>
  <c r="J39" i="61"/>
  <c r="M39" i="61"/>
  <c r="P39" i="61"/>
  <c r="S39" i="61"/>
  <c r="V39" i="61"/>
  <c r="Y39" i="61"/>
  <c r="AB39" i="61"/>
  <c r="AE39" i="61"/>
  <c r="AH39" i="61"/>
  <c r="AI39" i="61"/>
  <c r="AJ39" i="61"/>
  <c r="J40" i="61"/>
  <c r="M40" i="61"/>
  <c r="P40" i="61"/>
  <c r="S40" i="61"/>
  <c r="V40" i="61"/>
  <c r="Y40" i="61"/>
  <c r="AB40" i="61"/>
  <c r="AE40" i="61"/>
  <c r="AH40" i="61"/>
  <c r="AI40" i="61"/>
  <c r="AJ40" i="61"/>
  <c r="J41" i="61"/>
  <c r="M41" i="61"/>
  <c r="P41" i="61"/>
  <c r="S41" i="61"/>
  <c r="V41" i="61"/>
  <c r="Y41" i="61"/>
  <c r="AB41" i="61"/>
  <c r="AE41" i="61"/>
  <c r="AH41" i="61"/>
  <c r="AI41" i="61"/>
  <c r="AJ41" i="61"/>
  <c r="J42" i="61"/>
  <c r="M42" i="61"/>
  <c r="P42" i="61"/>
  <c r="S42" i="61"/>
  <c r="V42" i="61"/>
  <c r="Y42" i="61"/>
  <c r="AB42" i="61"/>
  <c r="AE42" i="61"/>
  <c r="AH42" i="61"/>
  <c r="AI42" i="61"/>
  <c r="AJ42" i="61"/>
  <c r="J43" i="61"/>
  <c r="M43" i="61"/>
  <c r="P43" i="61"/>
  <c r="S43" i="61"/>
  <c r="V43" i="61"/>
  <c r="Y43" i="61"/>
  <c r="AB43" i="61"/>
  <c r="AE43" i="61"/>
  <c r="AH43" i="61"/>
  <c r="AI43" i="61"/>
  <c r="AJ43" i="61"/>
  <c r="J44" i="61"/>
  <c r="M44" i="61"/>
  <c r="P44" i="61"/>
  <c r="S44" i="61"/>
  <c r="V44" i="61"/>
  <c r="Y44" i="61"/>
  <c r="AB44" i="61"/>
  <c r="AE44" i="61"/>
  <c r="AH44" i="61"/>
  <c r="AI44" i="61"/>
  <c r="AJ44" i="61"/>
  <c r="J45" i="61"/>
  <c r="M45" i="61"/>
  <c r="P45" i="61"/>
  <c r="S45" i="61"/>
  <c r="V45" i="61"/>
  <c r="Y45" i="61"/>
  <c r="AB45" i="61"/>
  <c r="AE45" i="61"/>
  <c r="AH45" i="61"/>
  <c r="AI45" i="61"/>
  <c r="AJ45" i="61"/>
  <c r="J35" i="65"/>
  <c r="M35" i="65"/>
  <c r="P35" i="65"/>
  <c r="S35" i="65"/>
  <c r="V35" i="65"/>
  <c r="Y35" i="65"/>
  <c r="AB35" i="65"/>
  <c r="AE35" i="65"/>
  <c r="AH35" i="65"/>
  <c r="AI35" i="65"/>
  <c r="AJ35" i="65"/>
  <c r="J36" i="65"/>
  <c r="M36" i="65"/>
  <c r="P36" i="65"/>
  <c r="S36" i="65"/>
  <c r="V36" i="65"/>
  <c r="Y36" i="65"/>
  <c r="AB36" i="65"/>
  <c r="AE36" i="65"/>
  <c r="AH36" i="65"/>
  <c r="AI36" i="65"/>
  <c r="AJ36" i="65"/>
  <c r="J37" i="65"/>
  <c r="M37" i="65"/>
  <c r="P37" i="65"/>
  <c r="S37" i="65"/>
  <c r="V37" i="65"/>
  <c r="Y37" i="65"/>
  <c r="AB37" i="65"/>
  <c r="AE37" i="65"/>
  <c r="AH37" i="65"/>
  <c r="AI37" i="65"/>
  <c r="AJ37" i="65"/>
  <c r="J38" i="65"/>
  <c r="M38" i="65"/>
  <c r="P38" i="65"/>
  <c r="S38" i="65"/>
  <c r="V38" i="65"/>
  <c r="Y38" i="65"/>
  <c r="AB38" i="65"/>
  <c r="AE38" i="65"/>
  <c r="AH38" i="65"/>
  <c r="AI38" i="65"/>
  <c r="AJ38" i="65"/>
  <c r="J39" i="65"/>
  <c r="M39" i="65"/>
  <c r="P39" i="65"/>
  <c r="S39" i="65"/>
  <c r="V39" i="65"/>
  <c r="Y39" i="65"/>
  <c r="AB39" i="65"/>
  <c r="AE39" i="65"/>
  <c r="AH39" i="65"/>
  <c r="AI39" i="65"/>
  <c r="AJ39" i="65"/>
  <c r="J40" i="65"/>
  <c r="M40" i="65"/>
  <c r="P40" i="65"/>
  <c r="S40" i="65"/>
  <c r="V40" i="65"/>
  <c r="Y40" i="65"/>
  <c r="AB40" i="65"/>
  <c r="AE40" i="65"/>
  <c r="AH40" i="65"/>
  <c r="AI40" i="65"/>
  <c r="AJ40" i="65"/>
  <c r="J41" i="65"/>
  <c r="M41" i="65"/>
  <c r="P41" i="65"/>
  <c r="S41" i="65"/>
  <c r="V41" i="65"/>
  <c r="Y41" i="65"/>
  <c r="AB41" i="65"/>
  <c r="AE41" i="65"/>
  <c r="AH41" i="65"/>
  <c r="AI41" i="65"/>
  <c r="AJ41" i="65"/>
  <c r="J42" i="65"/>
  <c r="M42" i="65"/>
  <c r="P42" i="65"/>
  <c r="S42" i="65"/>
  <c r="V42" i="65"/>
  <c r="Y42" i="65"/>
  <c r="AB42" i="65"/>
  <c r="AE42" i="65"/>
  <c r="AH42" i="65"/>
  <c r="AI42" i="65"/>
  <c r="AJ42" i="65"/>
  <c r="J43" i="65"/>
  <c r="M43" i="65"/>
  <c r="P43" i="65"/>
  <c r="S43" i="65"/>
  <c r="V43" i="65"/>
  <c r="Y43" i="65"/>
  <c r="AB43" i="65"/>
  <c r="AE43" i="65"/>
  <c r="AH43" i="65"/>
  <c r="AI43" i="65"/>
  <c r="AJ43" i="65"/>
  <c r="J44" i="65"/>
  <c r="M44" i="65"/>
  <c r="P44" i="65"/>
  <c r="S44" i="65"/>
  <c r="V44" i="65"/>
  <c r="Y44" i="65"/>
  <c r="AB44" i="65"/>
  <c r="AE44" i="65"/>
  <c r="AH44" i="65"/>
  <c r="AI44" i="65"/>
  <c r="AJ44" i="65"/>
  <c r="J45" i="65"/>
  <c r="M45" i="65"/>
  <c r="P45" i="65"/>
  <c r="S45" i="65"/>
  <c r="V45" i="65"/>
  <c r="Y45" i="65"/>
  <c r="AB45" i="65"/>
  <c r="AE45" i="65"/>
  <c r="AH45" i="65"/>
  <c r="AI45" i="65"/>
  <c r="AJ45" i="65"/>
  <c r="J35" i="69"/>
  <c r="M35" i="69"/>
  <c r="P35" i="69"/>
  <c r="S35" i="69"/>
  <c r="V35" i="69"/>
  <c r="Y35" i="69"/>
  <c r="AB35" i="69"/>
  <c r="AE35" i="69"/>
  <c r="AH35" i="69"/>
  <c r="AI35" i="69"/>
  <c r="AJ35" i="69"/>
  <c r="J36" i="69"/>
  <c r="M36" i="69"/>
  <c r="P36" i="69"/>
  <c r="S36" i="69"/>
  <c r="V36" i="69"/>
  <c r="Y36" i="69"/>
  <c r="AB36" i="69"/>
  <c r="AE36" i="69"/>
  <c r="AH36" i="69"/>
  <c r="AI36" i="69"/>
  <c r="AJ36" i="69"/>
  <c r="J37" i="69"/>
  <c r="M37" i="69"/>
  <c r="P37" i="69"/>
  <c r="S37" i="69"/>
  <c r="V37" i="69"/>
  <c r="Y37" i="69"/>
  <c r="AB37" i="69"/>
  <c r="AE37" i="69"/>
  <c r="AH37" i="69"/>
  <c r="AI37" i="69"/>
  <c r="AJ37" i="69"/>
  <c r="J38" i="69"/>
  <c r="M38" i="69"/>
  <c r="P38" i="69"/>
  <c r="S38" i="69"/>
  <c r="V38" i="69"/>
  <c r="Y38" i="69"/>
  <c r="AB38" i="69"/>
  <c r="AE38" i="69"/>
  <c r="AH38" i="69"/>
  <c r="AI38" i="69"/>
  <c r="AJ38" i="69"/>
  <c r="J39" i="69"/>
  <c r="M39" i="69"/>
  <c r="P39" i="69"/>
  <c r="S39" i="69"/>
  <c r="V39" i="69"/>
  <c r="Y39" i="69"/>
  <c r="AB39" i="69"/>
  <c r="AE39" i="69"/>
  <c r="AH39" i="69"/>
  <c r="AI39" i="69"/>
  <c r="AJ39" i="69"/>
  <c r="J40" i="69"/>
  <c r="M40" i="69"/>
  <c r="P40" i="69"/>
  <c r="S40" i="69"/>
  <c r="V40" i="69"/>
  <c r="Y40" i="69"/>
  <c r="AB40" i="69"/>
  <c r="AE40" i="69"/>
  <c r="AH40" i="69"/>
  <c r="AI40" i="69"/>
  <c r="AJ40" i="69"/>
  <c r="J41" i="69"/>
  <c r="M41" i="69"/>
  <c r="P41" i="69"/>
  <c r="S41" i="69"/>
  <c r="V41" i="69"/>
  <c r="Y41" i="69"/>
  <c r="AB41" i="69"/>
  <c r="AE41" i="69"/>
  <c r="AH41" i="69"/>
  <c r="AI41" i="69"/>
  <c r="AJ41" i="69"/>
  <c r="J42" i="69"/>
  <c r="M42" i="69"/>
  <c r="P42" i="69"/>
  <c r="S42" i="69"/>
  <c r="V42" i="69"/>
  <c r="Y42" i="69"/>
  <c r="AB42" i="69"/>
  <c r="AE42" i="69"/>
  <c r="AH42" i="69"/>
  <c r="AI42" i="69"/>
  <c r="AJ42" i="69"/>
  <c r="J43" i="69"/>
  <c r="M43" i="69"/>
  <c r="P43" i="69"/>
  <c r="S43" i="69"/>
  <c r="V43" i="69"/>
  <c r="Y43" i="69"/>
  <c r="AB43" i="69"/>
  <c r="AE43" i="69"/>
  <c r="AH43" i="69"/>
  <c r="AI43" i="69"/>
  <c r="AJ43" i="69"/>
  <c r="J44" i="69"/>
  <c r="M44" i="69"/>
  <c r="P44" i="69"/>
  <c r="S44" i="69"/>
  <c r="V44" i="69"/>
  <c r="Y44" i="69"/>
  <c r="AB44" i="69"/>
  <c r="AE44" i="69"/>
  <c r="AH44" i="69"/>
  <c r="AI44" i="69"/>
  <c r="AJ44" i="69"/>
  <c r="J45" i="69"/>
  <c r="M45" i="69"/>
  <c r="P45" i="69"/>
  <c r="S45" i="69"/>
  <c r="V45" i="69"/>
  <c r="Y45" i="69"/>
  <c r="AB45" i="69"/>
  <c r="AE45" i="69"/>
  <c r="AH45" i="69"/>
  <c r="AI45" i="69"/>
  <c r="AJ45" i="69"/>
  <c r="AJ31" i="90" l="1"/>
  <c r="W21" i="90"/>
  <c r="W21" i="86"/>
  <c r="Z21" i="90"/>
  <c r="Z21" i="86"/>
  <c r="J36" i="56"/>
  <c r="AC21" i="90"/>
  <c r="AC21" i="86"/>
  <c r="T21" i="90"/>
  <c r="T21" i="86"/>
  <c r="K21" i="86"/>
  <c r="K21" i="90"/>
  <c r="Q21" i="86"/>
  <c r="Q21" i="90"/>
  <c r="J31" i="56"/>
  <c r="N21" i="90"/>
  <c r="N21" i="86"/>
  <c r="U8" i="92"/>
  <c r="AL9" i="91"/>
  <c r="AF120" i="92"/>
  <c r="AH120" i="92" s="1"/>
  <c r="AH91" i="90"/>
  <c r="AF124" i="92" s="1"/>
  <c r="X120" i="92"/>
  <c r="BF74" i="91"/>
  <c r="BE74" i="91"/>
  <c r="BD74" i="91"/>
  <c r="BB74" i="91"/>
  <c r="BC74" i="91"/>
  <c r="BA74" i="91"/>
  <c r="AZ74" i="91"/>
  <c r="Z91" i="90"/>
  <c r="AC87" i="90"/>
  <c r="Y120" i="92"/>
  <c r="AA91" i="90"/>
  <c r="Y124" i="92" s="1"/>
  <c r="AD87" i="90"/>
  <c r="Z17" i="90"/>
  <c r="U124" i="92"/>
  <c r="AT78" i="91"/>
  <c r="AS78" i="91"/>
  <c r="AY78" i="91"/>
  <c r="AX78" i="91"/>
  <c r="AW78" i="91"/>
  <c r="AU78" i="91"/>
  <c r="AV78" i="91"/>
  <c r="AK31" i="90"/>
  <c r="AK63" i="90" s="1"/>
  <c r="G63" i="90"/>
  <c r="AJ27" i="90"/>
  <c r="AC120" i="88"/>
  <c r="AE91" i="86"/>
  <c r="AC124" i="88" s="1"/>
  <c r="AH87" i="86"/>
  <c r="U124" i="88"/>
  <c r="AU78" i="87"/>
  <c r="AT78" i="87"/>
  <c r="AY78" i="87"/>
  <c r="AX78" i="87"/>
  <c r="AS78" i="87"/>
  <c r="AW78" i="87"/>
  <c r="AV78" i="87"/>
  <c r="U8" i="88"/>
  <c r="AL9" i="87"/>
  <c r="Y120" i="88"/>
  <c r="AA91" i="86"/>
  <c r="Y124" i="88" s="1"/>
  <c r="AD87" i="86"/>
  <c r="Z17" i="86"/>
  <c r="AK31" i="86"/>
  <c r="AK63" i="86" s="1"/>
  <c r="G63" i="86"/>
  <c r="F31" i="86"/>
  <c r="AJ31" i="86" s="1"/>
  <c r="AJ25" i="86"/>
  <c r="X120" i="88"/>
  <c r="BF74" i="87"/>
  <c r="BC74" i="87"/>
  <c r="BB74" i="87"/>
  <c r="BE74" i="87"/>
  <c r="BD74" i="87"/>
  <c r="BA74" i="87"/>
  <c r="Z91" i="86"/>
  <c r="AZ74" i="87"/>
  <c r="AC87" i="86"/>
  <c r="W21" i="65"/>
  <c r="W21" i="69"/>
  <c r="W21" i="57"/>
  <c r="W21" i="61"/>
  <c r="W21" i="52"/>
  <c r="Z21" i="69"/>
  <c r="Z21" i="57"/>
  <c r="Z21" i="61"/>
  <c r="Z21" i="52"/>
  <c r="Z21" i="65"/>
  <c r="Q21" i="61"/>
  <c r="Q21" i="52"/>
  <c r="Q21" i="69"/>
  <c r="Q21" i="65"/>
  <c r="Q21" i="57"/>
  <c r="N21" i="69"/>
  <c r="N21" i="57"/>
  <c r="N21" i="61"/>
  <c r="N21" i="52"/>
  <c r="N21" i="65"/>
  <c r="K21" i="65"/>
  <c r="K21" i="69"/>
  <c r="K21" i="57"/>
  <c r="K21" i="61"/>
  <c r="K21" i="52"/>
  <c r="H21" i="61"/>
  <c r="H21" i="52"/>
  <c r="H21" i="65"/>
  <c r="H21" i="69"/>
  <c r="H21" i="57"/>
  <c r="AC21" i="61"/>
  <c r="AC21" i="52"/>
  <c r="AC21" i="65"/>
  <c r="AC21" i="69"/>
  <c r="AC21" i="57"/>
  <c r="T21" i="61"/>
  <c r="T21" i="52"/>
  <c r="T21" i="65"/>
  <c r="T21" i="69"/>
  <c r="T21" i="57"/>
  <c r="AK38" i="57"/>
  <c r="AK39" i="65"/>
  <c r="AK45" i="61"/>
  <c r="AK37" i="61"/>
  <c r="AK40" i="57"/>
  <c r="AK37" i="57"/>
  <c r="AK43" i="52"/>
  <c r="AK40" i="52"/>
  <c r="AK41" i="69"/>
  <c r="AK42" i="61"/>
  <c r="AK39" i="61"/>
  <c r="AK42" i="65"/>
  <c r="AK44" i="57"/>
  <c r="AK45" i="52"/>
  <c r="AK37" i="52"/>
  <c r="AK39" i="69"/>
  <c r="AK37" i="65"/>
  <c r="AK36" i="69"/>
  <c r="AK35" i="52"/>
  <c r="AK44" i="69"/>
  <c r="AK42" i="69"/>
  <c r="AK35" i="61"/>
  <c r="AK38" i="65"/>
  <c r="AK36" i="57"/>
  <c r="AK45" i="69"/>
  <c r="AK37" i="69"/>
  <c r="AK40" i="65"/>
  <c r="AK43" i="61"/>
  <c r="AK41" i="52"/>
  <c r="AK41" i="61"/>
  <c r="AK43" i="69"/>
  <c r="AK45" i="65"/>
  <c r="AK40" i="61"/>
  <c r="AK43" i="57"/>
  <c r="AK35" i="57"/>
  <c r="AK38" i="52"/>
  <c r="AK35" i="69"/>
  <c r="AK45" i="57"/>
  <c r="AK39" i="52"/>
  <c r="AK38" i="69"/>
  <c r="AK44" i="61"/>
  <c r="AK39" i="57"/>
  <c r="AK41" i="65"/>
  <c r="AK36" i="61"/>
  <c r="AK42" i="52"/>
  <c r="AK40" i="69"/>
  <c r="AK43" i="65"/>
  <c r="AK35" i="65"/>
  <c r="AK38" i="61"/>
  <c r="AK41" i="57"/>
  <c r="AK44" i="52"/>
  <c r="AK36" i="52"/>
  <c r="AK44" i="65"/>
  <c r="AK36" i="65"/>
  <c r="AK42" i="57"/>
  <c r="J37" i="56" l="1"/>
  <c r="J38" i="56"/>
  <c r="J30" i="56"/>
  <c r="J32" i="56"/>
  <c r="J33" i="56"/>
  <c r="J34" i="56"/>
  <c r="J35" i="56"/>
  <c r="AA120" i="92"/>
  <c r="BM74" i="91"/>
  <c r="BL74" i="91"/>
  <c r="BJ74" i="91"/>
  <c r="BK74" i="91"/>
  <c r="BI74" i="91"/>
  <c r="BH74" i="91"/>
  <c r="BG74" i="91"/>
  <c r="AC91" i="90"/>
  <c r="AF87" i="90"/>
  <c r="BB78" i="91"/>
  <c r="BA78" i="91"/>
  <c r="AZ78" i="91"/>
  <c r="BF78" i="91"/>
  <c r="X124" i="92"/>
  <c r="BE78" i="91"/>
  <c r="BD78" i="91"/>
  <c r="BC78" i="91"/>
  <c r="X8" i="92"/>
  <c r="AS9" i="91"/>
  <c r="AB120" i="92"/>
  <c r="AD91" i="90"/>
  <c r="AB124" i="92" s="1"/>
  <c r="AG87" i="90"/>
  <c r="AC17" i="90"/>
  <c r="BC78" i="87"/>
  <c r="BB78" i="87"/>
  <c r="BF78" i="87"/>
  <c r="X124" i="88"/>
  <c r="BE78" i="87"/>
  <c r="BD78" i="87"/>
  <c r="BA78" i="87"/>
  <c r="AZ78" i="87"/>
  <c r="AF120" i="88"/>
  <c r="AH120" i="88" s="1"/>
  <c r="AH91" i="86"/>
  <c r="AF124" i="88" s="1"/>
  <c r="X8" i="88"/>
  <c r="AS9" i="87"/>
  <c r="AA120" i="88"/>
  <c r="BG74" i="87"/>
  <c r="BK74" i="87"/>
  <c r="BJ74" i="87"/>
  <c r="BM74" i="87"/>
  <c r="BL74" i="87"/>
  <c r="BI74" i="87"/>
  <c r="BH74" i="87"/>
  <c r="AC91" i="86"/>
  <c r="AF87" i="86"/>
  <c r="AB120" i="88"/>
  <c r="AD91" i="86"/>
  <c r="AB124" i="88" s="1"/>
  <c r="AG87" i="86"/>
  <c r="AC17" i="86"/>
  <c r="F14" i="56"/>
  <c r="G14" i="56"/>
  <c r="H14" i="56"/>
  <c r="C16" i="86" l="1"/>
  <c r="C16" i="90"/>
  <c r="AD120" i="92"/>
  <c r="BN74" i="91"/>
  <c r="BT74" i="91"/>
  <c r="BV74" i="91" s="1"/>
  <c r="BR74" i="91"/>
  <c r="BO74" i="91"/>
  <c r="BS74" i="91"/>
  <c r="BU74" i="91" s="1"/>
  <c r="BW74" i="91" s="1"/>
  <c r="BQ74" i="91"/>
  <c r="BP74" i="91"/>
  <c r="AF91" i="90"/>
  <c r="AE120" i="92"/>
  <c r="AG120" i="92" s="1"/>
  <c r="AI120" i="92" s="1"/>
  <c r="AF17" i="90"/>
  <c r="AG91" i="90"/>
  <c r="AE124" i="92" s="1"/>
  <c r="AA8" i="92"/>
  <c r="AZ9" i="91"/>
  <c r="AA124" i="92"/>
  <c r="BJ78" i="91"/>
  <c r="BI78" i="91"/>
  <c r="BH78" i="91"/>
  <c r="BG78" i="91"/>
  <c r="BM78" i="91"/>
  <c r="BL78" i="91"/>
  <c r="BK78" i="91"/>
  <c r="AA124" i="88"/>
  <c r="BK78" i="87"/>
  <c r="BJ78" i="87"/>
  <c r="BG78" i="87"/>
  <c r="BI78" i="87"/>
  <c r="BH78" i="87"/>
  <c r="BM78" i="87"/>
  <c r="BL78" i="87"/>
  <c r="AD120" i="88"/>
  <c r="BO74" i="87"/>
  <c r="BN74" i="87"/>
  <c r="BS74" i="87"/>
  <c r="BU74" i="87" s="1"/>
  <c r="BW74" i="87" s="1"/>
  <c r="BR74" i="87"/>
  <c r="BT74" i="87"/>
  <c r="BV74" i="87" s="1"/>
  <c r="AF91" i="86"/>
  <c r="BQ74" i="87"/>
  <c r="BP74" i="87"/>
  <c r="AA8" i="88"/>
  <c r="AZ9" i="87"/>
  <c r="AE120" i="88"/>
  <c r="AG120" i="88" s="1"/>
  <c r="AI120" i="88" s="1"/>
  <c r="AF17" i="86"/>
  <c r="AG91" i="86"/>
  <c r="AE124" i="88" s="1"/>
  <c r="C5" i="78"/>
  <c r="B5" i="78"/>
  <c r="J41" i="77"/>
  <c r="I41" i="77"/>
  <c r="L41" i="77" s="1"/>
  <c r="H41" i="77"/>
  <c r="C6" i="77"/>
  <c r="C5" i="77"/>
  <c r="B5" i="77"/>
  <c r="B6" i="77" s="1"/>
  <c r="C6" i="76"/>
  <c r="H40" i="76"/>
  <c r="K40" i="76" s="1"/>
  <c r="N40" i="76" s="1"/>
  <c r="I40" i="76"/>
  <c r="L40" i="76" s="1"/>
  <c r="O40" i="76" s="1"/>
  <c r="J40" i="76"/>
  <c r="M40" i="76" s="1"/>
  <c r="P40" i="76" s="1"/>
  <c r="B5" i="76"/>
  <c r="AD8" i="92" l="1"/>
  <c r="BG9" i="91"/>
  <c r="AD124" i="92"/>
  <c r="BR78" i="91"/>
  <c r="BQ78" i="91"/>
  <c r="BP78" i="91"/>
  <c r="BO78" i="91"/>
  <c r="BN78" i="91"/>
  <c r="BT78" i="91"/>
  <c r="BS78" i="91"/>
  <c r="AD124" i="88"/>
  <c r="BS78" i="87"/>
  <c r="BR78" i="87"/>
  <c r="BO78" i="87"/>
  <c r="BN78" i="87"/>
  <c r="BT78" i="87"/>
  <c r="BQ78" i="87"/>
  <c r="BP78" i="87"/>
  <c r="AD8" i="88"/>
  <c r="BG9" i="87"/>
  <c r="D6" i="77"/>
  <c r="D5" i="77"/>
  <c r="D5" i="78"/>
  <c r="K41" i="77"/>
  <c r="O41" i="77"/>
  <c r="M41" i="77"/>
  <c r="B6" i="76"/>
  <c r="D6" i="76" s="1"/>
  <c r="D5" i="76"/>
  <c r="S40" i="76"/>
  <c r="AI66" i="63"/>
  <c r="AG66" i="63"/>
  <c r="AE66" i="63"/>
  <c r="AB66" i="63"/>
  <c r="Y66" i="63"/>
  <c r="V66" i="63"/>
  <c r="S66" i="63"/>
  <c r="P66" i="63"/>
  <c r="M66" i="63"/>
  <c r="J66" i="63"/>
  <c r="G66" i="63"/>
  <c r="D66" i="63"/>
  <c r="AI65" i="63"/>
  <c r="AG65" i="63"/>
  <c r="AE65" i="63"/>
  <c r="AB65" i="63"/>
  <c r="Y65" i="63"/>
  <c r="V65" i="63"/>
  <c r="S65" i="63"/>
  <c r="P65" i="63"/>
  <c r="M65" i="63"/>
  <c r="J65" i="63"/>
  <c r="G65" i="63"/>
  <c r="D65" i="63"/>
  <c r="AI64" i="63"/>
  <c r="AG64" i="63"/>
  <c r="AE64" i="63"/>
  <c r="AB64" i="63"/>
  <c r="Y64" i="63"/>
  <c r="V64" i="63"/>
  <c r="S64" i="63"/>
  <c r="P64" i="63"/>
  <c r="M64" i="63"/>
  <c r="J64" i="63"/>
  <c r="G64" i="63"/>
  <c r="D64" i="63"/>
  <c r="AI63" i="63"/>
  <c r="AG63" i="63"/>
  <c r="AE63" i="63"/>
  <c r="AB63" i="63"/>
  <c r="Y63" i="63"/>
  <c r="V63" i="63"/>
  <c r="S63" i="63"/>
  <c r="P63" i="63"/>
  <c r="M63" i="63"/>
  <c r="J63" i="63"/>
  <c r="G63" i="63"/>
  <c r="D63" i="63"/>
  <c r="AI62" i="63"/>
  <c r="AG62" i="63"/>
  <c r="AE62" i="63"/>
  <c r="AB62" i="63"/>
  <c r="Y62" i="63"/>
  <c r="V62" i="63"/>
  <c r="S62" i="63"/>
  <c r="P62" i="63"/>
  <c r="M62" i="63"/>
  <c r="J62" i="63"/>
  <c r="G62" i="63"/>
  <c r="D62" i="63"/>
  <c r="AI61" i="63"/>
  <c r="AG61" i="63"/>
  <c r="AE61" i="63"/>
  <c r="AB61" i="63"/>
  <c r="Y61" i="63"/>
  <c r="V61" i="63"/>
  <c r="S61" i="63"/>
  <c r="P61" i="63"/>
  <c r="M61" i="63"/>
  <c r="J61" i="63"/>
  <c r="G61" i="63"/>
  <c r="D61" i="63"/>
  <c r="AI60" i="63"/>
  <c r="AG60" i="63"/>
  <c r="AE60" i="63"/>
  <c r="AB60" i="63"/>
  <c r="Y60" i="63"/>
  <c r="V60" i="63"/>
  <c r="S60" i="63"/>
  <c r="P60" i="63"/>
  <c r="M60" i="63"/>
  <c r="J60" i="63"/>
  <c r="G60" i="63"/>
  <c r="D60" i="63"/>
  <c r="AI59" i="63"/>
  <c r="AG59" i="63"/>
  <c r="AE59" i="63"/>
  <c r="AB59" i="63"/>
  <c r="Y59" i="63"/>
  <c r="V59" i="63"/>
  <c r="S59" i="63"/>
  <c r="P59" i="63"/>
  <c r="M59" i="63"/>
  <c r="J59" i="63"/>
  <c r="G59" i="63"/>
  <c r="D59" i="63"/>
  <c r="AI58" i="63"/>
  <c r="AG58" i="63"/>
  <c r="AE58" i="63"/>
  <c r="AB58" i="63"/>
  <c r="Y58" i="63"/>
  <c r="V58" i="63"/>
  <c r="S58" i="63"/>
  <c r="P58" i="63"/>
  <c r="M58" i="63"/>
  <c r="J58" i="63"/>
  <c r="G58" i="63"/>
  <c r="D58" i="63"/>
  <c r="AI57" i="63"/>
  <c r="AG57" i="63"/>
  <c r="AE57" i="63"/>
  <c r="AB57" i="63"/>
  <c r="Y57" i="63"/>
  <c r="V57" i="63"/>
  <c r="S57" i="63"/>
  <c r="P57" i="63"/>
  <c r="M57" i="63"/>
  <c r="J57" i="63"/>
  <c r="G57" i="63"/>
  <c r="D57" i="63"/>
  <c r="AI66" i="59"/>
  <c r="AG66" i="59"/>
  <c r="AE66" i="59"/>
  <c r="AB66" i="59"/>
  <c r="Y66" i="59"/>
  <c r="V66" i="59"/>
  <c r="S66" i="59"/>
  <c r="P66" i="59"/>
  <c r="M66" i="59"/>
  <c r="J66" i="59"/>
  <c r="G66" i="59"/>
  <c r="D66" i="59"/>
  <c r="AI65" i="59"/>
  <c r="AG65" i="59"/>
  <c r="AE65" i="59"/>
  <c r="AB65" i="59"/>
  <c r="Y65" i="59"/>
  <c r="V65" i="59"/>
  <c r="S65" i="59"/>
  <c r="P65" i="59"/>
  <c r="M65" i="59"/>
  <c r="J65" i="59"/>
  <c r="G65" i="59"/>
  <c r="D65" i="59"/>
  <c r="AI64" i="59"/>
  <c r="AG64" i="59"/>
  <c r="AE64" i="59"/>
  <c r="AB64" i="59"/>
  <c r="Y64" i="59"/>
  <c r="V64" i="59"/>
  <c r="S64" i="59"/>
  <c r="P64" i="59"/>
  <c r="M64" i="59"/>
  <c r="J64" i="59"/>
  <c r="G64" i="59"/>
  <c r="D64" i="59"/>
  <c r="AI63" i="59"/>
  <c r="AG63" i="59"/>
  <c r="AE63" i="59"/>
  <c r="AB63" i="59"/>
  <c r="Y63" i="59"/>
  <c r="V63" i="59"/>
  <c r="S63" i="59"/>
  <c r="P63" i="59"/>
  <c r="M63" i="59"/>
  <c r="J63" i="59"/>
  <c r="G63" i="59"/>
  <c r="D63" i="59"/>
  <c r="AI62" i="59"/>
  <c r="AG62" i="59"/>
  <c r="AE62" i="59"/>
  <c r="AB62" i="59"/>
  <c r="Y62" i="59"/>
  <c r="V62" i="59"/>
  <c r="S62" i="59"/>
  <c r="P62" i="59"/>
  <c r="M62" i="59"/>
  <c r="J62" i="59"/>
  <c r="G62" i="59"/>
  <c r="D62" i="59"/>
  <c r="AI61" i="59"/>
  <c r="AG61" i="59"/>
  <c r="AE61" i="59"/>
  <c r="AB61" i="59"/>
  <c r="Y61" i="59"/>
  <c r="V61" i="59"/>
  <c r="S61" i="59"/>
  <c r="P61" i="59"/>
  <c r="M61" i="59"/>
  <c r="J61" i="59"/>
  <c r="G61" i="59"/>
  <c r="D61" i="59"/>
  <c r="AI60" i="59"/>
  <c r="AG60" i="59"/>
  <c r="AE60" i="59"/>
  <c r="AB60" i="59"/>
  <c r="Y60" i="59"/>
  <c r="V60" i="59"/>
  <c r="S60" i="59"/>
  <c r="P60" i="59"/>
  <c r="M60" i="59"/>
  <c r="J60" i="59"/>
  <c r="G60" i="59"/>
  <c r="D60" i="59"/>
  <c r="AI59" i="59"/>
  <c r="AG59" i="59"/>
  <c r="AE59" i="59"/>
  <c r="AB59" i="59"/>
  <c r="Y59" i="59"/>
  <c r="V59" i="59"/>
  <c r="S59" i="59"/>
  <c r="P59" i="59"/>
  <c r="M59" i="59"/>
  <c r="J59" i="59"/>
  <c r="G59" i="59"/>
  <c r="D59" i="59"/>
  <c r="AI58" i="59"/>
  <c r="AG58" i="59"/>
  <c r="AE58" i="59"/>
  <c r="AB58" i="59"/>
  <c r="Y58" i="59"/>
  <c r="V58" i="59"/>
  <c r="S58" i="59"/>
  <c r="P58" i="59"/>
  <c r="M58" i="59"/>
  <c r="J58" i="59"/>
  <c r="G58" i="59"/>
  <c r="D58" i="59"/>
  <c r="AI57" i="59"/>
  <c r="AG57" i="59"/>
  <c r="AE57" i="59"/>
  <c r="AB57" i="59"/>
  <c r="Y57" i="59"/>
  <c r="V57" i="59"/>
  <c r="S57" i="59"/>
  <c r="P57" i="59"/>
  <c r="M57" i="59"/>
  <c r="J57" i="59"/>
  <c r="G57" i="59"/>
  <c r="D57" i="59"/>
  <c r="AI67" i="54"/>
  <c r="AG67" i="54"/>
  <c r="AE67" i="54"/>
  <c r="AB67" i="54"/>
  <c r="Y67" i="54"/>
  <c r="V67" i="54"/>
  <c r="S67" i="54"/>
  <c r="P67" i="54"/>
  <c r="M67" i="54"/>
  <c r="J67" i="54"/>
  <c r="G67" i="54"/>
  <c r="D67" i="54"/>
  <c r="AI66" i="54"/>
  <c r="AG66" i="54"/>
  <c r="AE66" i="54"/>
  <c r="AB66" i="54"/>
  <c r="Y66" i="54"/>
  <c r="V66" i="54"/>
  <c r="S66" i="54"/>
  <c r="P66" i="54"/>
  <c r="M66" i="54"/>
  <c r="J66" i="54"/>
  <c r="G66" i="54"/>
  <c r="D66" i="54"/>
  <c r="AI64" i="54"/>
  <c r="AG64" i="54"/>
  <c r="AE64" i="54"/>
  <c r="AB64" i="54"/>
  <c r="Y64" i="54"/>
  <c r="V64" i="54"/>
  <c r="S64" i="54"/>
  <c r="P64" i="54"/>
  <c r="M64" i="54"/>
  <c r="J64" i="54"/>
  <c r="G64" i="54"/>
  <c r="D64" i="54"/>
  <c r="AI63" i="54"/>
  <c r="AG63" i="54"/>
  <c r="AE63" i="54"/>
  <c r="AB63" i="54"/>
  <c r="Y63" i="54"/>
  <c r="V63" i="54"/>
  <c r="S63" i="54"/>
  <c r="P63" i="54"/>
  <c r="M63" i="54"/>
  <c r="J63" i="54"/>
  <c r="G63" i="54"/>
  <c r="D63" i="54"/>
  <c r="AI61" i="54"/>
  <c r="AG61" i="54"/>
  <c r="AE61" i="54"/>
  <c r="AB61" i="54"/>
  <c r="Y61" i="54"/>
  <c r="V61" i="54"/>
  <c r="S61" i="54"/>
  <c r="P61" i="54"/>
  <c r="M61" i="54"/>
  <c r="J61" i="54"/>
  <c r="G61" i="54"/>
  <c r="D61" i="54"/>
  <c r="AI60" i="54"/>
  <c r="AG60" i="54"/>
  <c r="AE60" i="54"/>
  <c r="AB60" i="54"/>
  <c r="Y60" i="54"/>
  <c r="V60" i="54"/>
  <c r="S60" i="54"/>
  <c r="P60" i="54"/>
  <c r="M60" i="54"/>
  <c r="J60" i="54"/>
  <c r="G60" i="54"/>
  <c r="D60" i="54"/>
  <c r="AI59" i="54"/>
  <c r="AG59" i="54"/>
  <c r="AE59" i="54"/>
  <c r="AB59" i="54"/>
  <c r="Y59" i="54"/>
  <c r="V59" i="54"/>
  <c r="S59" i="54"/>
  <c r="P59" i="54"/>
  <c r="M59" i="54"/>
  <c r="J59" i="54"/>
  <c r="G59" i="54"/>
  <c r="D59" i="54"/>
  <c r="AI58" i="54"/>
  <c r="AG58" i="54"/>
  <c r="AE58" i="54"/>
  <c r="AB58" i="54"/>
  <c r="Y58" i="54"/>
  <c r="V58" i="54"/>
  <c r="S58" i="54"/>
  <c r="P58" i="54"/>
  <c r="M58" i="54"/>
  <c r="J58" i="54"/>
  <c r="G58" i="54"/>
  <c r="D58" i="54"/>
  <c r="AI57" i="54"/>
  <c r="AG57" i="54"/>
  <c r="AE57" i="54"/>
  <c r="AB57" i="54"/>
  <c r="Y57" i="54"/>
  <c r="V57" i="54"/>
  <c r="S57" i="54"/>
  <c r="P57" i="54"/>
  <c r="M57" i="54"/>
  <c r="J57" i="54"/>
  <c r="G57" i="54"/>
  <c r="D57" i="54"/>
  <c r="AA66" i="50"/>
  <c r="X66" i="50"/>
  <c r="U66" i="50"/>
  <c r="R66" i="50"/>
  <c r="O66" i="50"/>
  <c r="L66" i="50"/>
  <c r="I66" i="50"/>
  <c r="F66" i="50"/>
  <c r="AA65" i="50"/>
  <c r="X65" i="50"/>
  <c r="U65" i="50"/>
  <c r="R65" i="50"/>
  <c r="O65" i="50"/>
  <c r="L65" i="50"/>
  <c r="I65" i="50"/>
  <c r="F65" i="50"/>
  <c r="AA64" i="50"/>
  <c r="X64" i="50"/>
  <c r="U64" i="50"/>
  <c r="R64" i="50"/>
  <c r="O64" i="50"/>
  <c r="L64" i="50"/>
  <c r="I64" i="50"/>
  <c r="F64" i="50"/>
  <c r="AA63" i="50"/>
  <c r="X63" i="50"/>
  <c r="U63" i="50"/>
  <c r="R63" i="50"/>
  <c r="O63" i="50"/>
  <c r="L63" i="50"/>
  <c r="I63" i="50"/>
  <c r="F63" i="50"/>
  <c r="AA62" i="50"/>
  <c r="X62" i="50"/>
  <c r="U62" i="50"/>
  <c r="R62" i="50"/>
  <c r="O62" i="50"/>
  <c r="L62" i="50"/>
  <c r="I62" i="50"/>
  <c r="F62" i="50"/>
  <c r="AA59" i="50"/>
  <c r="X59" i="50"/>
  <c r="U59" i="50"/>
  <c r="R59" i="50"/>
  <c r="O59" i="50"/>
  <c r="L59" i="50"/>
  <c r="I59" i="50"/>
  <c r="F59" i="50"/>
  <c r="AA58" i="50"/>
  <c r="X58" i="50"/>
  <c r="U58" i="50"/>
  <c r="R58" i="50"/>
  <c r="O58" i="50"/>
  <c r="L58" i="50"/>
  <c r="I58" i="50"/>
  <c r="F58" i="50"/>
  <c r="AA57" i="50"/>
  <c r="X57" i="50"/>
  <c r="U57" i="50"/>
  <c r="R57" i="50"/>
  <c r="O57" i="50"/>
  <c r="L57" i="50"/>
  <c r="I57" i="50"/>
  <c r="F57" i="50"/>
  <c r="AA56" i="50"/>
  <c r="X56" i="50"/>
  <c r="U56" i="50"/>
  <c r="R56" i="50"/>
  <c r="O56" i="50"/>
  <c r="L56" i="50"/>
  <c r="I56" i="50"/>
  <c r="F56" i="50"/>
  <c r="AH58" i="63" l="1"/>
  <c r="AH61" i="63"/>
  <c r="AH65" i="63"/>
  <c r="AH58" i="59"/>
  <c r="AH61" i="59"/>
  <c r="AH65" i="59"/>
  <c r="AH66" i="54"/>
  <c r="AH57" i="54"/>
  <c r="AH59" i="54"/>
  <c r="AH63" i="54"/>
  <c r="AH67" i="54"/>
  <c r="AH62" i="59"/>
  <c r="AH66" i="59"/>
  <c r="AH59" i="63"/>
  <c r="AH62" i="63"/>
  <c r="AH66" i="63"/>
  <c r="AH61" i="54"/>
  <c r="AH57" i="59"/>
  <c r="AH64" i="54"/>
  <c r="AH64" i="59"/>
  <c r="AH57" i="63"/>
  <c r="AH64" i="63"/>
  <c r="AH59" i="59"/>
  <c r="AH63" i="59"/>
  <c r="AH63" i="63"/>
  <c r="AH60" i="54"/>
  <c r="AH60" i="59"/>
  <c r="AH60" i="63"/>
  <c r="AH58" i="54"/>
  <c r="J45" i="77"/>
  <c r="G45" i="77"/>
  <c r="H45" i="77"/>
  <c r="L45" i="77"/>
  <c r="E45" i="77"/>
  <c r="I45" i="77"/>
  <c r="F45" i="77"/>
  <c r="N41" i="77"/>
  <c r="K45" i="77"/>
  <c r="M45" i="77"/>
  <c r="P41" i="77"/>
  <c r="R41" i="77"/>
  <c r="O45" i="77"/>
  <c r="F44" i="76"/>
  <c r="G44" i="76"/>
  <c r="E44" i="76"/>
  <c r="L44" i="76"/>
  <c r="I44" i="76"/>
  <c r="H44" i="76"/>
  <c r="K44" i="76"/>
  <c r="O44" i="76"/>
  <c r="N44" i="76"/>
  <c r="J44" i="76"/>
  <c r="P44" i="76"/>
  <c r="R40" i="76"/>
  <c r="M44" i="76"/>
  <c r="S44" i="76"/>
  <c r="V40" i="76"/>
  <c r="AI102" i="63"/>
  <c r="AG102" i="63"/>
  <c r="AE102" i="63"/>
  <c r="AB102" i="63"/>
  <c r="Y102" i="63"/>
  <c r="V102" i="63"/>
  <c r="S102" i="63"/>
  <c r="P102" i="63"/>
  <c r="M102" i="63"/>
  <c r="J102" i="63"/>
  <c r="G102" i="63"/>
  <c r="D102" i="63"/>
  <c r="AI101" i="63"/>
  <c r="AG101" i="63"/>
  <c r="AE101" i="63"/>
  <c r="AB101" i="63"/>
  <c r="Y101" i="63"/>
  <c r="V101" i="63"/>
  <c r="S101" i="63"/>
  <c r="P101" i="63"/>
  <c r="M101" i="63"/>
  <c r="J101" i="63"/>
  <c r="G101" i="63"/>
  <c r="D101" i="63"/>
  <c r="AI100" i="63"/>
  <c r="AG100" i="63"/>
  <c r="AE100" i="63"/>
  <c r="AB100" i="63"/>
  <c r="Y100" i="63"/>
  <c r="V100" i="63"/>
  <c r="S100" i="63"/>
  <c r="P100" i="63"/>
  <c r="M100" i="63"/>
  <c r="J100" i="63"/>
  <c r="G100" i="63"/>
  <c r="D100" i="63"/>
  <c r="AI99" i="63"/>
  <c r="AG99" i="63"/>
  <c r="AE99" i="63"/>
  <c r="AB99" i="63"/>
  <c r="Y99" i="63"/>
  <c r="V99" i="63"/>
  <c r="S99" i="63"/>
  <c r="P99" i="63"/>
  <c r="M99" i="63"/>
  <c r="J99" i="63"/>
  <c r="G99" i="63"/>
  <c r="D99" i="63"/>
  <c r="AI98" i="63"/>
  <c r="AG98" i="63"/>
  <c r="AE98" i="63"/>
  <c r="AB98" i="63"/>
  <c r="Y98" i="63"/>
  <c r="V98" i="63"/>
  <c r="S98" i="63"/>
  <c r="P98" i="63"/>
  <c r="M98" i="63"/>
  <c r="J98" i="63"/>
  <c r="G98" i="63"/>
  <c r="D98" i="63"/>
  <c r="AI97" i="63"/>
  <c r="AG97" i="63"/>
  <c r="AE97" i="63"/>
  <c r="AB97" i="63"/>
  <c r="Y97" i="63"/>
  <c r="V97" i="63"/>
  <c r="S97" i="63"/>
  <c r="P97" i="63"/>
  <c r="M97" i="63"/>
  <c r="J97" i="63"/>
  <c r="G97" i="63"/>
  <c r="D97" i="63"/>
  <c r="AI96" i="63"/>
  <c r="AG96" i="63"/>
  <c r="AE96" i="63"/>
  <c r="AE104" i="63" s="1"/>
  <c r="AB96" i="63"/>
  <c r="Y96" i="63"/>
  <c r="V96" i="63"/>
  <c r="S96" i="63"/>
  <c r="P96" i="63"/>
  <c r="P104" i="63" s="1"/>
  <c r="M96" i="63"/>
  <c r="M104" i="63" s="1"/>
  <c r="J96" i="63"/>
  <c r="J104" i="63" s="1"/>
  <c r="G96" i="63"/>
  <c r="G104" i="63" s="1"/>
  <c r="D96" i="63"/>
  <c r="AI90" i="63"/>
  <c r="AG90" i="63"/>
  <c r="AE90" i="63"/>
  <c r="AB90" i="63"/>
  <c r="Y90" i="63"/>
  <c r="V90" i="63"/>
  <c r="S90" i="63"/>
  <c r="P90" i="63"/>
  <c r="M90" i="63"/>
  <c r="J90" i="63"/>
  <c r="G90" i="63"/>
  <c r="D90" i="63"/>
  <c r="AI89" i="63"/>
  <c r="AG89" i="63"/>
  <c r="AE89" i="63"/>
  <c r="AB89" i="63"/>
  <c r="Y89" i="63"/>
  <c r="V89" i="63"/>
  <c r="S89" i="63"/>
  <c r="P89" i="63"/>
  <c r="M89" i="63"/>
  <c r="G89" i="63"/>
  <c r="D89" i="63"/>
  <c r="AI88" i="63"/>
  <c r="AG88" i="63"/>
  <c r="AE88" i="63"/>
  <c r="AB88" i="63"/>
  <c r="Y88" i="63"/>
  <c r="V88" i="63"/>
  <c r="S88" i="63"/>
  <c r="P88" i="63"/>
  <c r="M88" i="63"/>
  <c r="J88" i="63"/>
  <c r="G88" i="63"/>
  <c r="D88" i="63"/>
  <c r="AI87" i="63"/>
  <c r="AG87" i="63"/>
  <c r="AE87" i="63"/>
  <c r="AB87" i="63"/>
  <c r="Y87" i="63"/>
  <c r="V87" i="63"/>
  <c r="S87" i="63"/>
  <c r="P87" i="63"/>
  <c r="M87" i="63"/>
  <c r="J87" i="63"/>
  <c r="G87" i="63"/>
  <c r="D87" i="63"/>
  <c r="AI86" i="63"/>
  <c r="AG86" i="63"/>
  <c r="AE86" i="63"/>
  <c r="AB86" i="63"/>
  <c r="Y86" i="63"/>
  <c r="V86" i="63"/>
  <c r="S86" i="63"/>
  <c r="P86" i="63"/>
  <c r="M86" i="63"/>
  <c r="J86" i="63"/>
  <c r="G86" i="63"/>
  <c r="D86" i="63"/>
  <c r="AI85" i="63"/>
  <c r="AG85" i="63"/>
  <c r="AE85" i="63"/>
  <c r="AB85" i="63"/>
  <c r="Y85" i="63"/>
  <c r="V85" i="63"/>
  <c r="S85" i="63"/>
  <c r="P85" i="63"/>
  <c r="M85" i="63"/>
  <c r="J85" i="63"/>
  <c r="G85" i="63"/>
  <c r="D85" i="63"/>
  <c r="AI84" i="63"/>
  <c r="AG84" i="63"/>
  <c r="AE84" i="63"/>
  <c r="AB84" i="63"/>
  <c r="Y84" i="63"/>
  <c r="V84" i="63"/>
  <c r="S84" i="63"/>
  <c r="P84" i="63"/>
  <c r="M84" i="63"/>
  <c r="J84" i="63"/>
  <c r="G84" i="63"/>
  <c r="D84" i="63"/>
  <c r="AI83" i="63"/>
  <c r="AG83" i="63"/>
  <c r="AE83" i="63"/>
  <c r="AB83" i="63"/>
  <c r="Y83" i="63"/>
  <c r="V83" i="63"/>
  <c r="S83" i="63"/>
  <c r="P83" i="63"/>
  <c r="M83" i="63"/>
  <c r="J83" i="63"/>
  <c r="G83" i="63"/>
  <c r="D83" i="63"/>
  <c r="AI82" i="63"/>
  <c r="AG82" i="63"/>
  <c r="AE82" i="63"/>
  <c r="AB82" i="63"/>
  <c r="Y82" i="63"/>
  <c r="V82" i="63"/>
  <c r="S82" i="63"/>
  <c r="P82" i="63"/>
  <c r="M82" i="63"/>
  <c r="J82" i="63"/>
  <c r="G82" i="63"/>
  <c r="D82" i="63"/>
  <c r="AI71" i="63"/>
  <c r="AG71" i="63"/>
  <c r="AE71" i="63"/>
  <c r="AB71" i="63"/>
  <c r="AB93" i="63" s="1"/>
  <c r="Y71" i="63"/>
  <c r="V71" i="63"/>
  <c r="S71" i="63"/>
  <c r="P71" i="63"/>
  <c r="M71" i="63"/>
  <c r="J71" i="63"/>
  <c r="J93" i="63" s="1"/>
  <c r="G71" i="63"/>
  <c r="D71" i="63"/>
  <c r="D93" i="63" s="1"/>
  <c r="AI54" i="63"/>
  <c r="AG54" i="63"/>
  <c r="AE54" i="63"/>
  <c r="AB54" i="63"/>
  <c r="Y54" i="63"/>
  <c r="V54" i="63"/>
  <c r="S54" i="63"/>
  <c r="P54" i="63"/>
  <c r="M54" i="63"/>
  <c r="J54" i="63"/>
  <c r="G54" i="63"/>
  <c r="D54" i="63"/>
  <c r="AI53" i="63"/>
  <c r="AG53" i="63"/>
  <c r="AE53" i="63"/>
  <c r="AB53" i="63"/>
  <c r="Y53" i="63"/>
  <c r="V53" i="63"/>
  <c r="S53" i="63"/>
  <c r="P53" i="63"/>
  <c r="M53" i="63"/>
  <c r="J53" i="63"/>
  <c r="G53" i="63"/>
  <c r="D53" i="63"/>
  <c r="AI52" i="63"/>
  <c r="AG52" i="63"/>
  <c r="AE52" i="63"/>
  <c r="AB52" i="63"/>
  <c r="Y52" i="63"/>
  <c r="V52" i="63"/>
  <c r="S52" i="63"/>
  <c r="P52" i="63"/>
  <c r="M52" i="63"/>
  <c r="J52" i="63"/>
  <c r="G52" i="63"/>
  <c r="D52" i="63"/>
  <c r="AI51" i="63"/>
  <c r="AG51" i="63"/>
  <c r="AE51" i="63"/>
  <c r="AB51" i="63"/>
  <c r="Y51" i="63"/>
  <c r="V51" i="63"/>
  <c r="S51" i="63"/>
  <c r="P51" i="63"/>
  <c r="M51" i="63"/>
  <c r="J51" i="63"/>
  <c r="G51" i="63"/>
  <c r="D51" i="63"/>
  <c r="AI50" i="63"/>
  <c r="AG50" i="63"/>
  <c r="AE50" i="63"/>
  <c r="AB50" i="63"/>
  <c r="Y50" i="63"/>
  <c r="V50" i="63"/>
  <c r="S50" i="63"/>
  <c r="P50" i="63"/>
  <c r="M50" i="63"/>
  <c r="J50" i="63"/>
  <c r="G50" i="63"/>
  <c r="D50" i="63"/>
  <c r="AI49" i="63"/>
  <c r="AG49" i="63"/>
  <c r="AE49" i="63"/>
  <c r="AB49" i="63"/>
  <c r="Y49" i="63"/>
  <c r="V49" i="63"/>
  <c r="S49" i="63"/>
  <c r="P49" i="63"/>
  <c r="M49" i="63"/>
  <c r="J49" i="63"/>
  <c r="G49" i="63"/>
  <c r="D49" i="63"/>
  <c r="AI48" i="63"/>
  <c r="AG48" i="63"/>
  <c r="AE48" i="63"/>
  <c r="AB48" i="63"/>
  <c r="Y48" i="63"/>
  <c r="V48" i="63"/>
  <c r="S48" i="63"/>
  <c r="P48" i="63"/>
  <c r="M48" i="63"/>
  <c r="J48" i="63"/>
  <c r="G48" i="63"/>
  <c r="D48" i="63"/>
  <c r="AI47" i="63"/>
  <c r="AG47" i="63"/>
  <c r="AE47" i="63"/>
  <c r="AB47" i="63"/>
  <c r="Y47" i="63"/>
  <c r="V47" i="63"/>
  <c r="S47" i="63"/>
  <c r="P47" i="63"/>
  <c r="M47" i="63"/>
  <c r="J47" i="63"/>
  <c r="G47" i="63"/>
  <c r="D47" i="63"/>
  <c r="AI46" i="63"/>
  <c r="AG46" i="63"/>
  <c r="AE46" i="63"/>
  <c r="AB46" i="63"/>
  <c r="Y46" i="63"/>
  <c r="V46" i="63"/>
  <c r="S46" i="63"/>
  <c r="P46" i="63"/>
  <c r="M46" i="63"/>
  <c r="J46" i="63"/>
  <c r="G46" i="63"/>
  <c r="D46" i="63"/>
  <c r="AI45" i="63"/>
  <c r="AG45" i="63"/>
  <c r="AE45" i="63"/>
  <c r="AB45" i="63"/>
  <c r="Y45" i="63"/>
  <c r="V45" i="63"/>
  <c r="S45" i="63"/>
  <c r="P45" i="63"/>
  <c r="M45" i="63"/>
  <c r="J45" i="63"/>
  <c r="G45" i="63"/>
  <c r="D45" i="63"/>
  <c r="AI44" i="63"/>
  <c r="AG44" i="63"/>
  <c r="AE44" i="63"/>
  <c r="AB44" i="63"/>
  <c r="Y44" i="63"/>
  <c r="V44" i="63"/>
  <c r="S44" i="63"/>
  <c r="P44" i="63"/>
  <c r="M44" i="63"/>
  <c r="J44" i="63"/>
  <c r="G44" i="63"/>
  <c r="D44" i="63"/>
  <c r="AI42" i="63"/>
  <c r="AG42" i="63"/>
  <c r="AE42" i="63"/>
  <c r="AB42" i="63"/>
  <c r="Y42" i="63"/>
  <c r="V42" i="63"/>
  <c r="S42" i="63"/>
  <c r="P42" i="63"/>
  <c r="M42" i="63"/>
  <c r="J42" i="63"/>
  <c r="G42" i="63"/>
  <c r="D42" i="63"/>
  <c r="AI41" i="63"/>
  <c r="AG41" i="63"/>
  <c r="AE41" i="63"/>
  <c r="AB41" i="63"/>
  <c r="Y41" i="63"/>
  <c r="V41" i="63"/>
  <c r="S41" i="63"/>
  <c r="P41" i="63"/>
  <c r="M41" i="63"/>
  <c r="J41" i="63"/>
  <c r="G41" i="63"/>
  <c r="D41" i="63"/>
  <c r="AI40" i="63"/>
  <c r="AG40" i="63"/>
  <c r="AE40" i="63"/>
  <c r="AB40" i="63"/>
  <c r="Y40" i="63"/>
  <c r="V40" i="63"/>
  <c r="S40" i="63"/>
  <c r="P40" i="63"/>
  <c r="M40" i="63"/>
  <c r="J40" i="63"/>
  <c r="G40" i="63"/>
  <c r="D40" i="63"/>
  <c r="AI39" i="63"/>
  <c r="AG39" i="63"/>
  <c r="AE39" i="63"/>
  <c r="AB39" i="63"/>
  <c r="Y39" i="63"/>
  <c r="V39" i="63"/>
  <c r="S39" i="63"/>
  <c r="P39" i="63"/>
  <c r="M39" i="63"/>
  <c r="J39" i="63"/>
  <c r="G39" i="63"/>
  <c r="D39" i="63"/>
  <c r="AI38" i="63"/>
  <c r="AG38" i="63"/>
  <c r="AE38" i="63"/>
  <c r="AB38" i="63"/>
  <c r="Y38" i="63"/>
  <c r="V38" i="63"/>
  <c r="S38" i="63"/>
  <c r="P38" i="63"/>
  <c r="M38" i="63"/>
  <c r="J38" i="63"/>
  <c r="G38" i="63"/>
  <c r="D38" i="63"/>
  <c r="AI37" i="63"/>
  <c r="AG37" i="63"/>
  <c r="AE37" i="63"/>
  <c r="AB37" i="63"/>
  <c r="Y37" i="63"/>
  <c r="V37" i="63"/>
  <c r="S37" i="63"/>
  <c r="P37" i="63"/>
  <c r="M37" i="63"/>
  <c r="J37" i="63"/>
  <c r="G37" i="63"/>
  <c r="D37" i="63"/>
  <c r="AI36" i="63"/>
  <c r="AG36" i="63"/>
  <c r="AE36" i="63"/>
  <c r="AB36" i="63"/>
  <c r="Y36" i="63"/>
  <c r="V36" i="63"/>
  <c r="S36" i="63"/>
  <c r="P36" i="63"/>
  <c r="M36" i="63"/>
  <c r="J36" i="63"/>
  <c r="G36" i="63"/>
  <c r="D36" i="63"/>
  <c r="AI35" i="63"/>
  <c r="AG35" i="63"/>
  <c r="AE35" i="63"/>
  <c r="AB35" i="63"/>
  <c r="Y35" i="63"/>
  <c r="V35" i="63"/>
  <c r="S35" i="63"/>
  <c r="P35" i="63"/>
  <c r="M35" i="63"/>
  <c r="J35" i="63"/>
  <c r="G35" i="63"/>
  <c r="D35" i="63"/>
  <c r="AI34" i="63"/>
  <c r="AG34" i="63"/>
  <c r="AE34" i="63"/>
  <c r="AB34" i="63"/>
  <c r="Y34" i="63"/>
  <c r="V34" i="63"/>
  <c r="S34" i="63"/>
  <c r="P34" i="63"/>
  <c r="M34" i="63"/>
  <c r="J34" i="63"/>
  <c r="G34" i="63"/>
  <c r="D34" i="63"/>
  <c r="AI33" i="63"/>
  <c r="AG33" i="63"/>
  <c r="AE33" i="63"/>
  <c r="AB33" i="63"/>
  <c r="Y33" i="63"/>
  <c r="V33" i="63"/>
  <c r="S33" i="63"/>
  <c r="P33" i="63"/>
  <c r="M33" i="63"/>
  <c r="J33" i="63"/>
  <c r="G33" i="63"/>
  <c r="D33" i="63"/>
  <c r="AI32" i="63"/>
  <c r="AG32" i="63"/>
  <c r="AE32" i="63"/>
  <c r="AB32" i="63"/>
  <c r="Y32" i="63"/>
  <c r="V32" i="63"/>
  <c r="S32" i="63"/>
  <c r="P32" i="63"/>
  <c r="M32" i="63"/>
  <c r="J32" i="63"/>
  <c r="G32" i="63"/>
  <c r="D32" i="63"/>
  <c r="AI31" i="63"/>
  <c r="AG31" i="63"/>
  <c r="AE31" i="63"/>
  <c r="AB31" i="63"/>
  <c r="Y31" i="63"/>
  <c r="V31" i="63"/>
  <c r="S31" i="63"/>
  <c r="P31" i="63"/>
  <c r="M31" i="63"/>
  <c r="J31" i="63"/>
  <c r="G31" i="63"/>
  <c r="D31" i="63"/>
  <c r="AI30" i="63"/>
  <c r="AG30" i="63"/>
  <c r="AE30" i="63"/>
  <c r="AB30" i="63"/>
  <c r="Y30" i="63"/>
  <c r="V30" i="63"/>
  <c r="S30" i="63"/>
  <c r="P30" i="63"/>
  <c r="M30" i="63"/>
  <c r="J30" i="63"/>
  <c r="G30" i="63"/>
  <c r="D30" i="63"/>
  <c r="AI29" i="63"/>
  <c r="AG29" i="63"/>
  <c r="AE29" i="63"/>
  <c r="AB29" i="63"/>
  <c r="Y29" i="63"/>
  <c r="V29" i="63"/>
  <c r="S29" i="63"/>
  <c r="P29" i="63"/>
  <c r="M29" i="63"/>
  <c r="J29" i="63"/>
  <c r="G29" i="63"/>
  <c r="D29" i="63"/>
  <c r="AI28" i="63"/>
  <c r="AG28" i="63"/>
  <c r="AE28" i="63"/>
  <c r="AB28" i="63"/>
  <c r="Y28" i="63"/>
  <c r="V28" i="63"/>
  <c r="S28" i="63"/>
  <c r="P28" i="63"/>
  <c r="M28" i="63"/>
  <c r="J28" i="63"/>
  <c r="G28" i="63"/>
  <c r="D28" i="63"/>
  <c r="AI27" i="63"/>
  <c r="AG27" i="63"/>
  <c r="AE27" i="63"/>
  <c r="AB27" i="63"/>
  <c r="Y27" i="63"/>
  <c r="V27" i="63"/>
  <c r="S27" i="63"/>
  <c r="P27" i="63"/>
  <c r="M27" i="63"/>
  <c r="J27" i="63"/>
  <c r="G27" i="63"/>
  <c r="D27" i="63"/>
  <c r="AI26" i="63"/>
  <c r="AG26" i="63"/>
  <c r="AE26" i="63"/>
  <c r="AB26" i="63"/>
  <c r="Y26" i="63"/>
  <c r="V26" i="63"/>
  <c r="S26" i="63"/>
  <c r="P26" i="63"/>
  <c r="M26" i="63"/>
  <c r="J26" i="63"/>
  <c r="G26" i="63"/>
  <c r="D26" i="63"/>
  <c r="AI25" i="63"/>
  <c r="AG25" i="63"/>
  <c r="AE25" i="63"/>
  <c r="AB25" i="63"/>
  <c r="Y25" i="63"/>
  <c r="V25" i="63"/>
  <c r="S25" i="63"/>
  <c r="P25" i="63"/>
  <c r="M25" i="63"/>
  <c r="J25" i="63"/>
  <c r="G25" i="63"/>
  <c r="D25" i="63"/>
  <c r="AI24" i="63"/>
  <c r="AG24" i="63"/>
  <c r="AE24" i="63"/>
  <c r="AB24" i="63"/>
  <c r="Y24" i="63"/>
  <c r="V24" i="63"/>
  <c r="S24" i="63"/>
  <c r="P24" i="63"/>
  <c r="M24" i="63"/>
  <c r="J24" i="63"/>
  <c r="G24" i="63"/>
  <c r="D24" i="63"/>
  <c r="AI23" i="63"/>
  <c r="AG23" i="63"/>
  <c r="AE23" i="63"/>
  <c r="AB23" i="63"/>
  <c r="Y23" i="63"/>
  <c r="V23" i="63"/>
  <c r="S23" i="63"/>
  <c r="P23" i="63"/>
  <c r="M23" i="63"/>
  <c r="J23" i="63"/>
  <c r="G23" i="63"/>
  <c r="D23" i="63"/>
  <c r="AI22" i="63"/>
  <c r="AG22" i="63"/>
  <c r="AE22" i="63"/>
  <c r="AB22" i="63"/>
  <c r="Y22" i="63"/>
  <c r="V22" i="63"/>
  <c r="S22" i="63"/>
  <c r="P22" i="63"/>
  <c r="M22" i="63"/>
  <c r="J22" i="63"/>
  <c r="G22" i="63"/>
  <c r="D22" i="63"/>
  <c r="AI21" i="63"/>
  <c r="AG21" i="63"/>
  <c r="AE21" i="63"/>
  <c r="AB21" i="63"/>
  <c r="Y21" i="63"/>
  <c r="V21" i="63"/>
  <c r="S21" i="63"/>
  <c r="P21" i="63"/>
  <c r="M21" i="63"/>
  <c r="J21" i="63"/>
  <c r="D21" i="63"/>
  <c r="AI20" i="63"/>
  <c r="AG20" i="63"/>
  <c r="AE20" i="63"/>
  <c r="AB20" i="63"/>
  <c r="Y20" i="63"/>
  <c r="V20" i="63"/>
  <c r="S20" i="63"/>
  <c r="P20" i="63"/>
  <c r="M20" i="63"/>
  <c r="J20" i="63"/>
  <c r="G20" i="63"/>
  <c r="D20" i="63"/>
  <c r="AI19" i="63"/>
  <c r="AG19" i="63"/>
  <c r="AE19" i="63"/>
  <c r="AB19" i="63"/>
  <c r="Y19" i="63"/>
  <c r="V19" i="63"/>
  <c r="S19" i="63"/>
  <c r="P19" i="63"/>
  <c r="M19" i="63"/>
  <c r="J19" i="63"/>
  <c r="G19" i="63"/>
  <c r="D19" i="63"/>
  <c r="AI18" i="63"/>
  <c r="AG18" i="63"/>
  <c r="AE18" i="63"/>
  <c r="AB18" i="63"/>
  <c r="Y18" i="63"/>
  <c r="V18" i="63"/>
  <c r="S18" i="63"/>
  <c r="P18" i="63"/>
  <c r="M18" i="63"/>
  <c r="J18" i="63"/>
  <c r="G18" i="63"/>
  <c r="D18" i="63"/>
  <c r="AI17" i="63"/>
  <c r="AG17" i="63"/>
  <c r="AE17" i="63"/>
  <c r="AB17" i="63"/>
  <c r="Y17" i="63"/>
  <c r="V17" i="63"/>
  <c r="S17" i="63"/>
  <c r="P17" i="63"/>
  <c r="M17" i="63"/>
  <c r="J17" i="63"/>
  <c r="G17" i="63"/>
  <c r="D17" i="63"/>
  <c r="AI16" i="63"/>
  <c r="AG16" i="63"/>
  <c r="AE16" i="63"/>
  <c r="AB16" i="63"/>
  <c r="Y16" i="63"/>
  <c r="V16" i="63"/>
  <c r="S16" i="63"/>
  <c r="P16" i="63"/>
  <c r="M16" i="63"/>
  <c r="J16" i="63"/>
  <c r="G16" i="63"/>
  <c r="D16" i="63"/>
  <c r="AI15" i="63"/>
  <c r="AG15" i="63"/>
  <c r="AE15" i="63"/>
  <c r="AB15" i="63"/>
  <c r="Y15" i="63"/>
  <c r="V15" i="63"/>
  <c r="S15" i="63"/>
  <c r="P15" i="63"/>
  <c r="M15" i="63"/>
  <c r="J15" i="63"/>
  <c r="G15" i="63"/>
  <c r="D15" i="63"/>
  <c r="AI14" i="63"/>
  <c r="AG14" i="63"/>
  <c r="AE14" i="63"/>
  <c r="AB14" i="63"/>
  <c r="Y14" i="63"/>
  <c r="V14" i="63"/>
  <c r="S14" i="63"/>
  <c r="P14" i="63"/>
  <c r="M14" i="63"/>
  <c r="J14" i="63"/>
  <c r="G14" i="63"/>
  <c r="D14" i="63"/>
  <c r="AI102" i="59"/>
  <c r="AG102" i="59"/>
  <c r="AE102" i="59"/>
  <c r="AB102" i="59"/>
  <c r="Y102" i="59"/>
  <c r="V102" i="59"/>
  <c r="S102" i="59"/>
  <c r="P102" i="59"/>
  <c r="M102" i="59"/>
  <c r="J102" i="59"/>
  <c r="G102" i="59"/>
  <c r="D102" i="59"/>
  <c r="AI101" i="59"/>
  <c r="AG101" i="59"/>
  <c r="AE101" i="59"/>
  <c r="AB101" i="59"/>
  <c r="Y101" i="59"/>
  <c r="V101" i="59"/>
  <c r="S101" i="59"/>
  <c r="P101" i="59"/>
  <c r="M101" i="59"/>
  <c r="J101" i="59"/>
  <c r="G101" i="59"/>
  <c r="D101" i="59"/>
  <c r="AI100" i="59"/>
  <c r="AG100" i="59"/>
  <c r="AE100" i="59"/>
  <c r="AB100" i="59"/>
  <c r="Y100" i="59"/>
  <c r="V100" i="59"/>
  <c r="S100" i="59"/>
  <c r="P100" i="59"/>
  <c r="M100" i="59"/>
  <c r="J100" i="59"/>
  <c r="G100" i="59"/>
  <c r="D100" i="59"/>
  <c r="AI99" i="59"/>
  <c r="AG99" i="59"/>
  <c r="AE99" i="59"/>
  <c r="AB99" i="59"/>
  <c r="Y99" i="59"/>
  <c r="V99" i="59"/>
  <c r="S99" i="59"/>
  <c r="P99" i="59"/>
  <c r="M99" i="59"/>
  <c r="J99" i="59"/>
  <c r="G99" i="59"/>
  <c r="D99" i="59"/>
  <c r="AI98" i="59"/>
  <c r="AG98" i="59"/>
  <c r="AE98" i="59"/>
  <c r="AB98" i="59"/>
  <c r="Y98" i="59"/>
  <c r="V98" i="59"/>
  <c r="S98" i="59"/>
  <c r="P98" i="59"/>
  <c r="M98" i="59"/>
  <c r="J98" i="59"/>
  <c r="G98" i="59"/>
  <c r="D98" i="59"/>
  <c r="AI97" i="59"/>
  <c r="AG97" i="59"/>
  <c r="AE97" i="59"/>
  <c r="AB97" i="59"/>
  <c r="Y97" i="59"/>
  <c r="V97" i="59"/>
  <c r="S97" i="59"/>
  <c r="P97" i="59"/>
  <c r="M97" i="59"/>
  <c r="J97" i="59"/>
  <c r="G97" i="59"/>
  <c r="D97" i="59"/>
  <c r="AI96" i="59"/>
  <c r="AG96" i="59"/>
  <c r="AE96" i="59"/>
  <c r="AB96" i="59"/>
  <c r="Y96" i="59"/>
  <c r="V96" i="59"/>
  <c r="V104" i="59" s="1"/>
  <c r="S96" i="59"/>
  <c r="S104" i="59" s="1"/>
  <c r="P96" i="59"/>
  <c r="P104" i="59" s="1"/>
  <c r="M96" i="59"/>
  <c r="M104" i="59" s="1"/>
  <c r="J96" i="59"/>
  <c r="G96" i="59"/>
  <c r="D96" i="59"/>
  <c r="AI90" i="59"/>
  <c r="AG90" i="59"/>
  <c r="AE90" i="59"/>
  <c r="AB90" i="59"/>
  <c r="Y90" i="59"/>
  <c r="V90" i="59"/>
  <c r="S90" i="59"/>
  <c r="P90" i="59"/>
  <c r="M90" i="59"/>
  <c r="J90" i="59"/>
  <c r="G90" i="59"/>
  <c r="D90" i="59"/>
  <c r="AI89" i="59"/>
  <c r="AG89" i="59"/>
  <c r="AE89" i="59"/>
  <c r="AB89" i="59"/>
  <c r="Y89" i="59"/>
  <c r="V89" i="59"/>
  <c r="S89" i="59"/>
  <c r="P89" i="59"/>
  <c r="M89" i="59"/>
  <c r="G89" i="59"/>
  <c r="D89" i="59"/>
  <c r="AI88" i="59"/>
  <c r="AG88" i="59"/>
  <c r="AE88" i="59"/>
  <c r="AB88" i="59"/>
  <c r="Y88" i="59"/>
  <c r="V88" i="59"/>
  <c r="S88" i="59"/>
  <c r="P88" i="59"/>
  <c r="M88" i="59"/>
  <c r="J88" i="59"/>
  <c r="G88" i="59"/>
  <c r="D88" i="59"/>
  <c r="AI87" i="59"/>
  <c r="AG87" i="59"/>
  <c r="AE87" i="59"/>
  <c r="AB87" i="59"/>
  <c r="Y87" i="59"/>
  <c r="V87" i="59"/>
  <c r="S87" i="59"/>
  <c r="P87" i="59"/>
  <c r="M87" i="59"/>
  <c r="J87" i="59"/>
  <c r="G87" i="59"/>
  <c r="D87" i="59"/>
  <c r="AI86" i="59"/>
  <c r="AG86" i="59"/>
  <c r="AE86" i="59"/>
  <c r="AB86" i="59"/>
  <c r="Y86" i="59"/>
  <c r="V86" i="59"/>
  <c r="S86" i="59"/>
  <c r="P86" i="59"/>
  <c r="M86" i="59"/>
  <c r="J86" i="59"/>
  <c r="G86" i="59"/>
  <c r="D86" i="59"/>
  <c r="AI85" i="59"/>
  <c r="AG85" i="59"/>
  <c r="AE85" i="59"/>
  <c r="AB85" i="59"/>
  <c r="Y85" i="59"/>
  <c r="V85" i="59"/>
  <c r="S85" i="59"/>
  <c r="P85" i="59"/>
  <c r="M85" i="59"/>
  <c r="J85" i="59"/>
  <c r="G85" i="59"/>
  <c r="D85" i="59"/>
  <c r="AI84" i="59"/>
  <c r="AG84" i="59"/>
  <c r="AE84" i="59"/>
  <c r="AB84" i="59"/>
  <c r="Y84" i="59"/>
  <c r="V84" i="59"/>
  <c r="S84" i="59"/>
  <c r="P84" i="59"/>
  <c r="M84" i="59"/>
  <c r="J84" i="59"/>
  <c r="G84" i="59"/>
  <c r="D84" i="59"/>
  <c r="AI83" i="59"/>
  <c r="AG83" i="59"/>
  <c r="AE83" i="59"/>
  <c r="AB83" i="59"/>
  <c r="Y83" i="59"/>
  <c r="V83" i="59"/>
  <c r="S83" i="59"/>
  <c r="P83" i="59"/>
  <c r="M83" i="59"/>
  <c r="J83" i="59"/>
  <c r="G83" i="59"/>
  <c r="D83" i="59"/>
  <c r="AI82" i="59"/>
  <c r="AG82" i="59"/>
  <c r="AE82" i="59"/>
  <c r="AB82" i="59"/>
  <c r="Y82" i="59"/>
  <c r="V82" i="59"/>
  <c r="S82" i="59"/>
  <c r="P82" i="59"/>
  <c r="M82" i="59"/>
  <c r="J82" i="59"/>
  <c r="G82" i="59"/>
  <c r="D82" i="59"/>
  <c r="AI71" i="59"/>
  <c r="AG71" i="59"/>
  <c r="AE71" i="59"/>
  <c r="AB71" i="59"/>
  <c r="Y71" i="59"/>
  <c r="V71" i="59"/>
  <c r="S71" i="59"/>
  <c r="P71" i="59"/>
  <c r="M71" i="59"/>
  <c r="J71" i="59"/>
  <c r="G71" i="59"/>
  <c r="D71" i="59"/>
  <c r="AI54" i="59"/>
  <c r="AG54" i="59"/>
  <c r="AE54" i="59"/>
  <c r="AB54" i="59"/>
  <c r="Y54" i="59"/>
  <c r="V54" i="59"/>
  <c r="S54" i="59"/>
  <c r="P54" i="59"/>
  <c r="M54" i="59"/>
  <c r="J54" i="59"/>
  <c r="G54" i="59"/>
  <c r="D54" i="59"/>
  <c r="AI53" i="59"/>
  <c r="AG53" i="59"/>
  <c r="AE53" i="59"/>
  <c r="AB53" i="59"/>
  <c r="Y53" i="59"/>
  <c r="V53" i="59"/>
  <c r="S53" i="59"/>
  <c r="P53" i="59"/>
  <c r="M53" i="59"/>
  <c r="J53" i="59"/>
  <c r="G53" i="59"/>
  <c r="D53" i="59"/>
  <c r="AI52" i="59"/>
  <c r="AG52" i="59"/>
  <c r="AE52" i="59"/>
  <c r="AB52" i="59"/>
  <c r="Y52" i="59"/>
  <c r="V52" i="59"/>
  <c r="S52" i="59"/>
  <c r="P52" i="59"/>
  <c r="M52" i="59"/>
  <c r="J52" i="59"/>
  <c r="G52" i="59"/>
  <c r="D52" i="59"/>
  <c r="AI51" i="59"/>
  <c r="AG51" i="59"/>
  <c r="AE51" i="59"/>
  <c r="AB51" i="59"/>
  <c r="Y51" i="59"/>
  <c r="V51" i="59"/>
  <c r="S51" i="59"/>
  <c r="P51" i="59"/>
  <c r="M51" i="59"/>
  <c r="J51" i="59"/>
  <c r="G51" i="59"/>
  <c r="D51" i="59"/>
  <c r="AI50" i="59"/>
  <c r="AG50" i="59"/>
  <c r="AE50" i="59"/>
  <c r="AB50" i="59"/>
  <c r="Y50" i="59"/>
  <c r="V50" i="59"/>
  <c r="S50" i="59"/>
  <c r="P50" i="59"/>
  <c r="M50" i="59"/>
  <c r="J50" i="59"/>
  <c r="G50" i="59"/>
  <c r="D50" i="59"/>
  <c r="AI49" i="59"/>
  <c r="AG49" i="59"/>
  <c r="AE49" i="59"/>
  <c r="AB49" i="59"/>
  <c r="Y49" i="59"/>
  <c r="V49" i="59"/>
  <c r="S49" i="59"/>
  <c r="P49" i="59"/>
  <c r="M49" i="59"/>
  <c r="J49" i="59"/>
  <c r="G49" i="59"/>
  <c r="D49" i="59"/>
  <c r="AI48" i="59"/>
  <c r="AG48" i="59"/>
  <c r="AE48" i="59"/>
  <c r="AB48" i="59"/>
  <c r="Y48" i="59"/>
  <c r="V48" i="59"/>
  <c r="S48" i="59"/>
  <c r="P48" i="59"/>
  <c r="M48" i="59"/>
  <c r="J48" i="59"/>
  <c r="G48" i="59"/>
  <c r="D48" i="59"/>
  <c r="AI47" i="59"/>
  <c r="AG47" i="59"/>
  <c r="AE47" i="59"/>
  <c r="AB47" i="59"/>
  <c r="Y47" i="59"/>
  <c r="V47" i="59"/>
  <c r="S47" i="59"/>
  <c r="P47" i="59"/>
  <c r="M47" i="59"/>
  <c r="J47" i="59"/>
  <c r="G47" i="59"/>
  <c r="D47" i="59"/>
  <c r="AI46" i="59"/>
  <c r="AG46" i="59"/>
  <c r="AE46" i="59"/>
  <c r="AB46" i="59"/>
  <c r="Y46" i="59"/>
  <c r="V46" i="59"/>
  <c r="S46" i="59"/>
  <c r="P46" i="59"/>
  <c r="M46" i="59"/>
  <c r="J46" i="59"/>
  <c r="G46" i="59"/>
  <c r="D46" i="59"/>
  <c r="AI45" i="59"/>
  <c r="AG45" i="59"/>
  <c r="AE45" i="59"/>
  <c r="AB45" i="59"/>
  <c r="Y45" i="59"/>
  <c r="V45" i="59"/>
  <c r="S45" i="59"/>
  <c r="P45" i="59"/>
  <c r="M45" i="59"/>
  <c r="J45" i="59"/>
  <c r="G45" i="59"/>
  <c r="D45" i="59"/>
  <c r="AI44" i="59"/>
  <c r="AG44" i="59"/>
  <c r="AE44" i="59"/>
  <c r="AB44" i="59"/>
  <c r="Y44" i="59"/>
  <c r="V44" i="59"/>
  <c r="S44" i="59"/>
  <c r="P44" i="59"/>
  <c r="M44" i="59"/>
  <c r="J44" i="59"/>
  <c r="G44" i="59"/>
  <c r="D44" i="59"/>
  <c r="AI42" i="59"/>
  <c r="AG42" i="59"/>
  <c r="AE42" i="59"/>
  <c r="AB42" i="59"/>
  <c r="Y42" i="59"/>
  <c r="V42" i="59"/>
  <c r="S42" i="59"/>
  <c r="P42" i="59"/>
  <c r="M42" i="59"/>
  <c r="J42" i="59"/>
  <c r="G42" i="59"/>
  <c r="D42" i="59"/>
  <c r="AI41" i="59"/>
  <c r="AG41" i="59"/>
  <c r="AE41" i="59"/>
  <c r="AB41" i="59"/>
  <c r="Y41" i="59"/>
  <c r="V41" i="59"/>
  <c r="S41" i="59"/>
  <c r="P41" i="59"/>
  <c r="M41" i="59"/>
  <c r="J41" i="59"/>
  <c r="G41" i="59"/>
  <c r="D41" i="59"/>
  <c r="AI40" i="59"/>
  <c r="AG40" i="59"/>
  <c r="AE40" i="59"/>
  <c r="AB40" i="59"/>
  <c r="Y40" i="59"/>
  <c r="V40" i="59"/>
  <c r="S40" i="59"/>
  <c r="P40" i="59"/>
  <c r="M40" i="59"/>
  <c r="J40" i="59"/>
  <c r="G40" i="59"/>
  <c r="D40" i="59"/>
  <c r="AI39" i="59"/>
  <c r="AG39" i="59"/>
  <c r="AE39" i="59"/>
  <c r="AB39" i="59"/>
  <c r="Y39" i="59"/>
  <c r="V39" i="59"/>
  <c r="S39" i="59"/>
  <c r="P39" i="59"/>
  <c r="M39" i="59"/>
  <c r="J39" i="59"/>
  <c r="G39" i="59"/>
  <c r="D39" i="59"/>
  <c r="AI38" i="59"/>
  <c r="AG38" i="59"/>
  <c r="AE38" i="59"/>
  <c r="AB38" i="59"/>
  <c r="Y38" i="59"/>
  <c r="V38" i="59"/>
  <c r="S38" i="59"/>
  <c r="P38" i="59"/>
  <c r="M38" i="59"/>
  <c r="J38" i="59"/>
  <c r="G38" i="59"/>
  <c r="D38" i="59"/>
  <c r="AI37" i="59"/>
  <c r="AG37" i="59"/>
  <c r="AE37" i="59"/>
  <c r="AB37" i="59"/>
  <c r="Y37" i="59"/>
  <c r="V37" i="59"/>
  <c r="S37" i="59"/>
  <c r="P37" i="59"/>
  <c r="M37" i="59"/>
  <c r="J37" i="59"/>
  <c r="G37" i="59"/>
  <c r="D37" i="59"/>
  <c r="AI36" i="59"/>
  <c r="AG36" i="59"/>
  <c r="AE36" i="59"/>
  <c r="AB36" i="59"/>
  <c r="Y36" i="59"/>
  <c r="V36" i="59"/>
  <c r="S36" i="59"/>
  <c r="P36" i="59"/>
  <c r="M36" i="59"/>
  <c r="J36" i="59"/>
  <c r="G36" i="59"/>
  <c r="D36" i="59"/>
  <c r="AI35" i="59"/>
  <c r="AG35" i="59"/>
  <c r="AE35" i="59"/>
  <c r="AB35" i="59"/>
  <c r="Y35" i="59"/>
  <c r="V35" i="59"/>
  <c r="S35" i="59"/>
  <c r="P35" i="59"/>
  <c r="M35" i="59"/>
  <c r="J35" i="59"/>
  <c r="G35" i="59"/>
  <c r="D35" i="59"/>
  <c r="AI34" i="59"/>
  <c r="AG34" i="59"/>
  <c r="AE34" i="59"/>
  <c r="AB34" i="59"/>
  <c r="Y34" i="59"/>
  <c r="V34" i="59"/>
  <c r="S34" i="59"/>
  <c r="P34" i="59"/>
  <c r="M34" i="59"/>
  <c r="J34" i="59"/>
  <c r="G34" i="59"/>
  <c r="D34" i="59"/>
  <c r="AI33" i="59"/>
  <c r="AG33" i="59"/>
  <c r="AE33" i="59"/>
  <c r="AB33" i="59"/>
  <c r="Y33" i="59"/>
  <c r="V33" i="59"/>
  <c r="S33" i="59"/>
  <c r="P33" i="59"/>
  <c r="M33" i="59"/>
  <c r="J33" i="59"/>
  <c r="G33" i="59"/>
  <c r="D33" i="59"/>
  <c r="AI32" i="59"/>
  <c r="AG32" i="59"/>
  <c r="AE32" i="59"/>
  <c r="AB32" i="59"/>
  <c r="Y32" i="59"/>
  <c r="V32" i="59"/>
  <c r="S32" i="59"/>
  <c r="P32" i="59"/>
  <c r="M32" i="59"/>
  <c r="J32" i="59"/>
  <c r="G32" i="59"/>
  <c r="D32" i="59"/>
  <c r="AI31" i="59"/>
  <c r="AG31" i="59"/>
  <c r="AE31" i="59"/>
  <c r="AB31" i="59"/>
  <c r="Y31" i="59"/>
  <c r="V31" i="59"/>
  <c r="S31" i="59"/>
  <c r="P31" i="59"/>
  <c r="M31" i="59"/>
  <c r="J31" i="59"/>
  <c r="G31" i="59"/>
  <c r="D31" i="59"/>
  <c r="AI30" i="59"/>
  <c r="AG30" i="59"/>
  <c r="AE30" i="59"/>
  <c r="AB30" i="59"/>
  <c r="Y30" i="59"/>
  <c r="V30" i="59"/>
  <c r="S30" i="59"/>
  <c r="P30" i="59"/>
  <c r="M30" i="59"/>
  <c r="J30" i="59"/>
  <c r="G30" i="59"/>
  <c r="D30" i="59"/>
  <c r="AI29" i="59"/>
  <c r="AG29" i="59"/>
  <c r="AE29" i="59"/>
  <c r="AB29" i="59"/>
  <c r="Y29" i="59"/>
  <c r="V29" i="59"/>
  <c r="S29" i="59"/>
  <c r="P29" i="59"/>
  <c r="M29" i="59"/>
  <c r="J29" i="59"/>
  <c r="G29" i="59"/>
  <c r="D29" i="59"/>
  <c r="AI28" i="59"/>
  <c r="AG28" i="59"/>
  <c r="AE28" i="59"/>
  <c r="AB28" i="59"/>
  <c r="Y28" i="59"/>
  <c r="V28" i="59"/>
  <c r="S28" i="59"/>
  <c r="P28" i="59"/>
  <c r="M28" i="59"/>
  <c r="J28" i="59"/>
  <c r="G28" i="59"/>
  <c r="D28" i="59"/>
  <c r="AI27" i="59"/>
  <c r="AG27" i="59"/>
  <c r="AE27" i="59"/>
  <c r="AB27" i="59"/>
  <c r="Y27" i="59"/>
  <c r="V27" i="59"/>
  <c r="S27" i="59"/>
  <c r="P27" i="59"/>
  <c r="M27" i="59"/>
  <c r="J27" i="59"/>
  <c r="G27" i="59"/>
  <c r="D27" i="59"/>
  <c r="AI26" i="59"/>
  <c r="AG26" i="59"/>
  <c r="AE26" i="59"/>
  <c r="AB26" i="59"/>
  <c r="Y26" i="59"/>
  <c r="V26" i="59"/>
  <c r="S26" i="59"/>
  <c r="P26" i="59"/>
  <c r="M26" i="59"/>
  <c r="J26" i="59"/>
  <c r="G26" i="59"/>
  <c r="D26" i="59"/>
  <c r="AI25" i="59"/>
  <c r="AG25" i="59"/>
  <c r="AE25" i="59"/>
  <c r="AB25" i="59"/>
  <c r="Y25" i="59"/>
  <c r="V25" i="59"/>
  <c r="S25" i="59"/>
  <c r="P25" i="59"/>
  <c r="M25" i="59"/>
  <c r="J25" i="59"/>
  <c r="G25" i="59"/>
  <c r="D25" i="59"/>
  <c r="AI24" i="59"/>
  <c r="AG24" i="59"/>
  <c r="AE24" i="59"/>
  <c r="AB24" i="59"/>
  <c r="Y24" i="59"/>
  <c r="V24" i="59"/>
  <c r="S24" i="59"/>
  <c r="P24" i="59"/>
  <c r="M24" i="59"/>
  <c r="J24" i="59"/>
  <c r="G24" i="59"/>
  <c r="D24" i="59"/>
  <c r="AI23" i="59"/>
  <c r="AG23" i="59"/>
  <c r="AE23" i="59"/>
  <c r="AB23" i="59"/>
  <c r="Y23" i="59"/>
  <c r="V23" i="59"/>
  <c r="S23" i="59"/>
  <c r="P23" i="59"/>
  <c r="M23" i="59"/>
  <c r="J23" i="59"/>
  <c r="G23" i="59"/>
  <c r="D23" i="59"/>
  <c r="AI22" i="59"/>
  <c r="AG22" i="59"/>
  <c r="AE22" i="59"/>
  <c r="AB22" i="59"/>
  <c r="Y22" i="59"/>
  <c r="V22" i="59"/>
  <c r="S22" i="59"/>
  <c r="P22" i="59"/>
  <c r="M22" i="59"/>
  <c r="J22" i="59"/>
  <c r="G22" i="59"/>
  <c r="D22" i="59"/>
  <c r="AI21" i="59"/>
  <c r="AG21" i="59"/>
  <c r="AE21" i="59"/>
  <c r="AB21" i="59"/>
  <c r="Y21" i="59"/>
  <c r="V21" i="59"/>
  <c r="S21" i="59"/>
  <c r="P21" i="59"/>
  <c r="M21" i="59"/>
  <c r="J21" i="59"/>
  <c r="D21" i="59"/>
  <c r="AI20" i="59"/>
  <c r="AG20" i="59"/>
  <c r="AE20" i="59"/>
  <c r="AB20" i="59"/>
  <c r="Y20" i="59"/>
  <c r="V20" i="59"/>
  <c r="S20" i="59"/>
  <c r="P20" i="59"/>
  <c r="M20" i="59"/>
  <c r="J20" i="59"/>
  <c r="G20" i="59"/>
  <c r="D20" i="59"/>
  <c r="AI19" i="59"/>
  <c r="AG19" i="59"/>
  <c r="AE19" i="59"/>
  <c r="AB19" i="59"/>
  <c r="Y19" i="59"/>
  <c r="V19" i="59"/>
  <c r="S19" i="59"/>
  <c r="P19" i="59"/>
  <c r="M19" i="59"/>
  <c r="J19" i="59"/>
  <c r="G19" i="59"/>
  <c r="D19" i="59"/>
  <c r="AI18" i="59"/>
  <c r="AG18" i="59"/>
  <c r="AE18" i="59"/>
  <c r="AB18" i="59"/>
  <c r="Y18" i="59"/>
  <c r="V18" i="59"/>
  <c r="S18" i="59"/>
  <c r="P18" i="59"/>
  <c r="M18" i="59"/>
  <c r="J18" i="59"/>
  <c r="G18" i="59"/>
  <c r="D18" i="59"/>
  <c r="AI17" i="59"/>
  <c r="AG17" i="59"/>
  <c r="AE17" i="59"/>
  <c r="AB17" i="59"/>
  <c r="Y17" i="59"/>
  <c r="V17" i="59"/>
  <c r="S17" i="59"/>
  <c r="P17" i="59"/>
  <c r="M17" i="59"/>
  <c r="J17" i="59"/>
  <c r="G17" i="59"/>
  <c r="D17" i="59"/>
  <c r="AI16" i="59"/>
  <c r="AG16" i="59"/>
  <c r="AE16" i="59"/>
  <c r="AB16" i="59"/>
  <c r="Y16" i="59"/>
  <c r="V16" i="59"/>
  <c r="S16" i="59"/>
  <c r="P16" i="59"/>
  <c r="M16" i="59"/>
  <c r="J16" i="59"/>
  <c r="G16" i="59"/>
  <c r="D16" i="59"/>
  <c r="AI15" i="59"/>
  <c r="AG15" i="59"/>
  <c r="AE15" i="59"/>
  <c r="AB15" i="59"/>
  <c r="Y15" i="59"/>
  <c r="V15" i="59"/>
  <c r="S15" i="59"/>
  <c r="P15" i="59"/>
  <c r="M15" i="59"/>
  <c r="J15" i="59"/>
  <c r="G15" i="59"/>
  <c r="D15" i="59"/>
  <c r="AI14" i="59"/>
  <c r="AG14" i="59"/>
  <c r="AE14" i="59"/>
  <c r="AB14" i="59"/>
  <c r="Y14" i="59"/>
  <c r="V14" i="59"/>
  <c r="S14" i="59"/>
  <c r="P14" i="59"/>
  <c r="M14" i="59"/>
  <c r="J14" i="59"/>
  <c r="G14" i="59"/>
  <c r="D14" i="59"/>
  <c r="AI102" i="54"/>
  <c r="AG102" i="54"/>
  <c r="AE102" i="54"/>
  <c r="AB102" i="54"/>
  <c r="Y102" i="54"/>
  <c r="V102" i="54"/>
  <c r="S102" i="54"/>
  <c r="P102" i="54"/>
  <c r="M102" i="54"/>
  <c r="J102" i="54"/>
  <c r="G102" i="54"/>
  <c r="D102" i="54"/>
  <c r="AI101" i="54"/>
  <c r="AG101" i="54"/>
  <c r="AE101" i="54"/>
  <c r="AB101" i="54"/>
  <c r="Y101" i="54"/>
  <c r="V101" i="54"/>
  <c r="S101" i="54"/>
  <c r="P101" i="54"/>
  <c r="M101" i="54"/>
  <c r="J101" i="54"/>
  <c r="G101" i="54"/>
  <c r="D101" i="54"/>
  <c r="AI100" i="54"/>
  <c r="AG100" i="54"/>
  <c r="AE100" i="54"/>
  <c r="AB100" i="54"/>
  <c r="Y100" i="54"/>
  <c r="V100" i="54"/>
  <c r="S100" i="54"/>
  <c r="P100" i="54"/>
  <c r="M100" i="54"/>
  <c r="J100" i="54"/>
  <c r="G100" i="54"/>
  <c r="D100" i="54"/>
  <c r="AI99" i="54"/>
  <c r="AG99" i="54"/>
  <c r="AE99" i="54"/>
  <c r="AB99" i="54"/>
  <c r="Y99" i="54"/>
  <c r="V99" i="54"/>
  <c r="S99" i="54"/>
  <c r="P99" i="54"/>
  <c r="M99" i="54"/>
  <c r="J99" i="54"/>
  <c r="G99" i="54"/>
  <c r="D99" i="54"/>
  <c r="AI98" i="54"/>
  <c r="AG98" i="54"/>
  <c r="AE98" i="54"/>
  <c r="AB98" i="54"/>
  <c r="Y98" i="54"/>
  <c r="V98" i="54"/>
  <c r="S98" i="54"/>
  <c r="P98" i="54"/>
  <c r="M98" i="54"/>
  <c r="J98" i="54"/>
  <c r="G98" i="54"/>
  <c r="D98" i="54"/>
  <c r="AI97" i="54"/>
  <c r="AG97" i="54"/>
  <c r="AE97" i="54"/>
  <c r="AB97" i="54"/>
  <c r="Y97" i="54"/>
  <c r="V97" i="54"/>
  <c r="S97" i="54"/>
  <c r="P97" i="54"/>
  <c r="M97" i="54"/>
  <c r="J97" i="54"/>
  <c r="G97" i="54"/>
  <c r="D97" i="54"/>
  <c r="AI96" i="54"/>
  <c r="AG96" i="54"/>
  <c r="AE96" i="54"/>
  <c r="AB96" i="54"/>
  <c r="AB104" i="54" s="1"/>
  <c r="Y96" i="54"/>
  <c r="Y104" i="54" s="1"/>
  <c r="V96" i="54"/>
  <c r="V104" i="54" s="1"/>
  <c r="S96" i="54"/>
  <c r="P96" i="54"/>
  <c r="M96" i="54"/>
  <c r="J96" i="54"/>
  <c r="G96" i="54"/>
  <c r="D96" i="54"/>
  <c r="D104" i="54" s="1"/>
  <c r="AI90" i="54"/>
  <c r="AG90" i="54"/>
  <c r="AE90" i="54"/>
  <c r="AB90" i="54"/>
  <c r="Y90" i="54"/>
  <c r="V90" i="54"/>
  <c r="S90" i="54"/>
  <c r="P90" i="54"/>
  <c r="M90" i="54"/>
  <c r="J90" i="54"/>
  <c r="G90" i="54"/>
  <c r="D90" i="54"/>
  <c r="AI89" i="54"/>
  <c r="AG89" i="54"/>
  <c r="AE89" i="54"/>
  <c r="AB89" i="54"/>
  <c r="Y89" i="54"/>
  <c r="V89" i="54"/>
  <c r="S89" i="54"/>
  <c r="P89" i="54"/>
  <c r="M89" i="54"/>
  <c r="G89" i="54"/>
  <c r="D89" i="54"/>
  <c r="AI88" i="54"/>
  <c r="AG88" i="54"/>
  <c r="AE88" i="54"/>
  <c r="AB88" i="54"/>
  <c r="Y88" i="54"/>
  <c r="V88" i="54"/>
  <c r="S88" i="54"/>
  <c r="P88" i="54"/>
  <c r="M88" i="54"/>
  <c r="J88" i="54"/>
  <c r="G88" i="54"/>
  <c r="D88" i="54"/>
  <c r="AI87" i="54"/>
  <c r="AG87" i="54"/>
  <c r="AE87" i="54"/>
  <c r="AB87" i="54"/>
  <c r="Y87" i="54"/>
  <c r="V87" i="54"/>
  <c r="S87" i="54"/>
  <c r="P87" i="54"/>
  <c r="M87" i="54"/>
  <c r="J87" i="54"/>
  <c r="G87" i="54"/>
  <c r="D87" i="54"/>
  <c r="AI86" i="54"/>
  <c r="AG86" i="54"/>
  <c r="AE86" i="54"/>
  <c r="AB86" i="54"/>
  <c r="Y86" i="54"/>
  <c r="V86" i="54"/>
  <c r="S86" i="54"/>
  <c r="P86" i="54"/>
  <c r="M86" i="54"/>
  <c r="J86" i="54"/>
  <c r="G86" i="54"/>
  <c r="D86" i="54"/>
  <c r="AI85" i="54"/>
  <c r="AG85" i="54"/>
  <c r="AE85" i="54"/>
  <c r="AB85" i="54"/>
  <c r="Y85" i="54"/>
  <c r="V85" i="54"/>
  <c r="S85" i="54"/>
  <c r="P85" i="54"/>
  <c r="M85" i="54"/>
  <c r="J85" i="54"/>
  <c r="G85" i="54"/>
  <c r="D85" i="54"/>
  <c r="AI84" i="54"/>
  <c r="AG84" i="54"/>
  <c r="AE84" i="54"/>
  <c r="AB84" i="54"/>
  <c r="Y84" i="54"/>
  <c r="V84" i="54"/>
  <c r="S84" i="54"/>
  <c r="P84" i="54"/>
  <c r="M84" i="54"/>
  <c r="J84" i="54"/>
  <c r="G84" i="54"/>
  <c r="D84" i="54"/>
  <c r="AI83" i="54"/>
  <c r="AG83" i="54"/>
  <c r="AE83" i="54"/>
  <c r="AB83" i="54"/>
  <c r="Y83" i="54"/>
  <c r="V83" i="54"/>
  <c r="S83" i="54"/>
  <c r="P83" i="54"/>
  <c r="M83" i="54"/>
  <c r="J83" i="54"/>
  <c r="G83" i="54"/>
  <c r="D83" i="54"/>
  <c r="AI72" i="54"/>
  <c r="AG72" i="54"/>
  <c r="AE72" i="54"/>
  <c r="AB72" i="54"/>
  <c r="Y72" i="54"/>
  <c r="V72" i="54"/>
  <c r="S72" i="54"/>
  <c r="P72" i="54"/>
  <c r="M72" i="54"/>
  <c r="J72" i="54"/>
  <c r="G72" i="54"/>
  <c r="D72" i="54"/>
  <c r="AI71" i="54"/>
  <c r="AG71" i="54"/>
  <c r="AE71" i="54"/>
  <c r="AB71" i="54"/>
  <c r="Y71" i="54"/>
  <c r="V71" i="54"/>
  <c r="S71" i="54"/>
  <c r="P71" i="54"/>
  <c r="P93" i="54" s="1"/>
  <c r="M71" i="54"/>
  <c r="J71" i="54"/>
  <c r="G71" i="54"/>
  <c r="D71" i="54"/>
  <c r="AI54" i="54"/>
  <c r="AG54" i="54"/>
  <c r="AE54" i="54"/>
  <c r="AB54" i="54"/>
  <c r="Y54" i="54"/>
  <c r="V54" i="54"/>
  <c r="S54" i="54"/>
  <c r="P54" i="54"/>
  <c r="M54" i="54"/>
  <c r="J54" i="54"/>
  <c r="G54" i="54"/>
  <c r="D54" i="54"/>
  <c r="AI53" i="54"/>
  <c r="AG53" i="54"/>
  <c r="AE53" i="54"/>
  <c r="AB53" i="54"/>
  <c r="Y53" i="54"/>
  <c r="V53" i="54"/>
  <c r="S53" i="54"/>
  <c r="P53" i="54"/>
  <c r="M53" i="54"/>
  <c r="J53" i="54"/>
  <c r="G53" i="54"/>
  <c r="D53" i="54"/>
  <c r="AI52" i="54"/>
  <c r="AG52" i="54"/>
  <c r="AE52" i="54"/>
  <c r="AB52" i="54"/>
  <c r="Y52" i="54"/>
  <c r="V52" i="54"/>
  <c r="S52" i="54"/>
  <c r="P52" i="54"/>
  <c r="M52" i="54"/>
  <c r="J52" i="54"/>
  <c r="G52" i="54"/>
  <c r="D52" i="54"/>
  <c r="AI51" i="54"/>
  <c r="AG51" i="54"/>
  <c r="AE51" i="54"/>
  <c r="AB51" i="54"/>
  <c r="Y51" i="54"/>
  <c r="V51" i="54"/>
  <c r="S51" i="54"/>
  <c r="P51" i="54"/>
  <c r="M51" i="54"/>
  <c r="J51" i="54"/>
  <c r="G51" i="54"/>
  <c r="D51" i="54"/>
  <c r="AI50" i="54"/>
  <c r="AG50" i="54"/>
  <c r="AE50" i="54"/>
  <c r="AB50" i="54"/>
  <c r="Y50" i="54"/>
  <c r="V50" i="54"/>
  <c r="S50" i="54"/>
  <c r="P50" i="54"/>
  <c r="M50" i="54"/>
  <c r="J50" i="54"/>
  <c r="G50" i="54"/>
  <c r="D50" i="54"/>
  <c r="AI49" i="54"/>
  <c r="AG49" i="54"/>
  <c r="AE49" i="54"/>
  <c r="AB49" i="54"/>
  <c r="Y49" i="54"/>
  <c r="V49" i="54"/>
  <c r="S49" i="54"/>
  <c r="P49" i="54"/>
  <c r="M49" i="54"/>
  <c r="J49" i="54"/>
  <c r="G49" i="54"/>
  <c r="D49" i="54"/>
  <c r="AI48" i="54"/>
  <c r="AG48" i="54"/>
  <c r="AE48" i="54"/>
  <c r="AB48" i="54"/>
  <c r="Y48" i="54"/>
  <c r="V48" i="54"/>
  <c r="S48" i="54"/>
  <c r="P48" i="54"/>
  <c r="M48" i="54"/>
  <c r="J48" i="54"/>
  <c r="G48" i="54"/>
  <c r="D48" i="54"/>
  <c r="AI47" i="54"/>
  <c r="AG47" i="54"/>
  <c r="AE47" i="54"/>
  <c r="AB47" i="54"/>
  <c r="Y47" i="54"/>
  <c r="V47" i="54"/>
  <c r="S47" i="54"/>
  <c r="P47" i="54"/>
  <c r="M47" i="54"/>
  <c r="J47" i="54"/>
  <c r="G47" i="54"/>
  <c r="D47" i="54"/>
  <c r="AI46" i="54"/>
  <c r="AG46" i="54"/>
  <c r="AE46" i="54"/>
  <c r="AB46" i="54"/>
  <c r="Y46" i="54"/>
  <c r="V46" i="54"/>
  <c r="S46" i="54"/>
  <c r="P46" i="54"/>
  <c r="M46" i="54"/>
  <c r="J46" i="54"/>
  <c r="G46" i="54"/>
  <c r="D46" i="54"/>
  <c r="AI45" i="54"/>
  <c r="AG45" i="54"/>
  <c r="AE45" i="54"/>
  <c r="AB45" i="54"/>
  <c r="Y45" i="54"/>
  <c r="V45" i="54"/>
  <c r="S45" i="54"/>
  <c r="P45" i="54"/>
  <c r="M45" i="54"/>
  <c r="J45" i="54"/>
  <c r="G45" i="54"/>
  <c r="D45" i="54"/>
  <c r="AI44" i="54"/>
  <c r="AG44" i="54"/>
  <c r="AE44" i="54"/>
  <c r="AB44" i="54"/>
  <c r="Y44" i="54"/>
  <c r="V44" i="54"/>
  <c r="S44" i="54"/>
  <c r="P44" i="54"/>
  <c r="M44" i="54"/>
  <c r="J44" i="54"/>
  <c r="G44" i="54"/>
  <c r="D44" i="54"/>
  <c r="AI42" i="54"/>
  <c r="AG42" i="54"/>
  <c r="AE42" i="54"/>
  <c r="AB42" i="54"/>
  <c r="Y42" i="54"/>
  <c r="V42" i="54"/>
  <c r="S42" i="54"/>
  <c r="P42" i="54"/>
  <c r="M42" i="54"/>
  <c r="J42" i="54"/>
  <c r="G42" i="54"/>
  <c r="D42" i="54"/>
  <c r="AI41" i="54"/>
  <c r="AG41" i="54"/>
  <c r="AE41" i="54"/>
  <c r="AB41" i="54"/>
  <c r="Y41" i="54"/>
  <c r="V41" i="54"/>
  <c r="S41" i="54"/>
  <c r="P41" i="54"/>
  <c r="M41" i="54"/>
  <c r="J41" i="54"/>
  <c r="G41" i="54"/>
  <c r="D41" i="54"/>
  <c r="AI40" i="54"/>
  <c r="AG40" i="54"/>
  <c r="AE40" i="54"/>
  <c r="AB40" i="54"/>
  <c r="Y40" i="54"/>
  <c r="V40" i="54"/>
  <c r="S40" i="54"/>
  <c r="P40" i="54"/>
  <c r="M40" i="54"/>
  <c r="J40" i="54"/>
  <c r="G40" i="54"/>
  <c r="D40" i="54"/>
  <c r="AI39" i="54"/>
  <c r="AG39" i="54"/>
  <c r="AE39" i="54"/>
  <c r="AB39" i="54"/>
  <c r="Y39" i="54"/>
  <c r="V39" i="54"/>
  <c r="S39" i="54"/>
  <c r="P39" i="54"/>
  <c r="M39" i="54"/>
  <c r="J39" i="54"/>
  <c r="G39" i="54"/>
  <c r="D39" i="54"/>
  <c r="AI38" i="54"/>
  <c r="AG38" i="54"/>
  <c r="AE38" i="54"/>
  <c r="AB38" i="54"/>
  <c r="Y38" i="54"/>
  <c r="V38" i="54"/>
  <c r="S38" i="54"/>
  <c r="P38" i="54"/>
  <c r="M38" i="54"/>
  <c r="J38" i="54"/>
  <c r="G38" i="54"/>
  <c r="D38" i="54"/>
  <c r="AI37" i="54"/>
  <c r="AG37" i="54"/>
  <c r="AE37" i="54"/>
  <c r="AB37" i="54"/>
  <c r="Y37" i="54"/>
  <c r="V37" i="54"/>
  <c r="S37" i="54"/>
  <c r="P37" i="54"/>
  <c r="M37" i="54"/>
  <c r="J37" i="54"/>
  <c r="G37" i="54"/>
  <c r="D37" i="54"/>
  <c r="AI36" i="54"/>
  <c r="AG36" i="54"/>
  <c r="AE36" i="54"/>
  <c r="AB36" i="54"/>
  <c r="Y36" i="54"/>
  <c r="V36" i="54"/>
  <c r="S36" i="54"/>
  <c r="P36" i="54"/>
  <c r="M36" i="54"/>
  <c r="J36" i="54"/>
  <c r="G36" i="54"/>
  <c r="D36" i="54"/>
  <c r="AI35" i="54"/>
  <c r="AG35" i="54"/>
  <c r="AE35" i="54"/>
  <c r="AB35" i="54"/>
  <c r="Y35" i="54"/>
  <c r="V35" i="54"/>
  <c r="S35" i="54"/>
  <c r="P35" i="54"/>
  <c r="M35" i="54"/>
  <c r="J35" i="54"/>
  <c r="G35" i="54"/>
  <c r="D35" i="54"/>
  <c r="AI34" i="54"/>
  <c r="AG34" i="54"/>
  <c r="AE34" i="54"/>
  <c r="AB34" i="54"/>
  <c r="Y34" i="54"/>
  <c r="V34" i="54"/>
  <c r="S34" i="54"/>
  <c r="P34" i="54"/>
  <c r="M34" i="54"/>
  <c r="J34" i="54"/>
  <c r="G34" i="54"/>
  <c r="D34" i="54"/>
  <c r="AI33" i="54"/>
  <c r="AG33" i="54"/>
  <c r="AE33" i="54"/>
  <c r="AB33" i="54"/>
  <c r="Y33" i="54"/>
  <c r="V33" i="54"/>
  <c r="S33" i="54"/>
  <c r="P33" i="54"/>
  <c r="M33" i="54"/>
  <c r="J33" i="54"/>
  <c r="G33" i="54"/>
  <c r="D33" i="54"/>
  <c r="AI32" i="54"/>
  <c r="AG32" i="54"/>
  <c r="AE32" i="54"/>
  <c r="AB32" i="54"/>
  <c r="Y32" i="54"/>
  <c r="V32" i="54"/>
  <c r="S32" i="54"/>
  <c r="P32" i="54"/>
  <c r="M32" i="54"/>
  <c r="J32" i="54"/>
  <c r="G32" i="54"/>
  <c r="D32" i="54"/>
  <c r="AI31" i="54"/>
  <c r="AG31" i="54"/>
  <c r="AE31" i="54"/>
  <c r="AB31" i="54"/>
  <c r="Y31" i="54"/>
  <c r="V31" i="54"/>
  <c r="S31" i="54"/>
  <c r="P31" i="54"/>
  <c r="M31" i="54"/>
  <c r="J31" i="54"/>
  <c r="G31" i="54"/>
  <c r="D31" i="54"/>
  <c r="AI30" i="54"/>
  <c r="AG30" i="54"/>
  <c r="AE30" i="54"/>
  <c r="AB30" i="54"/>
  <c r="Y30" i="54"/>
  <c r="V30" i="54"/>
  <c r="S30" i="54"/>
  <c r="P30" i="54"/>
  <c r="M30" i="54"/>
  <c r="J30" i="54"/>
  <c r="G30" i="54"/>
  <c r="D30" i="54"/>
  <c r="AI29" i="54"/>
  <c r="AG29" i="54"/>
  <c r="AE29" i="54"/>
  <c r="AB29" i="54"/>
  <c r="Y29" i="54"/>
  <c r="V29" i="54"/>
  <c r="S29" i="54"/>
  <c r="P29" i="54"/>
  <c r="M29" i="54"/>
  <c r="J29" i="54"/>
  <c r="G29" i="54"/>
  <c r="D29" i="54"/>
  <c r="AI28" i="54"/>
  <c r="AG28" i="54"/>
  <c r="AE28" i="54"/>
  <c r="AB28" i="54"/>
  <c r="Y28" i="54"/>
  <c r="V28" i="54"/>
  <c r="S28" i="54"/>
  <c r="P28" i="54"/>
  <c r="M28" i="54"/>
  <c r="J28" i="54"/>
  <c r="G28" i="54"/>
  <c r="D28" i="54"/>
  <c r="AI27" i="54"/>
  <c r="AG27" i="54"/>
  <c r="AE27" i="54"/>
  <c r="AB27" i="54"/>
  <c r="Y27" i="54"/>
  <c r="V27" i="54"/>
  <c r="S27" i="54"/>
  <c r="P27" i="54"/>
  <c r="M27" i="54"/>
  <c r="J27" i="54"/>
  <c r="G27" i="54"/>
  <c r="D27" i="54"/>
  <c r="AI26" i="54"/>
  <c r="AG26" i="54"/>
  <c r="AE26" i="54"/>
  <c r="AB26" i="54"/>
  <c r="Y26" i="54"/>
  <c r="V26" i="54"/>
  <c r="S26" i="54"/>
  <c r="P26" i="54"/>
  <c r="M26" i="54"/>
  <c r="J26" i="54"/>
  <c r="G26" i="54"/>
  <c r="D26" i="54"/>
  <c r="AI25" i="54"/>
  <c r="AG25" i="54"/>
  <c r="AE25" i="54"/>
  <c r="AB25" i="54"/>
  <c r="Y25" i="54"/>
  <c r="V25" i="54"/>
  <c r="S25" i="54"/>
  <c r="P25" i="54"/>
  <c r="M25" i="54"/>
  <c r="J25" i="54"/>
  <c r="G25" i="54"/>
  <c r="D25" i="54"/>
  <c r="AI24" i="54"/>
  <c r="AG24" i="54"/>
  <c r="AE24" i="54"/>
  <c r="AB24" i="54"/>
  <c r="Y24" i="54"/>
  <c r="V24" i="54"/>
  <c r="S24" i="54"/>
  <c r="P24" i="54"/>
  <c r="M24" i="54"/>
  <c r="J24" i="54"/>
  <c r="G24" i="54"/>
  <c r="D24" i="54"/>
  <c r="AI23" i="54"/>
  <c r="AG23" i="54"/>
  <c r="AE23" i="54"/>
  <c r="AB23" i="54"/>
  <c r="Y23" i="54"/>
  <c r="V23" i="54"/>
  <c r="S23" i="54"/>
  <c r="P23" i="54"/>
  <c r="M23" i="54"/>
  <c r="J23" i="54"/>
  <c r="G23" i="54"/>
  <c r="D23" i="54"/>
  <c r="AI22" i="54"/>
  <c r="AG22" i="54"/>
  <c r="AE22" i="54"/>
  <c r="AB22" i="54"/>
  <c r="Y22" i="54"/>
  <c r="V22" i="54"/>
  <c r="S22" i="54"/>
  <c r="P22" i="54"/>
  <c r="M22" i="54"/>
  <c r="J22" i="54"/>
  <c r="G22" i="54"/>
  <c r="D22" i="54"/>
  <c r="AI21" i="54"/>
  <c r="AG21" i="54"/>
  <c r="AE21" i="54"/>
  <c r="AB21" i="54"/>
  <c r="Y21" i="54"/>
  <c r="V21" i="54"/>
  <c r="S21" i="54"/>
  <c r="P21" i="54"/>
  <c r="M21" i="54"/>
  <c r="J21" i="54"/>
  <c r="D21" i="54"/>
  <c r="AI20" i="54"/>
  <c r="AG20" i="54"/>
  <c r="AE20" i="54"/>
  <c r="AB20" i="54"/>
  <c r="Y20" i="54"/>
  <c r="V20" i="54"/>
  <c r="S20" i="54"/>
  <c r="P20" i="54"/>
  <c r="M20" i="54"/>
  <c r="J20" i="54"/>
  <c r="G20" i="54"/>
  <c r="D20" i="54"/>
  <c r="AI19" i="54"/>
  <c r="AG19" i="54"/>
  <c r="AE19" i="54"/>
  <c r="AB19" i="54"/>
  <c r="Y19" i="54"/>
  <c r="V19" i="54"/>
  <c r="S19" i="54"/>
  <c r="P19" i="54"/>
  <c r="M19" i="54"/>
  <c r="J19" i="54"/>
  <c r="G19" i="54"/>
  <c r="D19" i="54"/>
  <c r="AI18" i="54"/>
  <c r="AG18" i="54"/>
  <c r="AE18" i="54"/>
  <c r="AB18" i="54"/>
  <c r="Y18" i="54"/>
  <c r="V18" i="54"/>
  <c r="S18" i="54"/>
  <c r="P18" i="54"/>
  <c r="M18" i="54"/>
  <c r="J18" i="54"/>
  <c r="G18" i="54"/>
  <c r="D18" i="54"/>
  <c r="AI17" i="54"/>
  <c r="AG17" i="54"/>
  <c r="AE17" i="54"/>
  <c r="AB17" i="54"/>
  <c r="Y17" i="54"/>
  <c r="V17" i="54"/>
  <c r="S17" i="54"/>
  <c r="P17" i="54"/>
  <c r="M17" i="54"/>
  <c r="J17" i="54"/>
  <c r="G17" i="54"/>
  <c r="D17" i="54"/>
  <c r="AI16" i="54"/>
  <c r="AG16" i="54"/>
  <c r="AE16" i="54"/>
  <c r="AB16" i="54"/>
  <c r="Y16" i="54"/>
  <c r="V16" i="54"/>
  <c r="S16" i="54"/>
  <c r="P16" i="54"/>
  <c r="M16" i="54"/>
  <c r="J16" i="54"/>
  <c r="G16" i="54"/>
  <c r="D16" i="54"/>
  <c r="AI15" i="54"/>
  <c r="AG15" i="54"/>
  <c r="AE15" i="54"/>
  <c r="AB15" i="54"/>
  <c r="Y15" i="54"/>
  <c r="V15" i="54"/>
  <c r="S15" i="54"/>
  <c r="P15" i="54"/>
  <c r="M15" i="54"/>
  <c r="J15" i="54"/>
  <c r="G15" i="54"/>
  <c r="D15" i="54"/>
  <c r="AI14" i="54"/>
  <c r="AG14" i="54"/>
  <c r="AE14" i="54"/>
  <c r="AB14" i="54"/>
  <c r="Y14" i="54"/>
  <c r="V14" i="54"/>
  <c r="S14" i="54"/>
  <c r="P14" i="54"/>
  <c r="M14" i="54"/>
  <c r="M68" i="54" s="1"/>
  <c r="J14" i="54"/>
  <c r="G14" i="54"/>
  <c r="D14" i="54"/>
  <c r="AA101" i="50"/>
  <c r="X101" i="50"/>
  <c r="U101" i="50"/>
  <c r="R101" i="50"/>
  <c r="O101" i="50"/>
  <c r="L101" i="50"/>
  <c r="I101" i="50"/>
  <c r="F101" i="50"/>
  <c r="AA100" i="50"/>
  <c r="X100" i="50"/>
  <c r="U100" i="50"/>
  <c r="R100" i="50"/>
  <c r="O100" i="50"/>
  <c r="L100" i="50"/>
  <c r="I100" i="50"/>
  <c r="F100" i="50"/>
  <c r="AA99" i="50"/>
  <c r="X99" i="50"/>
  <c r="U99" i="50"/>
  <c r="R99" i="50"/>
  <c r="O99" i="50"/>
  <c r="L99" i="50"/>
  <c r="I99" i="50"/>
  <c r="F99" i="50"/>
  <c r="AA98" i="50"/>
  <c r="X98" i="50"/>
  <c r="U98" i="50"/>
  <c r="R98" i="50"/>
  <c r="O98" i="50"/>
  <c r="L98" i="50"/>
  <c r="I98" i="50"/>
  <c r="F98" i="50"/>
  <c r="AA97" i="50"/>
  <c r="X97" i="50"/>
  <c r="U97" i="50"/>
  <c r="R97" i="50"/>
  <c r="O97" i="50"/>
  <c r="L97" i="50"/>
  <c r="I97" i="50"/>
  <c r="F97" i="50"/>
  <c r="AA96" i="50"/>
  <c r="X96" i="50"/>
  <c r="U96" i="50"/>
  <c r="R96" i="50"/>
  <c r="O96" i="50"/>
  <c r="L96" i="50"/>
  <c r="I96" i="50"/>
  <c r="F96" i="50"/>
  <c r="AA95" i="50"/>
  <c r="X95" i="50"/>
  <c r="U95" i="50"/>
  <c r="R95" i="50"/>
  <c r="O95" i="50"/>
  <c r="L95" i="50"/>
  <c r="I95" i="50"/>
  <c r="F95" i="50"/>
  <c r="AA89" i="50"/>
  <c r="X89" i="50"/>
  <c r="U89" i="50"/>
  <c r="R89" i="50"/>
  <c r="O89" i="50"/>
  <c r="L89" i="50"/>
  <c r="I89" i="50"/>
  <c r="F89" i="50"/>
  <c r="AA88" i="50"/>
  <c r="X88" i="50"/>
  <c r="U88" i="50"/>
  <c r="R88" i="50"/>
  <c r="O88" i="50"/>
  <c r="L88" i="50"/>
  <c r="I88" i="50"/>
  <c r="AA87" i="50"/>
  <c r="X87" i="50"/>
  <c r="U87" i="50"/>
  <c r="R87" i="50"/>
  <c r="O87" i="50"/>
  <c r="L87" i="50"/>
  <c r="I87" i="50"/>
  <c r="F87" i="50"/>
  <c r="AA83" i="50"/>
  <c r="X83" i="50"/>
  <c r="U83" i="50"/>
  <c r="R83" i="50"/>
  <c r="O83" i="50"/>
  <c r="L83" i="50"/>
  <c r="I83" i="50"/>
  <c r="F83" i="50"/>
  <c r="AA82" i="50"/>
  <c r="X82" i="50"/>
  <c r="U82" i="50"/>
  <c r="R82" i="50"/>
  <c r="O82" i="50"/>
  <c r="L82" i="50"/>
  <c r="I82" i="50"/>
  <c r="F82" i="50"/>
  <c r="AA81" i="50"/>
  <c r="X81" i="50"/>
  <c r="U81" i="50"/>
  <c r="R81" i="50"/>
  <c r="O81" i="50"/>
  <c r="L81" i="50"/>
  <c r="I81" i="50"/>
  <c r="F81" i="50"/>
  <c r="AA79" i="50"/>
  <c r="X79" i="50"/>
  <c r="U79" i="50"/>
  <c r="R79" i="50"/>
  <c r="O79" i="50"/>
  <c r="L79" i="50"/>
  <c r="I79" i="50"/>
  <c r="F79" i="50"/>
  <c r="AA78" i="50"/>
  <c r="X78" i="50"/>
  <c r="U78" i="50"/>
  <c r="R78" i="50"/>
  <c r="O78" i="50"/>
  <c r="L78" i="50"/>
  <c r="I78" i="50"/>
  <c r="F78" i="50"/>
  <c r="AA70" i="50"/>
  <c r="X70" i="50"/>
  <c r="U70" i="50"/>
  <c r="R70" i="50"/>
  <c r="O70" i="50"/>
  <c r="L70" i="50"/>
  <c r="I70" i="50"/>
  <c r="F70" i="50"/>
  <c r="AA53" i="50"/>
  <c r="X53" i="50"/>
  <c r="U53" i="50"/>
  <c r="R53" i="50"/>
  <c r="O53" i="50"/>
  <c r="L53" i="50"/>
  <c r="I53" i="50"/>
  <c r="F53" i="50"/>
  <c r="AA52" i="50"/>
  <c r="X52" i="50"/>
  <c r="U52" i="50"/>
  <c r="R52" i="50"/>
  <c r="O52" i="50"/>
  <c r="L52" i="50"/>
  <c r="I52" i="50"/>
  <c r="F52" i="50"/>
  <c r="AA51" i="50"/>
  <c r="X51" i="50"/>
  <c r="U51" i="50"/>
  <c r="R51" i="50"/>
  <c r="O51" i="50"/>
  <c r="L51" i="50"/>
  <c r="I51" i="50"/>
  <c r="F51" i="50"/>
  <c r="AA50" i="50"/>
  <c r="X50" i="50"/>
  <c r="U50" i="50"/>
  <c r="R50" i="50"/>
  <c r="O50" i="50"/>
  <c r="L50" i="50"/>
  <c r="I50" i="50"/>
  <c r="F50" i="50"/>
  <c r="AA49" i="50"/>
  <c r="X49" i="50"/>
  <c r="U49" i="50"/>
  <c r="R49" i="50"/>
  <c r="O49" i="50"/>
  <c r="L49" i="50"/>
  <c r="I49" i="50"/>
  <c r="F49" i="50"/>
  <c r="AA48" i="50"/>
  <c r="X48" i="50"/>
  <c r="U48" i="50"/>
  <c r="R48" i="50"/>
  <c r="O48" i="50"/>
  <c r="L48" i="50"/>
  <c r="I48" i="50"/>
  <c r="F48" i="50"/>
  <c r="AA47" i="50"/>
  <c r="X47" i="50"/>
  <c r="U47" i="50"/>
  <c r="R47" i="50"/>
  <c r="O47" i="50"/>
  <c r="L47" i="50"/>
  <c r="I47" i="50"/>
  <c r="F47" i="50"/>
  <c r="AA46" i="50"/>
  <c r="X46" i="50"/>
  <c r="U46" i="50"/>
  <c r="R46" i="50"/>
  <c r="O46" i="50"/>
  <c r="L46" i="50"/>
  <c r="I46" i="50"/>
  <c r="F46" i="50"/>
  <c r="AA45" i="50"/>
  <c r="X45" i="50"/>
  <c r="U45" i="50"/>
  <c r="R45" i="50"/>
  <c r="O45" i="50"/>
  <c r="L45" i="50"/>
  <c r="I45" i="50"/>
  <c r="F45" i="50"/>
  <c r="AA44" i="50"/>
  <c r="X44" i="50"/>
  <c r="U44" i="50"/>
  <c r="R44" i="50"/>
  <c r="O44" i="50"/>
  <c r="L44" i="50"/>
  <c r="I44" i="50"/>
  <c r="F44" i="50"/>
  <c r="AA43" i="50"/>
  <c r="X43" i="50"/>
  <c r="U43" i="50"/>
  <c r="R43" i="50"/>
  <c r="O43" i="50"/>
  <c r="L43" i="50"/>
  <c r="I43" i="50"/>
  <c r="F43" i="50"/>
  <c r="AA41" i="50"/>
  <c r="X41" i="50"/>
  <c r="U41" i="50"/>
  <c r="R41" i="50"/>
  <c r="O41" i="50"/>
  <c r="L41" i="50"/>
  <c r="I41" i="50"/>
  <c r="F41" i="50"/>
  <c r="AA40" i="50"/>
  <c r="X40" i="50"/>
  <c r="U40" i="50"/>
  <c r="R40" i="50"/>
  <c r="O40" i="50"/>
  <c r="L40" i="50"/>
  <c r="I40" i="50"/>
  <c r="F40" i="50"/>
  <c r="AA39" i="50"/>
  <c r="X39" i="50"/>
  <c r="U39" i="50"/>
  <c r="R39" i="50"/>
  <c r="O39" i="50"/>
  <c r="L39" i="50"/>
  <c r="I39" i="50"/>
  <c r="F39" i="50"/>
  <c r="AA38" i="50"/>
  <c r="X38" i="50"/>
  <c r="U38" i="50"/>
  <c r="R38" i="50"/>
  <c r="O38" i="50"/>
  <c r="L38" i="50"/>
  <c r="I38" i="50"/>
  <c r="F38" i="50"/>
  <c r="AA37" i="50"/>
  <c r="X37" i="50"/>
  <c r="U37" i="50"/>
  <c r="R37" i="50"/>
  <c r="O37" i="50"/>
  <c r="L37" i="50"/>
  <c r="I37" i="50"/>
  <c r="F37" i="50"/>
  <c r="AA36" i="50"/>
  <c r="X36" i="50"/>
  <c r="U36" i="50"/>
  <c r="R36" i="50"/>
  <c r="O36" i="50"/>
  <c r="L36" i="50"/>
  <c r="I36" i="50"/>
  <c r="F36" i="50"/>
  <c r="AA35" i="50"/>
  <c r="X35" i="50"/>
  <c r="U35" i="50"/>
  <c r="R35" i="50"/>
  <c r="O35" i="50"/>
  <c r="L35" i="50"/>
  <c r="I35" i="50"/>
  <c r="F35" i="50"/>
  <c r="AA34" i="50"/>
  <c r="X34" i="50"/>
  <c r="U34" i="50"/>
  <c r="R34" i="50"/>
  <c r="O34" i="50"/>
  <c r="L34" i="50"/>
  <c r="I34" i="50"/>
  <c r="F34" i="50"/>
  <c r="AA33" i="50"/>
  <c r="X33" i="50"/>
  <c r="U33" i="50"/>
  <c r="R33" i="50"/>
  <c r="O33" i="50"/>
  <c r="L33" i="50"/>
  <c r="I33" i="50"/>
  <c r="F33" i="50"/>
  <c r="AA32" i="50"/>
  <c r="X32" i="50"/>
  <c r="U32" i="50"/>
  <c r="R32" i="50"/>
  <c r="O32" i="50"/>
  <c r="L32" i="50"/>
  <c r="I32" i="50"/>
  <c r="F32" i="50"/>
  <c r="AA31" i="50"/>
  <c r="X31" i="50"/>
  <c r="U31" i="50"/>
  <c r="R31" i="50"/>
  <c r="O31" i="50"/>
  <c r="L31" i="50"/>
  <c r="I31" i="50"/>
  <c r="F31" i="50"/>
  <c r="AA30" i="50"/>
  <c r="X30" i="50"/>
  <c r="U30" i="50"/>
  <c r="R30" i="50"/>
  <c r="O30" i="50"/>
  <c r="L30" i="50"/>
  <c r="I30" i="50"/>
  <c r="F30" i="50"/>
  <c r="AA29" i="50"/>
  <c r="X29" i="50"/>
  <c r="U29" i="50"/>
  <c r="R29" i="50"/>
  <c r="O29" i="50"/>
  <c r="L29" i="50"/>
  <c r="I29" i="50"/>
  <c r="F29" i="50"/>
  <c r="AA28" i="50"/>
  <c r="X28" i="50"/>
  <c r="U28" i="50"/>
  <c r="R28" i="50"/>
  <c r="O28" i="50"/>
  <c r="L28" i="50"/>
  <c r="I28" i="50"/>
  <c r="F28" i="50"/>
  <c r="AA27" i="50"/>
  <c r="X27" i="50"/>
  <c r="U27" i="50"/>
  <c r="R27" i="50"/>
  <c r="O27" i="50"/>
  <c r="L27" i="50"/>
  <c r="I27" i="50"/>
  <c r="F27" i="50"/>
  <c r="AA26" i="50"/>
  <c r="X26" i="50"/>
  <c r="U26" i="50"/>
  <c r="R26" i="50"/>
  <c r="O26" i="50"/>
  <c r="L26" i="50"/>
  <c r="I26" i="50"/>
  <c r="F26" i="50"/>
  <c r="AA25" i="50"/>
  <c r="X25" i="50"/>
  <c r="U25" i="50"/>
  <c r="R25" i="50"/>
  <c r="O25" i="50"/>
  <c r="L25" i="50"/>
  <c r="I25" i="50"/>
  <c r="F25" i="50"/>
  <c r="AA24" i="50"/>
  <c r="X24" i="50"/>
  <c r="U24" i="50"/>
  <c r="R24" i="50"/>
  <c r="O24" i="50"/>
  <c r="L24" i="50"/>
  <c r="I24" i="50"/>
  <c r="F24" i="50"/>
  <c r="AA23" i="50"/>
  <c r="X23" i="50"/>
  <c r="U23" i="50"/>
  <c r="R23" i="50"/>
  <c r="O23" i="50"/>
  <c r="L23" i="50"/>
  <c r="I23" i="50"/>
  <c r="F23" i="50"/>
  <c r="AA22" i="50"/>
  <c r="X22" i="50"/>
  <c r="U22" i="50"/>
  <c r="R22" i="50"/>
  <c r="O22" i="50"/>
  <c r="L22" i="50"/>
  <c r="I22" i="50"/>
  <c r="F22" i="50"/>
  <c r="AA21" i="50"/>
  <c r="X21" i="50"/>
  <c r="U21" i="50"/>
  <c r="R21" i="50"/>
  <c r="O21" i="50"/>
  <c r="L21" i="50"/>
  <c r="I21" i="50"/>
  <c r="F21" i="50"/>
  <c r="AA20" i="50"/>
  <c r="X20" i="50"/>
  <c r="U20" i="50"/>
  <c r="R20" i="50"/>
  <c r="O20" i="50"/>
  <c r="L20" i="50"/>
  <c r="I20" i="50"/>
  <c r="F20" i="50"/>
  <c r="AA19" i="50"/>
  <c r="X19" i="50"/>
  <c r="U19" i="50"/>
  <c r="R19" i="50"/>
  <c r="O19" i="50"/>
  <c r="L19" i="50"/>
  <c r="I19" i="50"/>
  <c r="F19" i="50"/>
  <c r="AA18" i="50"/>
  <c r="X18" i="50"/>
  <c r="U18" i="50"/>
  <c r="R18" i="50"/>
  <c r="O18" i="50"/>
  <c r="L18" i="50"/>
  <c r="I18" i="50"/>
  <c r="F18" i="50"/>
  <c r="AA17" i="50"/>
  <c r="X17" i="50"/>
  <c r="U17" i="50"/>
  <c r="R17" i="50"/>
  <c r="O17" i="50"/>
  <c r="L17" i="50"/>
  <c r="I17" i="50"/>
  <c r="F17" i="50"/>
  <c r="AA16" i="50"/>
  <c r="X16" i="50"/>
  <c r="U16" i="50"/>
  <c r="R16" i="50"/>
  <c r="O16" i="50"/>
  <c r="L16" i="50"/>
  <c r="I16" i="50"/>
  <c r="F16" i="50"/>
  <c r="AA15" i="50"/>
  <c r="X15" i="50"/>
  <c r="U15" i="50"/>
  <c r="R15" i="50"/>
  <c r="O15" i="50"/>
  <c r="L15" i="50"/>
  <c r="I15" i="50"/>
  <c r="F15" i="50"/>
  <c r="AA14" i="50"/>
  <c r="X14" i="50"/>
  <c r="U14" i="50"/>
  <c r="R14" i="50"/>
  <c r="O14" i="50"/>
  <c r="L14" i="50"/>
  <c r="I14" i="50"/>
  <c r="F14" i="50"/>
  <c r="AA13" i="50"/>
  <c r="X13" i="50"/>
  <c r="U13" i="50"/>
  <c r="R13" i="50"/>
  <c r="O13" i="50"/>
  <c r="L13" i="50"/>
  <c r="I13" i="50"/>
  <c r="F13" i="50"/>
  <c r="F92" i="50" l="1"/>
  <c r="U103" i="50"/>
  <c r="AA67" i="50"/>
  <c r="X103" i="50"/>
  <c r="F103" i="50"/>
  <c r="S104" i="54"/>
  <c r="G68" i="59"/>
  <c r="AE68" i="59"/>
  <c r="L67" i="50"/>
  <c r="O92" i="50"/>
  <c r="V68" i="54"/>
  <c r="Y93" i="54"/>
  <c r="P68" i="59"/>
  <c r="S93" i="59"/>
  <c r="J68" i="63"/>
  <c r="M93" i="63"/>
  <c r="O103" i="50"/>
  <c r="M104" i="54"/>
  <c r="Y68" i="63"/>
  <c r="J93" i="59"/>
  <c r="F67" i="50"/>
  <c r="I92" i="50"/>
  <c r="P68" i="54"/>
  <c r="S93" i="54"/>
  <c r="J68" i="59"/>
  <c r="M93" i="59"/>
  <c r="D68" i="63"/>
  <c r="AB68" i="63"/>
  <c r="G93" i="63"/>
  <c r="AE93" i="63"/>
  <c r="I67" i="50"/>
  <c r="L92" i="50"/>
  <c r="AA103" i="50"/>
  <c r="S68" i="54"/>
  <c r="V93" i="54"/>
  <c r="M68" i="59"/>
  <c r="P93" i="59"/>
  <c r="G68" i="63"/>
  <c r="AE68" i="63"/>
  <c r="O67" i="50"/>
  <c r="R92" i="50"/>
  <c r="I103" i="50"/>
  <c r="Y68" i="54"/>
  <c r="D93" i="54"/>
  <c r="AB93" i="54"/>
  <c r="G104" i="54"/>
  <c r="AE104" i="54"/>
  <c r="S68" i="59"/>
  <c r="V93" i="59"/>
  <c r="Y104" i="59"/>
  <c r="M68" i="63"/>
  <c r="P93" i="63"/>
  <c r="S104" i="63"/>
  <c r="R67" i="50"/>
  <c r="U92" i="50"/>
  <c r="L103" i="50"/>
  <c r="D68" i="54"/>
  <c r="AB68" i="54"/>
  <c r="G93" i="54"/>
  <c r="AE93" i="54"/>
  <c r="J104" i="54"/>
  <c r="V68" i="59"/>
  <c r="Y93" i="59"/>
  <c r="D104" i="59"/>
  <c r="AB104" i="59"/>
  <c r="P68" i="63"/>
  <c r="S93" i="63"/>
  <c r="V104" i="63"/>
  <c r="U67" i="50"/>
  <c r="X92" i="50"/>
  <c r="G68" i="54"/>
  <c r="AE68" i="54"/>
  <c r="J93" i="54"/>
  <c r="Y68" i="59"/>
  <c r="D93" i="59"/>
  <c r="AB93" i="59"/>
  <c r="G104" i="59"/>
  <c r="AE104" i="59"/>
  <c r="S68" i="63"/>
  <c r="V93" i="63"/>
  <c r="Y104" i="63"/>
  <c r="X67" i="50"/>
  <c r="AA92" i="50"/>
  <c r="R103" i="50"/>
  <c r="J68" i="54"/>
  <c r="M93" i="54"/>
  <c r="P104" i="54"/>
  <c r="D68" i="59"/>
  <c r="AB68" i="59"/>
  <c r="G93" i="59"/>
  <c r="AE93" i="59"/>
  <c r="J104" i="59"/>
  <c r="V68" i="63"/>
  <c r="Y93" i="63"/>
  <c r="D104" i="63"/>
  <c r="AB104" i="63"/>
  <c r="AI104" i="54"/>
  <c r="AG93" i="59"/>
  <c r="AI104" i="63"/>
  <c r="AI104" i="59"/>
  <c r="AG104" i="63"/>
  <c r="AI93" i="63"/>
  <c r="AG104" i="59"/>
  <c r="AG104" i="54"/>
  <c r="H103" i="38"/>
  <c r="AC103" i="50"/>
  <c r="AI93" i="59"/>
  <c r="AC92" i="50"/>
  <c r="AI93" i="54"/>
  <c r="H92" i="38"/>
  <c r="AH85" i="54"/>
  <c r="AI68" i="59"/>
  <c r="R45" i="77"/>
  <c r="U41" i="77"/>
  <c r="P45" i="77"/>
  <c r="S41" i="77"/>
  <c r="N45" i="77"/>
  <c r="Q41" i="77"/>
  <c r="V44" i="76"/>
  <c r="Y40" i="76"/>
  <c r="Q40" i="76"/>
  <c r="R44" i="76"/>
  <c r="U40" i="76"/>
  <c r="AH17" i="54"/>
  <c r="AH22" i="54"/>
  <c r="AH38" i="54"/>
  <c r="AH84" i="54"/>
  <c r="AH31" i="63"/>
  <c r="AH38" i="63"/>
  <c r="AH39" i="63"/>
  <c r="AH82" i="63"/>
  <c r="AH83" i="63"/>
  <c r="AH85" i="63"/>
  <c r="AH30" i="54"/>
  <c r="AH96" i="59"/>
  <c r="AH97" i="59"/>
  <c r="AH99" i="59"/>
  <c r="AH100" i="59"/>
  <c r="AH49" i="63"/>
  <c r="AH50" i="63"/>
  <c r="AH53" i="63"/>
  <c r="AH54" i="63"/>
  <c r="AH18" i="54"/>
  <c r="AH21" i="54"/>
  <c r="AH46" i="54"/>
  <c r="AH71" i="54"/>
  <c r="AH72" i="54"/>
  <c r="AH15" i="63"/>
  <c r="AH23" i="63"/>
  <c r="AH90" i="63"/>
  <c r="AH100" i="63"/>
  <c r="AH100" i="54"/>
  <c r="AH97" i="54"/>
  <c r="AH98" i="54"/>
  <c r="AH98" i="59"/>
  <c r="AH14" i="54"/>
  <c r="AG68" i="54"/>
  <c r="AI68" i="54"/>
  <c r="AH87" i="63"/>
  <c r="AC67" i="50"/>
  <c r="AG93" i="54"/>
  <c r="H67" i="38"/>
  <c r="AH22" i="63"/>
  <c r="AH86" i="63"/>
  <c r="AH14" i="63"/>
  <c r="AH32" i="63"/>
  <c r="AH40" i="63"/>
  <c r="AH46" i="63"/>
  <c r="AH48" i="63"/>
  <c r="AH27" i="63"/>
  <c r="AH28" i="63"/>
  <c r="AH30" i="63"/>
  <c r="AH35" i="63"/>
  <c r="AH36" i="63"/>
  <c r="AH44" i="63"/>
  <c r="AH51" i="63"/>
  <c r="AH52" i="63"/>
  <c r="AH16" i="54"/>
  <c r="AH25" i="54"/>
  <c r="AH26" i="54"/>
  <c r="AH29" i="54"/>
  <c r="AH88" i="54"/>
  <c r="AH89" i="54"/>
  <c r="AH101" i="54"/>
  <c r="AH101" i="59"/>
  <c r="AH47" i="63"/>
  <c r="AH19" i="54"/>
  <c r="AH20" i="54"/>
  <c r="AH24" i="54"/>
  <c r="AH33" i="54"/>
  <c r="AH34" i="54"/>
  <c r="AH37" i="54"/>
  <c r="AH83" i="54"/>
  <c r="AH87" i="54"/>
  <c r="AH71" i="59"/>
  <c r="AH82" i="59"/>
  <c r="AH84" i="59"/>
  <c r="AH85" i="59"/>
  <c r="AH88" i="59"/>
  <c r="AH89" i="59"/>
  <c r="AH90" i="59"/>
  <c r="AH15" i="54"/>
  <c r="AH27" i="54"/>
  <c r="AH28" i="54"/>
  <c r="AH32" i="54"/>
  <c r="AH41" i="54"/>
  <c r="AH42" i="54"/>
  <c r="AH45" i="54"/>
  <c r="AH90" i="54"/>
  <c r="AH87" i="59"/>
  <c r="AH23" i="54"/>
  <c r="AH35" i="54"/>
  <c r="AH36" i="54"/>
  <c r="AH40" i="54"/>
  <c r="AH49" i="54"/>
  <c r="AH50" i="54"/>
  <c r="AH53" i="54"/>
  <c r="AH86" i="54"/>
  <c r="AG68" i="59"/>
  <c r="AH83" i="59"/>
  <c r="AH31" i="54"/>
  <c r="AH44" i="54"/>
  <c r="AH48" i="54"/>
  <c r="AH86" i="59"/>
  <c r="AG68" i="63"/>
  <c r="AH96" i="63"/>
  <c r="AH99" i="63"/>
  <c r="AH39" i="54"/>
  <c r="AH51" i="54"/>
  <c r="AH52" i="54"/>
  <c r="AH17" i="59"/>
  <c r="AH18" i="59"/>
  <c r="AH19" i="59"/>
  <c r="AH21" i="59"/>
  <c r="AH22" i="59"/>
  <c r="AH25" i="59"/>
  <c r="AH26" i="59"/>
  <c r="AH27" i="59"/>
  <c r="AH29" i="59"/>
  <c r="AH30" i="59"/>
  <c r="AH33" i="59"/>
  <c r="AH34" i="59"/>
  <c r="AH35" i="59"/>
  <c r="AH37" i="59"/>
  <c r="AH38" i="59"/>
  <c r="AH41" i="59"/>
  <c r="AH42" i="59"/>
  <c r="AH45" i="59"/>
  <c r="AH46" i="59"/>
  <c r="AH49" i="59"/>
  <c r="AH50" i="59"/>
  <c r="AH51" i="59"/>
  <c r="AH53" i="59"/>
  <c r="AH54" i="59"/>
  <c r="AI68" i="63"/>
  <c r="AG93" i="63"/>
  <c r="AH47" i="54"/>
  <c r="AH54" i="54"/>
  <c r="AH16" i="59"/>
  <c r="AH24" i="59"/>
  <c r="AH32" i="59"/>
  <c r="AH40" i="59"/>
  <c r="AH48" i="59"/>
  <c r="AH17" i="63"/>
  <c r="AH18" i="63"/>
  <c r="AH21" i="63"/>
  <c r="AH97" i="63"/>
  <c r="AH98" i="63"/>
  <c r="AH20" i="59"/>
  <c r="AH28" i="59"/>
  <c r="AH36" i="59"/>
  <c r="AH44" i="59"/>
  <c r="AH52" i="59"/>
  <c r="AH16" i="63"/>
  <c r="AH25" i="63"/>
  <c r="AH26" i="63"/>
  <c r="AH29" i="63"/>
  <c r="AH71" i="63"/>
  <c r="AH84" i="63"/>
  <c r="AH96" i="54"/>
  <c r="AH99" i="54"/>
  <c r="AH15" i="59"/>
  <c r="AH23" i="59"/>
  <c r="AH31" i="59"/>
  <c r="AH39" i="59"/>
  <c r="AH47" i="59"/>
  <c r="AH19" i="63"/>
  <c r="AH20" i="63"/>
  <c r="AH24" i="63"/>
  <c r="AH33" i="63"/>
  <c r="AH34" i="63"/>
  <c r="AH37" i="63"/>
  <c r="AH41" i="63"/>
  <c r="AH42" i="63"/>
  <c r="AH45" i="63"/>
  <c r="AH88" i="63"/>
  <c r="AH89" i="63"/>
  <c r="AH101" i="63"/>
  <c r="AH102" i="63"/>
  <c r="AH102" i="59"/>
  <c r="AH14" i="59"/>
  <c r="AH102" i="54"/>
  <c r="AG30" i="69"/>
  <c r="AD30" i="69"/>
  <c r="AA30" i="69"/>
  <c r="X30" i="69"/>
  <c r="U30" i="69"/>
  <c r="R30" i="69"/>
  <c r="O30" i="69"/>
  <c r="L30" i="69"/>
  <c r="I30" i="69"/>
  <c r="F30" i="69"/>
  <c r="AG30" i="65"/>
  <c r="AD30" i="65"/>
  <c r="AA30" i="65"/>
  <c r="X30" i="65"/>
  <c r="U30" i="65"/>
  <c r="R30" i="65"/>
  <c r="O30" i="65"/>
  <c r="L30" i="65"/>
  <c r="I30" i="65"/>
  <c r="F30" i="65"/>
  <c r="AG30" i="61"/>
  <c r="AD30" i="61"/>
  <c r="AA30" i="61"/>
  <c r="X30" i="61"/>
  <c r="U30" i="61"/>
  <c r="R30" i="61"/>
  <c r="O30" i="61"/>
  <c r="L30" i="61"/>
  <c r="I30" i="61"/>
  <c r="F30" i="61"/>
  <c r="AG30" i="57"/>
  <c r="AD30" i="57"/>
  <c r="AA30" i="57"/>
  <c r="X30" i="57"/>
  <c r="U30" i="57"/>
  <c r="R30" i="57"/>
  <c r="O30" i="57"/>
  <c r="L30" i="57"/>
  <c r="I30" i="57"/>
  <c r="F30" i="57"/>
  <c r="AG30" i="52"/>
  <c r="AD30" i="52"/>
  <c r="AA30" i="52"/>
  <c r="X30" i="52"/>
  <c r="U30" i="52"/>
  <c r="R30" i="52"/>
  <c r="O30" i="52"/>
  <c r="L30" i="52"/>
  <c r="I30" i="52"/>
  <c r="F30" i="52"/>
  <c r="BS60" i="66"/>
  <c r="BL60" i="66"/>
  <c r="BE60" i="66"/>
  <c r="AX60" i="66"/>
  <c r="AQ60" i="66"/>
  <c r="AJ60" i="66"/>
  <c r="AC60" i="66"/>
  <c r="V60" i="66"/>
  <c r="O60" i="66"/>
  <c r="H60" i="66"/>
  <c r="BK61" i="66"/>
  <c r="AW61" i="66"/>
  <c r="AP61" i="66"/>
  <c r="AI61" i="66"/>
  <c r="AB61" i="66"/>
  <c r="U61" i="66"/>
  <c r="N61" i="66"/>
  <c r="O61" i="66" s="1"/>
  <c r="G61" i="66"/>
  <c r="BU57" i="66"/>
  <c r="BS57" i="66"/>
  <c r="BQ57" i="66"/>
  <c r="BL57" i="66"/>
  <c r="BJ57" i="66"/>
  <c r="BE57" i="66"/>
  <c r="BC57" i="66"/>
  <c r="AX57" i="66"/>
  <c r="AV57" i="66"/>
  <c r="AQ57" i="66"/>
  <c r="AO57" i="66"/>
  <c r="AJ57" i="66"/>
  <c r="AH57" i="66"/>
  <c r="AC57" i="66"/>
  <c r="AA57" i="66"/>
  <c r="V57" i="66"/>
  <c r="T57" i="66"/>
  <c r="O57" i="66"/>
  <c r="M57" i="66"/>
  <c r="F57" i="66"/>
  <c r="BU56" i="66"/>
  <c r="BS56" i="66"/>
  <c r="BQ56" i="66"/>
  <c r="BL56" i="66"/>
  <c r="BJ56" i="66"/>
  <c r="BE56" i="66"/>
  <c r="BC56" i="66"/>
  <c r="AX56" i="66"/>
  <c r="AV56" i="66"/>
  <c r="AQ56" i="66"/>
  <c r="AO56" i="66"/>
  <c r="AJ56" i="66"/>
  <c r="AH56" i="66"/>
  <c r="AC56" i="66"/>
  <c r="AA56" i="66"/>
  <c r="V56" i="66"/>
  <c r="T56" i="66"/>
  <c r="O56" i="66"/>
  <c r="M56" i="66"/>
  <c r="H56" i="66"/>
  <c r="F56" i="66"/>
  <c r="BU55" i="66"/>
  <c r="BS55" i="66"/>
  <c r="BQ55" i="66"/>
  <c r="BL55" i="66"/>
  <c r="BJ55" i="66"/>
  <c r="BE55" i="66"/>
  <c r="BC55" i="66"/>
  <c r="AX55" i="66"/>
  <c r="AV55" i="66"/>
  <c r="AQ55" i="66"/>
  <c r="AO55" i="66"/>
  <c r="AJ55" i="66"/>
  <c r="AH55" i="66"/>
  <c r="AC55" i="66"/>
  <c r="AA55" i="66"/>
  <c r="V55" i="66"/>
  <c r="T55" i="66"/>
  <c r="O55" i="66"/>
  <c r="M55" i="66"/>
  <c r="H55" i="66"/>
  <c r="F55" i="66"/>
  <c r="BU54" i="66"/>
  <c r="BS54" i="66"/>
  <c r="BQ54" i="66"/>
  <c r="BL54" i="66"/>
  <c r="BJ54" i="66"/>
  <c r="BE54" i="66"/>
  <c r="BC54" i="66"/>
  <c r="AX54" i="66"/>
  <c r="AV54" i="66"/>
  <c r="AQ54" i="66"/>
  <c r="AO54" i="66"/>
  <c r="AJ54" i="66"/>
  <c r="AH54" i="66"/>
  <c r="AC54" i="66"/>
  <c r="AA54" i="66"/>
  <c r="V54" i="66"/>
  <c r="T54" i="66"/>
  <c r="O54" i="66"/>
  <c r="M54" i="66"/>
  <c r="H54" i="66"/>
  <c r="F54" i="66"/>
  <c r="BU53" i="66"/>
  <c r="BS53" i="66"/>
  <c r="BQ53" i="66"/>
  <c r="BL53" i="66"/>
  <c r="BJ53" i="66"/>
  <c r="BE53" i="66"/>
  <c r="BC53" i="66"/>
  <c r="AX53" i="66"/>
  <c r="AV53" i="66"/>
  <c r="AQ53" i="66"/>
  <c r="AO53" i="66"/>
  <c r="AJ53" i="66"/>
  <c r="AH53" i="66"/>
  <c r="AC53" i="66"/>
  <c r="AA53" i="66"/>
  <c r="V53" i="66"/>
  <c r="T53" i="66"/>
  <c r="O53" i="66"/>
  <c r="M53" i="66"/>
  <c r="H53" i="66"/>
  <c r="F53" i="66"/>
  <c r="BU52" i="66"/>
  <c r="BS52" i="66"/>
  <c r="BQ52" i="66"/>
  <c r="BL52" i="66"/>
  <c r="BJ52" i="66"/>
  <c r="BE52" i="66"/>
  <c r="BC52" i="66"/>
  <c r="AX52" i="66"/>
  <c r="AV52" i="66"/>
  <c r="AQ52" i="66"/>
  <c r="AO52" i="66"/>
  <c r="AJ52" i="66"/>
  <c r="AH52" i="66"/>
  <c r="AC52" i="66"/>
  <c r="AA52" i="66"/>
  <c r="V52" i="66"/>
  <c r="T52" i="66"/>
  <c r="O52" i="66"/>
  <c r="M52" i="66"/>
  <c r="H52" i="66"/>
  <c r="F52" i="66"/>
  <c r="BU51" i="66"/>
  <c r="BS51" i="66"/>
  <c r="BQ51" i="66"/>
  <c r="BL51" i="66"/>
  <c r="BJ51" i="66"/>
  <c r="BE51" i="66"/>
  <c r="BC51" i="66"/>
  <c r="AX51" i="66"/>
  <c r="AV51" i="66"/>
  <c r="AQ51" i="66"/>
  <c r="AO51" i="66"/>
  <c r="AJ51" i="66"/>
  <c r="AH51" i="66"/>
  <c r="AC51" i="66"/>
  <c r="AA51" i="66"/>
  <c r="V51" i="66"/>
  <c r="T51" i="66"/>
  <c r="O51" i="66"/>
  <c r="M51" i="66"/>
  <c r="H51" i="66"/>
  <c r="F51" i="66"/>
  <c r="BU50" i="66"/>
  <c r="BS50" i="66"/>
  <c r="BQ50" i="66"/>
  <c r="BL50" i="66"/>
  <c r="BJ50" i="66"/>
  <c r="BE50" i="66"/>
  <c r="BC50" i="66"/>
  <c r="AX50" i="66"/>
  <c r="AV50" i="66"/>
  <c r="AQ50" i="66"/>
  <c r="AO50" i="66"/>
  <c r="AJ50" i="66"/>
  <c r="AH50" i="66"/>
  <c r="AC50" i="66"/>
  <c r="AA50" i="66"/>
  <c r="V50" i="66"/>
  <c r="T50" i="66"/>
  <c r="O50" i="66"/>
  <c r="M50" i="66"/>
  <c r="F50" i="66"/>
  <c r="BU49" i="66"/>
  <c r="BS49" i="66"/>
  <c r="BQ49" i="66"/>
  <c r="BL49" i="66"/>
  <c r="BJ49" i="66"/>
  <c r="BE49" i="66"/>
  <c r="BC49" i="66"/>
  <c r="AX49" i="66"/>
  <c r="AV49" i="66"/>
  <c r="AQ49" i="66"/>
  <c r="AO49" i="66"/>
  <c r="AJ49" i="66"/>
  <c r="AH49" i="66"/>
  <c r="AC49" i="66"/>
  <c r="AA49" i="66"/>
  <c r="V49" i="66"/>
  <c r="T49" i="66"/>
  <c r="O49" i="66"/>
  <c r="M49" i="66"/>
  <c r="F49" i="66"/>
  <c r="BU48" i="66"/>
  <c r="BS48" i="66"/>
  <c r="BQ48" i="66"/>
  <c r="BL48" i="66"/>
  <c r="BJ48" i="66"/>
  <c r="BE48" i="66"/>
  <c r="BC48" i="66"/>
  <c r="AX48" i="66"/>
  <c r="AV48" i="66"/>
  <c r="AQ48" i="66"/>
  <c r="AO48" i="66"/>
  <c r="AJ48" i="66"/>
  <c r="AH48" i="66"/>
  <c r="AC48" i="66"/>
  <c r="AA48" i="66"/>
  <c r="V48" i="66"/>
  <c r="T48" i="66"/>
  <c r="O48" i="66"/>
  <c r="M48" i="66"/>
  <c r="H48" i="66"/>
  <c r="F48" i="66"/>
  <c r="BU47" i="66"/>
  <c r="BS47" i="66"/>
  <c r="BQ47" i="66"/>
  <c r="BL47" i="66"/>
  <c r="BJ47" i="66"/>
  <c r="BE47" i="66"/>
  <c r="BC47" i="66"/>
  <c r="AX47" i="66"/>
  <c r="AV47" i="66"/>
  <c r="AQ47" i="66"/>
  <c r="AO47" i="66"/>
  <c r="AJ47" i="66"/>
  <c r="AH47" i="66"/>
  <c r="AC47" i="66"/>
  <c r="AA47" i="66"/>
  <c r="V47" i="66"/>
  <c r="T47" i="66"/>
  <c r="M47" i="66"/>
  <c r="H47" i="66"/>
  <c r="F47" i="66"/>
  <c r="BU46" i="66"/>
  <c r="BS46" i="66"/>
  <c r="BQ46" i="66"/>
  <c r="BL46" i="66"/>
  <c r="BJ46" i="66"/>
  <c r="BE46" i="66"/>
  <c r="BC46" i="66"/>
  <c r="AX46" i="66"/>
  <c r="AV46" i="66"/>
  <c r="AQ46" i="66"/>
  <c r="AO46" i="66"/>
  <c r="AJ46" i="66"/>
  <c r="AH46" i="66"/>
  <c r="AC46" i="66"/>
  <c r="AA46" i="66"/>
  <c r="V46" i="66"/>
  <c r="T46" i="66"/>
  <c r="O46" i="66"/>
  <c r="M46" i="66"/>
  <c r="H46" i="66"/>
  <c r="F46" i="66"/>
  <c r="BU45" i="66"/>
  <c r="BS45" i="66"/>
  <c r="BQ45" i="66"/>
  <c r="BL45" i="66"/>
  <c r="BJ45" i="66"/>
  <c r="BE45" i="66"/>
  <c r="BC45" i="66"/>
  <c r="AX45" i="66"/>
  <c r="AV45" i="66"/>
  <c r="AQ45" i="66"/>
  <c r="AO45" i="66"/>
  <c r="AJ45" i="66"/>
  <c r="AH45" i="66"/>
  <c r="AC45" i="66"/>
  <c r="AA45" i="66"/>
  <c r="V45" i="66"/>
  <c r="T45" i="66"/>
  <c r="O45" i="66"/>
  <c r="M45" i="66"/>
  <c r="H45" i="66"/>
  <c r="F45" i="66"/>
  <c r="BU44" i="66"/>
  <c r="BS44" i="66"/>
  <c r="BQ44" i="66"/>
  <c r="BL44" i="66"/>
  <c r="BJ44" i="66"/>
  <c r="BE44" i="66"/>
  <c r="BC44" i="66"/>
  <c r="AX44" i="66"/>
  <c r="AV44" i="66"/>
  <c r="AQ44" i="66"/>
  <c r="AO44" i="66"/>
  <c r="AJ44" i="66"/>
  <c r="AH44" i="66"/>
  <c r="AC44" i="66"/>
  <c r="AA44" i="66"/>
  <c r="V44" i="66"/>
  <c r="T44" i="66"/>
  <c r="O44" i="66"/>
  <c r="M44" i="66"/>
  <c r="H44" i="66"/>
  <c r="F44" i="66"/>
  <c r="BU43" i="66"/>
  <c r="BS43" i="66"/>
  <c r="BQ43" i="66"/>
  <c r="BL43" i="66"/>
  <c r="BJ43" i="66"/>
  <c r="BE43" i="66"/>
  <c r="BC43" i="66"/>
  <c r="AX43" i="66"/>
  <c r="AV43" i="66"/>
  <c r="AQ43" i="66"/>
  <c r="AO43" i="66"/>
  <c r="AJ43" i="66"/>
  <c r="AH43" i="66"/>
  <c r="AC43" i="66"/>
  <c r="AA43" i="66"/>
  <c r="V43" i="66"/>
  <c r="T43" i="66"/>
  <c r="O43" i="66"/>
  <c r="M43" i="66"/>
  <c r="H43" i="66"/>
  <c r="F43" i="66"/>
  <c r="BU42" i="66"/>
  <c r="BS42" i="66"/>
  <c r="BQ42" i="66"/>
  <c r="BL42" i="66"/>
  <c r="BJ42" i="66"/>
  <c r="BE42" i="66"/>
  <c r="BC42" i="66"/>
  <c r="AX42" i="66"/>
  <c r="AV42" i="66"/>
  <c r="AQ42" i="66"/>
  <c r="AO42" i="66"/>
  <c r="AJ42" i="66"/>
  <c r="AH42" i="66"/>
  <c r="AC42" i="66"/>
  <c r="AA42" i="66"/>
  <c r="V42" i="66"/>
  <c r="T42" i="66"/>
  <c r="O42" i="66"/>
  <c r="M42" i="66"/>
  <c r="H42" i="66"/>
  <c r="F42" i="66"/>
  <c r="BU41" i="66"/>
  <c r="BS41" i="66"/>
  <c r="BQ41" i="66"/>
  <c r="BL41" i="66"/>
  <c r="BJ41" i="66"/>
  <c r="BE41" i="66"/>
  <c r="BC41" i="66"/>
  <c r="AX41" i="66"/>
  <c r="AV41" i="66"/>
  <c r="AQ41" i="66"/>
  <c r="AO41" i="66"/>
  <c r="AJ41" i="66"/>
  <c r="AH41" i="66"/>
  <c r="AC41" i="66"/>
  <c r="AA41" i="66"/>
  <c r="V41" i="66"/>
  <c r="T41" i="66"/>
  <c r="O41" i="66"/>
  <c r="M41" i="66"/>
  <c r="F41" i="66"/>
  <c r="BU40" i="66"/>
  <c r="BS40" i="66"/>
  <c r="BQ40" i="66"/>
  <c r="BL40" i="66"/>
  <c r="BJ40" i="66"/>
  <c r="BE40" i="66"/>
  <c r="BC40" i="66"/>
  <c r="AX40" i="66"/>
  <c r="AV40" i="66"/>
  <c r="AQ40" i="66"/>
  <c r="AO40" i="66"/>
  <c r="AJ40" i="66"/>
  <c r="AH40" i="66"/>
  <c r="AC40" i="66"/>
  <c r="AA40" i="66"/>
  <c r="V40" i="66"/>
  <c r="T40" i="66"/>
  <c r="O40" i="66"/>
  <c r="M40" i="66"/>
  <c r="H40" i="66"/>
  <c r="F40" i="66"/>
  <c r="BU39" i="66"/>
  <c r="BS39" i="66"/>
  <c r="BQ39" i="66"/>
  <c r="BL39" i="66"/>
  <c r="BJ39" i="66"/>
  <c r="BE39" i="66"/>
  <c r="BC39" i="66"/>
  <c r="AX39" i="66"/>
  <c r="AV39" i="66"/>
  <c r="AQ39" i="66"/>
  <c r="AO39" i="66"/>
  <c r="AJ39" i="66"/>
  <c r="AH39" i="66"/>
  <c r="AC39" i="66"/>
  <c r="AA39" i="66"/>
  <c r="V39" i="66"/>
  <c r="T39" i="66"/>
  <c r="O39" i="66"/>
  <c r="M39" i="66"/>
  <c r="H39" i="66"/>
  <c r="F39" i="66"/>
  <c r="BU38" i="66"/>
  <c r="BS38" i="66"/>
  <c r="BQ38" i="66"/>
  <c r="BL38" i="66"/>
  <c r="BJ38" i="66"/>
  <c r="BE38" i="66"/>
  <c r="BC38" i="66"/>
  <c r="AX38" i="66"/>
  <c r="AV38" i="66"/>
  <c r="AQ38" i="66"/>
  <c r="AO38" i="66"/>
  <c r="AJ38" i="66"/>
  <c r="AH38" i="66"/>
  <c r="AC38" i="66"/>
  <c r="AA38" i="66"/>
  <c r="V38" i="66"/>
  <c r="T38" i="66"/>
  <c r="O38" i="66"/>
  <c r="M38" i="66"/>
  <c r="H38" i="66"/>
  <c r="F38" i="66"/>
  <c r="BU37" i="66"/>
  <c r="BS37" i="66"/>
  <c r="BQ37" i="66"/>
  <c r="BL37" i="66"/>
  <c r="BJ37" i="66"/>
  <c r="BE37" i="66"/>
  <c r="BC37" i="66"/>
  <c r="AX37" i="66"/>
  <c r="AV37" i="66"/>
  <c r="AQ37" i="66"/>
  <c r="AO37" i="66"/>
  <c r="AJ37" i="66"/>
  <c r="AH37" i="66"/>
  <c r="AC37" i="66"/>
  <c r="AA37" i="66"/>
  <c r="V37" i="66"/>
  <c r="T37" i="66"/>
  <c r="O37" i="66"/>
  <c r="M37" i="66"/>
  <c r="H37" i="66"/>
  <c r="F37" i="66"/>
  <c r="BU36" i="66"/>
  <c r="BS36" i="66"/>
  <c r="BQ36" i="66"/>
  <c r="BL36" i="66"/>
  <c r="BJ36" i="66"/>
  <c r="BE36" i="66"/>
  <c r="BC36" i="66"/>
  <c r="AX36" i="66"/>
  <c r="AV36" i="66"/>
  <c r="AQ36" i="66"/>
  <c r="AO36" i="66"/>
  <c r="AJ36" i="66"/>
  <c r="AH36" i="66"/>
  <c r="AC36" i="66"/>
  <c r="AA36" i="66"/>
  <c r="V36" i="66"/>
  <c r="T36" i="66"/>
  <c r="O36" i="66"/>
  <c r="M36" i="66"/>
  <c r="H36" i="66"/>
  <c r="F36" i="66"/>
  <c r="BU35" i="66"/>
  <c r="BS35" i="66"/>
  <c r="BQ35" i="66"/>
  <c r="BL35" i="66"/>
  <c r="BJ35" i="66"/>
  <c r="BE35" i="66"/>
  <c r="BC35" i="66"/>
  <c r="AX35" i="66"/>
  <c r="AV35" i="66"/>
  <c r="AQ35" i="66"/>
  <c r="AO35" i="66"/>
  <c r="AJ35" i="66"/>
  <c r="AH35" i="66"/>
  <c r="AC35" i="66"/>
  <c r="AA35" i="66"/>
  <c r="V35" i="66"/>
  <c r="T35" i="66"/>
  <c r="M35" i="66"/>
  <c r="H35" i="66"/>
  <c r="F35" i="66"/>
  <c r="BU34" i="66"/>
  <c r="BS34" i="66"/>
  <c r="BQ34" i="66"/>
  <c r="BL34" i="66"/>
  <c r="BJ34" i="66"/>
  <c r="BE34" i="66"/>
  <c r="BC34" i="66"/>
  <c r="AX34" i="66"/>
  <c r="AV34" i="66"/>
  <c r="AQ34" i="66"/>
  <c r="AO34" i="66"/>
  <c r="AJ34" i="66"/>
  <c r="AH34" i="66"/>
  <c r="AC34" i="66"/>
  <c r="AA34" i="66"/>
  <c r="V34" i="66"/>
  <c r="T34" i="66"/>
  <c r="O34" i="66"/>
  <c r="M34" i="66"/>
  <c r="F34" i="66"/>
  <c r="BU33" i="66"/>
  <c r="BS33" i="66"/>
  <c r="BQ33" i="66"/>
  <c r="BL33" i="66"/>
  <c r="BJ33" i="66"/>
  <c r="BE33" i="66"/>
  <c r="BC33" i="66"/>
  <c r="AX33" i="66"/>
  <c r="AV33" i="66"/>
  <c r="AQ33" i="66"/>
  <c r="AO33" i="66"/>
  <c r="AJ33" i="66"/>
  <c r="AH33" i="66"/>
  <c r="AC33" i="66"/>
  <c r="AA33" i="66"/>
  <c r="V33" i="66"/>
  <c r="T33" i="66"/>
  <c r="O33" i="66"/>
  <c r="M33" i="66"/>
  <c r="F33" i="66"/>
  <c r="BU32" i="66"/>
  <c r="BS32" i="66"/>
  <c r="BQ32" i="66"/>
  <c r="BL32" i="66"/>
  <c r="BJ32" i="66"/>
  <c r="BE32" i="66"/>
  <c r="BC32" i="66"/>
  <c r="AX32" i="66"/>
  <c r="AV32" i="66"/>
  <c r="AQ32" i="66"/>
  <c r="AO32" i="66"/>
  <c r="AJ32" i="66"/>
  <c r="AH32" i="66"/>
  <c r="AC32" i="66"/>
  <c r="AA32" i="66"/>
  <c r="V32" i="66"/>
  <c r="T32" i="66"/>
  <c r="O32" i="66"/>
  <c r="M32" i="66"/>
  <c r="H32" i="66"/>
  <c r="F32" i="66"/>
  <c r="BU31" i="66"/>
  <c r="BS31" i="66"/>
  <c r="BQ31" i="66"/>
  <c r="BL31" i="66"/>
  <c r="BJ31" i="66"/>
  <c r="BE31" i="66"/>
  <c r="BC31" i="66"/>
  <c r="AX31" i="66"/>
  <c r="AV31" i="66"/>
  <c r="AQ31" i="66"/>
  <c r="AO31" i="66"/>
  <c r="AJ31" i="66"/>
  <c r="AH31" i="66"/>
  <c r="AC31" i="66"/>
  <c r="AA31" i="66"/>
  <c r="V31" i="66"/>
  <c r="T31" i="66"/>
  <c r="M31" i="66"/>
  <c r="H31" i="66"/>
  <c r="F31" i="66"/>
  <c r="BU30" i="66"/>
  <c r="BS30" i="66"/>
  <c r="BQ30" i="66"/>
  <c r="BL30" i="66"/>
  <c r="BJ30" i="66"/>
  <c r="BE30" i="66"/>
  <c r="BC30" i="66"/>
  <c r="AX30" i="66"/>
  <c r="AV30" i="66"/>
  <c r="AQ30" i="66"/>
  <c r="AO30" i="66"/>
  <c r="AJ30" i="66"/>
  <c r="AH30" i="66"/>
  <c r="AC30" i="66"/>
  <c r="AA30" i="66"/>
  <c r="V30" i="66"/>
  <c r="T30" i="66"/>
  <c r="O30" i="66"/>
  <c r="M30" i="66"/>
  <c r="H30" i="66"/>
  <c r="F30" i="66"/>
  <c r="BU29" i="66"/>
  <c r="BS29" i="66"/>
  <c r="BQ29" i="66"/>
  <c r="BL29" i="66"/>
  <c r="BJ29" i="66"/>
  <c r="BE29" i="66"/>
  <c r="BC29" i="66"/>
  <c r="AX29" i="66"/>
  <c r="AV29" i="66"/>
  <c r="AQ29" i="66"/>
  <c r="AO29" i="66"/>
  <c r="AJ29" i="66"/>
  <c r="AH29" i="66"/>
  <c r="AC29" i="66"/>
  <c r="AA29" i="66"/>
  <c r="V29" i="66"/>
  <c r="T29" i="66"/>
  <c r="O29" i="66"/>
  <c r="M29" i="66"/>
  <c r="H29" i="66"/>
  <c r="F29" i="66"/>
  <c r="BU28" i="66"/>
  <c r="BS28" i="66"/>
  <c r="BQ28" i="66"/>
  <c r="BL28" i="66"/>
  <c r="BJ28" i="66"/>
  <c r="BE28" i="66"/>
  <c r="BC28" i="66"/>
  <c r="AX28" i="66"/>
  <c r="AV28" i="66"/>
  <c r="AQ28" i="66"/>
  <c r="AO28" i="66"/>
  <c r="AJ28" i="66"/>
  <c r="AH28" i="66"/>
  <c r="AC28" i="66"/>
  <c r="AA28" i="66"/>
  <c r="V28" i="66"/>
  <c r="T28" i="66"/>
  <c r="O28" i="66"/>
  <c r="M28" i="66"/>
  <c r="H28" i="66"/>
  <c r="F28" i="66"/>
  <c r="BU27" i="66"/>
  <c r="BS27" i="66"/>
  <c r="BQ27" i="66"/>
  <c r="BL27" i="66"/>
  <c r="BJ27" i="66"/>
  <c r="BE27" i="66"/>
  <c r="BC27" i="66"/>
  <c r="AX27" i="66"/>
  <c r="AV27" i="66"/>
  <c r="AQ27" i="66"/>
  <c r="AO27" i="66"/>
  <c r="AJ27" i="66"/>
  <c r="AH27" i="66"/>
  <c r="AC27" i="66"/>
  <c r="AA27" i="66"/>
  <c r="V27" i="66"/>
  <c r="T27" i="66"/>
  <c r="O27" i="66"/>
  <c r="M27" i="66"/>
  <c r="H27" i="66"/>
  <c r="F27" i="66"/>
  <c r="BU26" i="66"/>
  <c r="BS26" i="66"/>
  <c r="BQ26" i="66"/>
  <c r="BL26" i="66"/>
  <c r="BJ26" i="66"/>
  <c r="BE26" i="66"/>
  <c r="BC26" i="66"/>
  <c r="AX26" i="66"/>
  <c r="AV26" i="66"/>
  <c r="AQ26" i="66"/>
  <c r="AO26" i="66"/>
  <c r="AJ26" i="66"/>
  <c r="AH26" i="66"/>
  <c r="AC26" i="66"/>
  <c r="AA26" i="66"/>
  <c r="V26" i="66"/>
  <c r="T26" i="66"/>
  <c r="O26" i="66"/>
  <c r="M26" i="66"/>
  <c r="H26" i="66"/>
  <c r="F26" i="66"/>
  <c r="BU25" i="66"/>
  <c r="BS25" i="66"/>
  <c r="BQ25" i="66"/>
  <c r="BL25" i="66"/>
  <c r="BJ25" i="66"/>
  <c r="BE25" i="66"/>
  <c r="BC25" i="66"/>
  <c r="AX25" i="66"/>
  <c r="AV25" i="66"/>
  <c r="AQ25" i="66"/>
  <c r="AO25" i="66"/>
  <c r="AJ25" i="66"/>
  <c r="AH25" i="66"/>
  <c r="AC25" i="66"/>
  <c r="AA25" i="66"/>
  <c r="V25" i="66"/>
  <c r="T25" i="66"/>
  <c r="O25" i="66"/>
  <c r="M25" i="66"/>
  <c r="F25" i="66"/>
  <c r="BU24" i="66"/>
  <c r="BS24" i="66"/>
  <c r="BQ24" i="66"/>
  <c r="BL24" i="66"/>
  <c r="BJ24" i="66"/>
  <c r="BE24" i="66"/>
  <c r="BC24" i="66"/>
  <c r="AX24" i="66"/>
  <c r="AV24" i="66"/>
  <c r="AQ24" i="66"/>
  <c r="AO24" i="66"/>
  <c r="AJ24" i="66"/>
  <c r="AH24" i="66"/>
  <c r="AC24" i="66"/>
  <c r="AA24" i="66"/>
  <c r="V24" i="66"/>
  <c r="T24" i="66"/>
  <c r="O24" i="66"/>
  <c r="M24" i="66"/>
  <c r="H24" i="66"/>
  <c r="F24" i="66"/>
  <c r="BU23" i="66"/>
  <c r="BS23" i="66"/>
  <c r="BQ23" i="66"/>
  <c r="BL23" i="66"/>
  <c r="BJ23" i="66"/>
  <c r="BE23" i="66"/>
  <c r="BC23" i="66"/>
  <c r="AX23" i="66"/>
  <c r="AV23" i="66"/>
  <c r="AQ23" i="66"/>
  <c r="AO23" i="66"/>
  <c r="AJ23" i="66"/>
  <c r="AH23" i="66"/>
  <c r="AC23" i="66"/>
  <c r="AA23" i="66"/>
  <c r="V23" i="66"/>
  <c r="T23" i="66"/>
  <c r="O23" i="66"/>
  <c r="M23" i="66"/>
  <c r="F23" i="66"/>
  <c r="BU22" i="66"/>
  <c r="BS22" i="66"/>
  <c r="BQ22" i="66"/>
  <c r="BL22" i="66"/>
  <c r="BJ22" i="66"/>
  <c r="BE22" i="66"/>
  <c r="BC22" i="66"/>
  <c r="AX22" i="66"/>
  <c r="AV22" i="66"/>
  <c r="AQ22" i="66"/>
  <c r="AO22" i="66"/>
  <c r="AJ22" i="66"/>
  <c r="AH22" i="66"/>
  <c r="AC22" i="66"/>
  <c r="AA22" i="66"/>
  <c r="V22" i="66"/>
  <c r="T22" i="66"/>
  <c r="O22" i="66"/>
  <c r="M22" i="66"/>
  <c r="H22" i="66"/>
  <c r="F22" i="66"/>
  <c r="BU21" i="66"/>
  <c r="BS21" i="66"/>
  <c r="BQ21" i="66"/>
  <c r="BL21" i="66"/>
  <c r="BJ21" i="66"/>
  <c r="BE21" i="66"/>
  <c r="BC21" i="66"/>
  <c r="AX21" i="66"/>
  <c r="AV21" i="66"/>
  <c r="AQ21" i="66"/>
  <c r="AO21" i="66"/>
  <c r="AJ21" i="66"/>
  <c r="AH21" i="66"/>
  <c r="AC21" i="66"/>
  <c r="AA21" i="66"/>
  <c r="V21" i="66"/>
  <c r="T21" i="66"/>
  <c r="O21" i="66"/>
  <c r="M21" i="66"/>
  <c r="H21" i="66"/>
  <c r="F21" i="66"/>
  <c r="BU20" i="66"/>
  <c r="BS20" i="66"/>
  <c r="BQ20" i="66"/>
  <c r="BL20" i="66"/>
  <c r="BJ20" i="66"/>
  <c r="BE20" i="66"/>
  <c r="BC20" i="66"/>
  <c r="AX20" i="66"/>
  <c r="AV20" i="66"/>
  <c r="AQ20" i="66"/>
  <c r="AO20" i="66"/>
  <c r="AJ20" i="66"/>
  <c r="AH20" i="66"/>
  <c r="AC20" i="66"/>
  <c r="AA20" i="66"/>
  <c r="V20" i="66"/>
  <c r="T20" i="66"/>
  <c r="O20" i="66"/>
  <c r="M20" i="66"/>
  <c r="H20" i="66"/>
  <c r="F20" i="66"/>
  <c r="BU19" i="66"/>
  <c r="BS19" i="66"/>
  <c r="BQ19" i="66"/>
  <c r="BL19" i="66"/>
  <c r="BJ19" i="66"/>
  <c r="BE19" i="66"/>
  <c r="BC19" i="66"/>
  <c r="AX19" i="66"/>
  <c r="AV19" i="66"/>
  <c r="AQ19" i="66"/>
  <c r="AO19" i="66"/>
  <c r="AJ19" i="66"/>
  <c r="AH19" i="66"/>
  <c r="AC19" i="66"/>
  <c r="AA19" i="66"/>
  <c r="V19" i="66"/>
  <c r="T19" i="66"/>
  <c r="O19" i="66"/>
  <c r="M19" i="66"/>
  <c r="H19" i="66"/>
  <c r="F19" i="66"/>
  <c r="BU18" i="66"/>
  <c r="BS18" i="66"/>
  <c r="BQ18" i="66"/>
  <c r="BL18" i="66"/>
  <c r="BJ18" i="66"/>
  <c r="BE18" i="66"/>
  <c r="BC18" i="66"/>
  <c r="AX18" i="66"/>
  <c r="AV18" i="66"/>
  <c r="AQ18" i="66"/>
  <c r="AO18" i="66"/>
  <c r="AJ18" i="66"/>
  <c r="AH18" i="66"/>
  <c r="AC18" i="66"/>
  <c r="AA18" i="66"/>
  <c r="V18" i="66"/>
  <c r="T18" i="66"/>
  <c r="O18" i="66"/>
  <c r="M18" i="66"/>
  <c r="F18" i="66"/>
  <c r="BU17" i="66"/>
  <c r="BS17" i="66"/>
  <c r="BQ17" i="66"/>
  <c r="BL17" i="66"/>
  <c r="BJ17" i="66"/>
  <c r="BE17" i="66"/>
  <c r="BC17" i="66"/>
  <c r="AX17" i="66"/>
  <c r="AV17" i="66"/>
  <c r="AQ17" i="66"/>
  <c r="AO17" i="66"/>
  <c r="AJ17" i="66"/>
  <c r="AH17" i="66"/>
  <c r="AC17" i="66"/>
  <c r="AA17" i="66"/>
  <c r="V17" i="66"/>
  <c r="T17" i="66"/>
  <c r="O17" i="66"/>
  <c r="M17" i="66"/>
  <c r="F17" i="66"/>
  <c r="BU16" i="66"/>
  <c r="BS16" i="66"/>
  <c r="BQ16" i="66"/>
  <c r="BL16" i="66"/>
  <c r="BJ16" i="66"/>
  <c r="BE16" i="66"/>
  <c r="BC16" i="66"/>
  <c r="AX16" i="66"/>
  <c r="AV16" i="66"/>
  <c r="AQ16" i="66"/>
  <c r="AO16" i="66"/>
  <c r="AJ16" i="66"/>
  <c r="AH16" i="66"/>
  <c r="AC16" i="66"/>
  <c r="AA16" i="66"/>
  <c r="V16" i="66"/>
  <c r="T16" i="66"/>
  <c r="O16" i="66"/>
  <c r="M16" i="66"/>
  <c r="H16" i="66"/>
  <c r="F16" i="66"/>
  <c r="BU15" i="66"/>
  <c r="BS15" i="66"/>
  <c r="BQ15" i="66"/>
  <c r="BL15" i="66"/>
  <c r="BJ15" i="66"/>
  <c r="BC15" i="66"/>
  <c r="AX15" i="66"/>
  <c r="AV15" i="66"/>
  <c r="AQ15" i="66"/>
  <c r="AO15" i="66"/>
  <c r="AJ15" i="66"/>
  <c r="AH15" i="66"/>
  <c r="AC15" i="66"/>
  <c r="AA15" i="66"/>
  <c r="V15" i="66"/>
  <c r="T15" i="66"/>
  <c r="M15" i="66"/>
  <c r="H15" i="66"/>
  <c r="F15" i="66"/>
  <c r="BS60" i="62"/>
  <c r="BL60" i="62"/>
  <c r="BE60" i="62"/>
  <c r="AX60" i="62"/>
  <c r="AQ60" i="62"/>
  <c r="AJ60" i="62"/>
  <c r="AC60" i="62"/>
  <c r="V60" i="62"/>
  <c r="O60" i="62"/>
  <c r="H60" i="62"/>
  <c r="BK61" i="62"/>
  <c r="BD61" i="62"/>
  <c r="AW61" i="62"/>
  <c r="AP61" i="62"/>
  <c r="AI61" i="62"/>
  <c r="AB61" i="62"/>
  <c r="U61" i="62"/>
  <c r="N61" i="62"/>
  <c r="O61" i="62" s="1"/>
  <c r="G61" i="62"/>
  <c r="BU57" i="62"/>
  <c r="BS57" i="62"/>
  <c r="BQ57" i="62"/>
  <c r="BL57" i="62"/>
  <c r="BJ57" i="62"/>
  <c r="BE57" i="62"/>
  <c r="BC57" i="62"/>
  <c r="AX57" i="62"/>
  <c r="AV57" i="62"/>
  <c r="AQ57" i="62"/>
  <c r="AO57" i="62"/>
  <c r="AJ57" i="62"/>
  <c r="AH57" i="62"/>
  <c r="AC57" i="62"/>
  <c r="AA57" i="62"/>
  <c r="V57" i="62"/>
  <c r="T57" i="62"/>
  <c r="O57" i="62"/>
  <c r="M57" i="62"/>
  <c r="H57" i="62"/>
  <c r="F57" i="62"/>
  <c r="BU56" i="62"/>
  <c r="BS56" i="62"/>
  <c r="BQ56" i="62"/>
  <c r="BL56" i="62"/>
  <c r="BJ56" i="62"/>
  <c r="BE56" i="62"/>
  <c r="BC56" i="62"/>
  <c r="AX56" i="62"/>
  <c r="AV56" i="62"/>
  <c r="AQ56" i="62"/>
  <c r="AO56" i="62"/>
  <c r="AJ56" i="62"/>
  <c r="AH56" i="62"/>
  <c r="AC56" i="62"/>
  <c r="AA56" i="62"/>
  <c r="V56" i="62"/>
  <c r="T56" i="62"/>
  <c r="O56" i="62"/>
  <c r="M56" i="62"/>
  <c r="H56" i="62"/>
  <c r="F56" i="62"/>
  <c r="BU55" i="62"/>
  <c r="BS55" i="62"/>
  <c r="BQ55" i="62"/>
  <c r="BL55" i="62"/>
  <c r="BJ55" i="62"/>
  <c r="BE55" i="62"/>
  <c r="BC55" i="62"/>
  <c r="AX55" i="62"/>
  <c r="AV55" i="62"/>
  <c r="AQ55" i="62"/>
  <c r="AO55" i="62"/>
  <c r="AJ55" i="62"/>
  <c r="AH55" i="62"/>
  <c r="AC55" i="62"/>
  <c r="AA55" i="62"/>
  <c r="V55" i="62"/>
  <c r="T55" i="62"/>
  <c r="M55" i="62"/>
  <c r="H55" i="62"/>
  <c r="F55" i="62"/>
  <c r="BU54" i="62"/>
  <c r="BS54" i="62"/>
  <c r="BQ54" i="62"/>
  <c r="BL54" i="62"/>
  <c r="BJ54" i="62"/>
  <c r="BE54" i="62"/>
  <c r="BC54" i="62"/>
  <c r="AX54" i="62"/>
  <c r="AV54" i="62"/>
  <c r="AQ54" i="62"/>
  <c r="AO54" i="62"/>
  <c r="AJ54" i="62"/>
  <c r="AH54" i="62"/>
  <c r="AC54" i="62"/>
  <c r="AA54" i="62"/>
  <c r="V54" i="62"/>
  <c r="T54" i="62"/>
  <c r="O54" i="62"/>
  <c r="M54" i="62"/>
  <c r="H54" i="62"/>
  <c r="F54" i="62"/>
  <c r="BU53" i="62"/>
  <c r="BS53" i="62"/>
  <c r="BQ53" i="62"/>
  <c r="BL53" i="62"/>
  <c r="BJ53" i="62"/>
  <c r="BE53" i="62"/>
  <c r="BC53" i="62"/>
  <c r="AX53" i="62"/>
  <c r="AV53" i="62"/>
  <c r="AQ53" i="62"/>
  <c r="AO53" i="62"/>
  <c r="AJ53" i="62"/>
  <c r="AH53" i="62"/>
  <c r="AH11" i="63" s="1"/>
  <c r="AC53" i="62"/>
  <c r="AA53" i="62"/>
  <c r="V53" i="62"/>
  <c r="T53" i="62"/>
  <c r="M53" i="62"/>
  <c r="H53" i="62"/>
  <c r="F53" i="62"/>
  <c r="BU52" i="62"/>
  <c r="BS52" i="62"/>
  <c r="BQ52" i="62"/>
  <c r="BL52" i="62"/>
  <c r="BJ52" i="62"/>
  <c r="BE52" i="62"/>
  <c r="BC52" i="62"/>
  <c r="AX52" i="62"/>
  <c r="AV52" i="62"/>
  <c r="AQ52" i="62"/>
  <c r="AO52" i="62"/>
  <c r="AJ52" i="62"/>
  <c r="AH52" i="62"/>
  <c r="AC52" i="62"/>
  <c r="AA52" i="62"/>
  <c r="V52" i="62"/>
  <c r="T52" i="62"/>
  <c r="O52" i="62"/>
  <c r="M52" i="62"/>
  <c r="H52" i="62"/>
  <c r="F52" i="62"/>
  <c r="BU51" i="62"/>
  <c r="BS51" i="62"/>
  <c r="BQ51" i="62"/>
  <c r="BL51" i="62"/>
  <c r="BJ51" i="62"/>
  <c r="BE51" i="62"/>
  <c r="BC51" i="62"/>
  <c r="AX51" i="62"/>
  <c r="AV51" i="62"/>
  <c r="AQ51" i="62"/>
  <c r="AO51" i="62"/>
  <c r="AJ51" i="62"/>
  <c r="AH51" i="62"/>
  <c r="AC51" i="62"/>
  <c r="AA51" i="62"/>
  <c r="V51" i="62"/>
  <c r="T51" i="62"/>
  <c r="O51" i="62"/>
  <c r="M51" i="62"/>
  <c r="H51" i="62"/>
  <c r="F51" i="62"/>
  <c r="BU50" i="62"/>
  <c r="BS50" i="62"/>
  <c r="BQ50" i="62"/>
  <c r="BL50" i="62"/>
  <c r="BJ50" i="62"/>
  <c r="BE50" i="62"/>
  <c r="BC50" i="62"/>
  <c r="AX50" i="62"/>
  <c r="AV50" i="62"/>
  <c r="AQ50" i="62"/>
  <c r="AO50" i="62"/>
  <c r="AJ50" i="62"/>
  <c r="AH50" i="62"/>
  <c r="AC50" i="62"/>
  <c r="AA50" i="62"/>
  <c r="V50" i="62"/>
  <c r="T50" i="62"/>
  <c r="O50" i="62"/>
  <c r="M50" i="62"/>
  <c r="F50" i="62"/>
  <c r="BU49" i="62"/>
  <c r="BS49" i="62"/>
  <c r="BQ49" i="62"/>
  <c r="BL49" i="62"/>
  <c r="BJ49" i="62"/>
  <c r="BE49" i="62"/>
  <c r="BC49" i="62"/>
  <c r="AX49" i="62"/>
  <c r="AV49" i="62"/>
  <c r="AQ49" i="62"/>
  <c r="AO49" i="62"/>
  <c r="AJ49" i="62"/>
  <c r="AH49" i="62"/>
  <c r="AC49" i="62"/>
  <c r="AA49" i="62"/>
  <c r="V49" i="62"/>
  <c r="T49" i="62"/>
  <c r="O49" i="62"/>
  <c r="M49" i="62"/>
  <c r="H49" i="62"/>
  <c r="F49" i="62"/>
  <c r="BU48" i="62"/>
  <c r="BS48" i="62"/>
  <c r="BQ48" i="62"/>
  <c r="BL48" i="62"/>
  <c r="BJ48" i="62"/>
  <c r="BE48" i="62"/>
  <c r="BC48" i="62"/>
  <c r="AX48" i="62"/>
  <c r="AV48" i="62"/>
  <c r="AQ48" i="62"/>
  <c r="AO48" i="62"/>
  <c r="AJ48" i="62"/>
  <c r="AH48" i="62"/>
  <c r="AC48" i="62"/>
  <c r="AA48" i="62"/>
  <c r="V48" i="62"/>
  <c r="T48" i="62"/>
  <c r="M48" i="62"/>
  <c r="H48" i="62"/>
  <c r="F48" i="62"/>
  <c r="BU47" i="62"/>
  <c r="BS47" i="62"/>
  <c r="BQ47" i="62"/>
  <c r="BL47" i="62"/>
  <c r="BJ47" i="62"/>
  <c r="BE47" i="62"/>
  <c r="BC47" i="62"/>
  <c r="AX47" i="62"/>
  <c r="AV47" i="62"/>
  <c r="AQ47" i="62"/>
  <c r="AO47" i="62"/>
  <c r="AJ47" i="62"/>
  <c r="AH47" i="62"/>
  <c r="AC47" i="62"/>
  <c r="AA47" i="62"/>
  <c r="V47" i="62"/>
  <c r="T47" i="62"/>
  <c r="M47" i="62"/>
  <c r="H47" i="62"/>
  <c r="F47" i="62"/>
  <c r="BU46" i="62"/>
  <c r="BS46" i="62"/>
  <c r="BQ46" i="62"/>
  <c r="BL46" i="62"/>
  <c r="BJ46" i="62"/>
  <c r="BE46" i="62"/>
  <c r="BC46" i="62"/>
  <c r="AX46" i="62"/>
  <c r="AV46" i="62"/>
  <c r="AQ46" i="62"/>
  <c r="AO46" i="62"/>
  <c r="AJ46" i="62"/>
  <c r="AH46" i="62"/>
  <c r="AC46" i="62"/>
  <c r="AA46" i="62"/>
  <c r="T46" i="62"/>
  <c r="O46" i="62"/>
  <c r="M46" i="62"/>
  <c r="H46" i="62"/>
  <c r="F46" i="62"/>
  <c r="BU45" i="62"/>
  <c r="BS45" i="62"/>
  <c r="BQ45" i="62"/>
  <c r="BL45" i="62"/>
  <c r="BJ45" i="62"/>
  <c r="BE45" i="62"/>
  <c r="BC45" i="62"/>
  <c r="AX45" i="62"/>
  <c r="AV45" i="62"/>
  <c r="AQ45" i="62"/>
  <c r="AO45" i="62"/>
  <c r="AJ45" i="62"/>
  <c r="AH45" i="62"/>
  <c r="AC45" i="62"/>
  <c r="AA45" i="62"/>
  <c r="T45" i="62"/>
  <c r="O45" i="62"/>
  <c r="M45" i="62"/>
  <c r="H45" i="62"/>
  <c r="F45" i="62"/>
  <c r="BU44" i="62"/>
  <c r="BS44" i="62"/>
  <c r="BQ44" i="62"/>
  <c r="BL44" i="62"/>
  <c r="BJ44" i="62"/>
  <c r="BE44" i="62"/>
  <c r="BC44" i="62"/>
  <c r="AX44" i="62"/>
  <c r="AV44" i="62"/>
  <c r="AQ44" i="62"/>
  <c r="AO44" i="62"/>
  <c r="AJ44" i="62"/>
  <c r="AH44" i="62"/>
  <c r="AC44" i="62"/>
  <c r="AA44" i="62"/>
  <c r="V44" i="62"/>
  <c r="T44" i="62"/>
  <c r="O44" i="62"/>
  <c r="M44" i="62"/>
  <c r="F44" i="62"/>
  <c r="BU43" i="62"/>
  <c r="BS43" i="62"/>
  <c r="BQ43" i="62"/>
  <c r="BL43" i="62"/>
  <c r="BJ43" i="62"/>
  <c r="BE43" i="62"/>
  <c r="BC43" i="62"/>
  <c r="AX43" i="62"/>
  <c r="AV43" i="62"/>
  <c r="AQ43" i="62"/>
  <c r="AO43" i="62"/>
  <c r="AJ43" i="62"/>
  <c r="AH43" i="62"/>
  <c r="AC43" i="62"/>
  <c r="AA43" i="62"/>
  <c r="V43" i="62"/>
  <c r="T43" i="62"/>
  <c r="O43" i="62"/>
  <c r="M43" i="62"/>
  <c r="H43" i="62"/>
  <c r="F43" i="62"/>
  <c r="BU42" i="62"/>
  <c r="BS42" i="62"/>
  <c r="BQ42" i="62"/>
  <c r="BL42" i="62"/>
  <c r="BJ42" i="62"/>
  <c r="BE42" i="62"/>
  <c r="BC42" i="62"/>
  <c r="AX42" i="62"/>
  <c r="AV42" i="62"/>
  <c r="AQ42" i="62"/>
  <c r="AO42" i="62"/>
  <c r="AJ42" i="62"/>
  <c r="AH42" i="62"/>
  <c r="AC42" i="62"/>
  <c r="AA42" i="62"/>
  <c r="V42" i="62"/>
  <c r="T42" i="62"/>
  <c r="O42" i="62"/>
  <c r="M42" i="62"/>
  <c r="F42" i="62"/>
  <c r="BU41" i="62"/>
  <c r="BS41" i="62"/>
  <c r="BQ41" i="62"/>
  <c r="BL41" i="62"/>
  <c r="BJ41" i="62"/>
  <c r="BE41" i="62"/>
  <c r="BC41" i="62"/>
  <c r="AX41" i="62"/>
  <c r="AV41" i="62"/>
  <c r="AQ41" i="62"/>
  <c r="AO41" i="62"/>
  <c r="AJ41" i="62"/>
  <c r="AH41" i="62"/>
  <c r="AC41" i="62"/>
  <c r="AA41" i="62"/>
  <c r="V41" i="62"/>
  <c r="T41" i="62"/>
  <c r="O41" i="62"/>
  <c r="M41" i="62"/>
  <c r="H41" i="62"/>
  <c r="F41" i="62"/>
  <c r="BU40" i="62"/>
  <c r="BS40" i="62"/>
  <c r="BQ40" i="62"/>
  <c r="BL40" i="62"/>
  <c r="BJ40" i="62"/>
  <c r="BE40" i="62"/>
  <c r="BC40" i="62"/>
  <c r="AX40" i="62"/>
  <c r="AV40" i="62"/>
  <c r="AQ40" i="62"/>
  <c r="AO40" i="62"/>
  <c r="AJ40" i="62"/>
  <c r="AH40" i="62"/>
  <c r="AC40" i="62"/>
  <c r="AA40" i="62"/>
  <c r="V40" i="62"/>
  <c r="T40" i="62"/>
  <c r="O40" i="62"/>
  <c r="M40" i="62"/>
  <c r="H40" i="62"/>
  <c r="F40" i="62"/>
  <c r="BU39" i="62"/>
  <c r="BS39" i="62"/>
  <c r="BQ39" i="62"/>
  <c r="BL39" i="62"/>
  <c r="BJ39" i="62"/>
  <c r="BE39" i="62"/>
  <c r="BC39" i="62"/>
  <c r="AX39" i="62"/>
  <c r="AV39" i="62"/>
  <c r="AQ39" i="62"/>
  <c r="AO39" i="62"/>
  <c r="AJ39" i="62"/>
  <c r="AH39" i="62"/>
  <c r="AC39" i="62"/>
  <c r="AA39" i="62"/>
  <c r="V39" i="62"/>
  <c r="T39" i="62"/>
  <c r="M39" i="62"/>
  <c r="H39" i="62"/>
  <c r="F39" i="62"/>
  <c r="BU38" i="62"/>
  <c r="BS38" i="62"/>
  <c r="BQ38" i="62"/>
  <c r="BL38" i="62"/>
  <c r="BJ38" i="62"/>
  <c r="BE38" i="62"/>
  <c r="BC38" i="62"/>
  <c r="AX38" i="62"/>
  <c r="AV38" i="62"/>
  <c r="AQ38" i="62"/>
  <c r="AO38" i="62"/>
  <c r="AJ38" i="62"/>
  <c r="AH38" i="62"/>
  <c r="AC38" i="62"/>
  <c r="AA38" i="62"/>
  <c r="V38" i="62"/>
  <c r="T38" i="62"/>
  <c r="O38" i="62"/>
  <c r="M38" i="62"/>
  <c r="H38" i="62"/>
  <c r="F38" i="62"/>
  <c r="BU37" i="62"/>
  <c r="BS37" i="62"/>
  <c r="BQ37" i="62"/>
  <c r="BL37" i="62"/>
  <c r="BJ37" i="62"/>
  <c r="BE37" i="62"/>
  <c r="BC37" i="62"/>
  <c r="AX37" i="62"/>
  <c r="AV37" i="62"/>
  <c r="AQ37" i="62"/>
  <c r="AO37" i="62"/>
  <c r="AJ37" i="62"/>
  <c r="AH37" i="62"/>
  <c r="AC37" i="62"/>
  <c r="AA37" i="62"/>
  <c r="V37" i="62"/>
  <c r="T37" i="62"/>
  <c r="M37" i="62"/>
  <c r="H37" i="62"/>
  <c r="F37" i="62"/>
  <c r="BU36" i="62"/>
  <c r="BS36" i="62"/>
  <c r="BQ36" i="62"/>
  <c r="BL36" i="62"/>
  <c r="BJ36" i="62"/>
  <c r="BE36" i="62"/>
  <c r="BC36" i="62"/>
  <c r="AX36" i="62"/>
  <c r="AV36" i="62"/>
  <c r="AQ36" i="62"/>
  <c r="AO36" i="62"/>
  <c r="AJ36" i="62"/>
  <c r="AH36" i="62"/>
  <c r="AC36" i="62"/>
  <c r="AA36" i="62"/>
  <c r="V36" i="62"/>
  <c r="T36" i="62"/>
  <c r="O36" i="62"/>
  <c r="M36" i="62"/>
  <c r="H36" i="62"/>
  <c r="F36" i="62"/>
  <c r="BU35" i="62"/>
  <c r="BS35" i="62"/>
  <c r="BQ35" i="62"/>
  <c r="BL35" i="62"/>
  <c r="BJ35" i="62"/>
  <c r="BE35" i="62"/>
  <c r="BC35" i="62"/>
  <c r="AX35" i="62"/>
  <c r="AV35" i="62"/>
  <c r="AQ35" i="62"/>
  <c r="AO35" i="62"/>
  <c r="AJ35" i="62"/>
  <c r="AH35" i="62"/>
  <c r="AC35" i="62"/>
  <c r="AA35" i="62"/>
  <c r="V35" i="62"/>
  <c r="T35" i="62"/>
  <c r="O35" i="62"/>
  <c r="M35" i="62"/>
  <c r="H35" i="62"/>
  <c r="F35" i="62"/>
  <c r="BU34" i="62"/>
  <c r="BS34" i="62"/>
  <c r="BQ34" i="62"/>
  <c r="BL34" i="62"/>
  <c r="BJ34" i="62"/>
  <c r="BE34" i="62"/>
  <c r="BC34" i="62"/>
  <c r="AX34" i="62"/>
  <c r="AV34" i="62"/>
  <c r="AQ34" i="62"/>
  <c r="AO34" i="62"/>
  <c r="AJ34" i="62"/>
  <c r="AH34" i="62"/>
  <c r="AC34" i="62"/>
  <c r="AA34" i="62"/>
  <c r="V34" i="62"/>
  <c r="T34" i="62"/>
  <c r="O34" i="62"/>
  <c r="M34" i="62"/>
  <c r="F34" i="62"/>
  <c r="BU33" i="62"/>
  <c r="BS33" i="62"/>
  <c r="BQ33" i="62"/>
  <c r="BL33" i="62"/>
  <c r="BJ33" i="62"/>
  <c r="BE33" i="62"/>
  <c r="BC33" i="62"/>
  <c r="AX33" i="62"/>
  <c r="AV33" i="62"/>
  <c r="AQ33" i="62"/>
  <c r="AO33" i="62"/>
  <c r="AJ33" i="62"/>
  <c r="AH33" i="62"/>
  <c r="AC33" i="62"/>
  <c r="AA33" i="62"/>
  <c r="V33" i="62"/>
  <c r="T33" i="62"/>
  <c r="O33" i="62"/>
  <c r="M33" i="62"/>
  <c r="H33" i="62"/>
  <c r="F33" i="62"/>
  <c r="BU32" i="62"/>
  <c r="BS32" i="62"/>
  <c r="BQ32" i="62"/>
  <c r="BL32" i="62"/>
  <c r="BJ32" i="62"/>
  <c r="BE32" i="62"/>
  <c r="BC32" i="62"/>
  <c r="AX32" i="62"/>
  <c r="AV32" i="62"/>
  <c r="AQ32" i="62"/>
  <c r="AO32" i="62"/>
  <c r="AJ32" i="62"/>
  <c r="AH32" i="62"/>
  <c r="AC32" i="62"/>
  <c r="AA32" i="62"/>
  <c r="V32" i="62"/>
  <c r="T32" i="62"/>
  <c r="M32" i="62"/>
  <c r="H32" i="62"/>
  <c r="F32" i="62"/>
  <c r="BU31" i="62"/>
  <c r="BS31" i="62"/>
  <c r="BQ31" i="62"/>
  <c r="BL31" i="62"/>
  <c r="BJ31" i="62"/>
  <c r="BE31" i="62"/>
  <c r="BC31" i="62"/>
  <c r="AX31" i="62"/>
  <c r="AV31" i="62"/>
  <c r="AQ31" i="62"/>
  <c r="AO31" i="62"/>
  <c r="AJ31" i="62"/>
  <c r="AH31" i="62"/>
  <c r="AC31" i="62"/>
  <c r="AA31" i="62"/>
  <c r="V31" i="62"/>
  <c r="T31" i="62"/>
  <c r="M31" i="62"/>
  <c r="H31" i="62"/>
  <c r="F31" i="62"/>
  <c r="BU30" i="62"/>
  <c r="BS30" i="62"/>
  <c r="BQ30" i="62"/>
  <c r="BL30" i="62"/>
  <c r="BJ30" i="62"/>
  <c r="BE30" i="62"/>
  <c r="BC30" i="62"/>
  <c r="AX30" i="62"/>
  <c r="AV30" i="62"/>
  <c r="AQ30" i="62"/>
  <c r="AO30" i="62"/>
  <c r="AJ30" i="62"/>
  <c r="AH30" i="62"/>
  <c r="AC30" i="62"/>
  <c r="AA30" i="62"/>
  <c r="T30" i="62"/>
  <c r="O30" i="62"/>
  <c r="M30" i="62"/>
  <c r="H30" i="62"/>
  <c r="F30" i="62"/>
  <c r="BU29" i="62"/>
  <c r="BS29" i="62"/>
  <c r="BQ29" i="62"/>
  <c r="BL29" i="62"/>
  <c r="BJ29" i="62"/>
  <c r="BE29" i="62"/>
  <c r="BC29" i="62"/>
  <c r="AX29" i="62"/>
  <c r="AV29" i="62"/>
  <c r="AQ29" i="62"/>
  <c r="AO29" i="62"/>
  <c r="AJ29" i="62"/>
  <c r="AH29" i="62"/>
  <c r="AC29" i="62"/>
  <c r="AA29" i="62"/>
  <c r="T29" i="62"/>
  <c r="O29" i="62"/>
  <c r="M29" i="62"/>
  <c r="H29" i="62"/>
  <c r="F29" i="62"/>
  <c r="BU28" i="62"/>
  <c r="BS28" i="62"/>
  <c r="BQ28" i="62"/>
  <c r="BL28" i="62"/>
  <c r="BJ28" i="62"/>
  <c r="BE28" i="62"/>
  <c r="BC28" i="62"/>
  <c r="AX28" i="62"/>
  <c r="AV28" i="62"/>
  <c r="AQ28" i="62"/>
  <c r="AO28" i="62"/>
  <c r="AJ28" i="62"/>
  <c r="AH28" i="62"/>
  <c r="AC28" i="62"/>
  <c r="AA28" i="62"/>
  <c r="V28" i="62"/>
  <c r="T28" i="62"/>
  <c r="O28" i="62"/>
  <c r="M28" i="62"/>
  <c r="F28" i="62"/>
  <c r="BU27" i="62"/>
  <c r="BS27" i="62"/>
  <c r="BQ27" i="62"/>
  <c r="BL27" i="62"/>
  <c r="BJ27" i="62"/>
  <c r="BE27" i="62"/>
  <c r="BC27" i="62"/>
  <c r="AX27" i="62"/>
  <c r="AV27" i="62"/>
  <c r="AQ27" i="62"/>
  <c r="AO27" i="62"/>
  <c r="AJ27" i="62"/>
  <c r="AH27" i="62"/>
  <c r="AC27" i="62"/>
  <c r="AA27" i="62"/>
  <c r="V27" i="62"/>
  <c r="T27" i="62"/>
  <c r="O27" i="62"/>
  <c r="M27" i="62"/>
  <c r="H27" i="62"/>
  <c r="F27" i="62"/>
  <c r="BU26" i="62"/>
  <c r="BS26" i="62"/>
  <c r="BQ26" i="62"/>
  <c r="BL26" i="62"/>
  <c r="BJ26" i="62"/>
  <c r="BE26" i="62"/>
  <c r="BC26" i="62"/>
  <c r="AX26" i="62"/>
  <c r="AV26" i="62"/>
  <c r="AQ26" i="62"/>
  <c r="AO26" i="62"/>
  <c r="AJ26" i="62"/>
  <c r="AH26" i="62"/>
  <c r="AC26" i="62"/>
  <c r="AA26" i="62"/>
  <c r="V26" i="62"/>
  <c r="T26" i="62"/>
  <c r="O26" i="62"/>
  <c r="M26" i="62"/>
  <c r="F26" i="62"/>
  <c r="BU25" i="62"/>
  <c r="BS25" i="62"/>
  <c r="BQ25" i="62"/>
  <c r="BL25" i="62"/>
  <c r="BJ25" i="62"/>
  <c r="BE25" i="62"/>
  <c r="BC25" i="62"/>
  <c r="AX25" i="62"/>
  <c r="AV25" i="62"/>
  <c r="AQ25" i="62"/>
  <c r="AO25" i="62"/>
  <c r="AJ25" i="62"/>
  <c r="AH25" i="62"/>
  <c r="AC25" i="62"/>
  <c r="AA25" i="62"/>
  <c r="V25" i="62"/>
  <c r="T25" i="62"/>
  <c r="O25" i="62"/>
  <c r="M25" i="62"/>
  <c r="H25" i="62"/>
  <c r="F25" i="62"/>
  <c r="BU24" i="62"/>
  <c r="BS24" i="62"/>
  <c r="BQ24" i="62"/>
  <c r="BL24" i="62"/>
  <c r="BJ24" i="62"/>
  <c r="BE24" i="62"/>
  <c r="BC24" i="62"/>
  <c r="AX24" i="62"/>
  <c r="AV24" i="62"/>
  <c r="AQ24" i="62"/>
  <c r="AO24" i="62"/>
  <c r="AJ24" i="62"/>
  <c r="AH24" i="62"/>
  <c r="AC24" i="62"/>
  <c r="AA24" i="62"/>
  <c r="V24" i="62"/>
  <c r="T24" i="62"/>
  <c r="O24" i="62"/>
  <c r="M24" i="62"/>
  <c r="H24" i="62"/>
  <c r="F24" i="62"/>
  <c r="BU23" i="62"/>
  <c r="BS23" i="62"/>
  <c r="BQ23" i="62"/>
  <c r="BL23" i="62"/>
  <c r="BJ23" i="62"/>
  <c r="BE23" i="62"/>
  <c r="BC23" i="62"/>
  <c r="AX23" i="62"/>
  <c r="AV23" i="62"/>
  <c r="AQ23" i="62"/>
  <c r="AO23" i="62"/>
  <c r="AJ23" i="62"/>
  <c r="AH23" i="62"/>
  <c r="AC23" i="62"/>
  <c r="AA23" i="62"/>
  <c r="V23" i="62"/>
  <c r="T23" i="62"/>
  <c r="M23" i="62"/>
  <c r="H23" i="62"/>
  <c r="F23" i="62"/>
  <c r="BU22" i="62"/>
  <c r="BS22" i="62"/>
  <c r="BQ22" i="62"/>
  <c r="BL22" i="62"/>
  <c r="BJ22" i="62"/>
  <c r="BE22" i="62"/>
  <c r="BC22" i="62"/>
  <c r="AX22" i="62"/>
  <c r="AV22" i="62"/>
  <c r="AQ22" i="62"/>
  <c r="AO22" i="62"/>
  <c r="AJ22" i="62"/>
  <c r="AH22" i="62"/>
  <c r="AC22" i="62"/>
  <c r="AA22" i="62"/>
  <c r="V22" i="62"/>
  <c r="T22" i="62"/>
  <c r="O22" i="62"/>
  <c r="M22" i="62"/>
  <c r="H22" i="62"/>
  <c r="F22" i="62"/>
  <c r="BU21" i="62"/>
  <c r="BS21" i="62"/>
  <c r="BQ21" i="62"/>
  <c r="BL21" i="62"/>
  <c r="BJ21" i="62"/>
  <c r="BE21" i="62"/>
  <c r="BC21" i="62"/>
  <c r="AX21" i="62"/>
  <c r="AV21" i="62"/>
  <c r="AQ21" i="62"/>
  <c r="AO21" i="62"/>
  <c r="AJ21" i="62"/>
  <c r="AH21" i="62"/>
  <c r="AC21" i="62"/>
  <c r="AA21" i="62"/>
  <c r="V21" i="62"/>
  <c r="T21" i="62"/>
  <c r="O21" i="62"/>
  <c r="M21" i="62"/>
  <c r="H21" i="62"/>
  <c r="F21" i="62"/>
  <c r="BU20" i="62"/>
  <c r="BS20" i="62"/>
  <c r="BQ20" i="62"/>
  <c r="BL20" i="62"/>
  <c r="BJ20" i="62"/>
  <c r="BE20" i="62"/>
  <c r="BC20" i="62"/>
  <c r="AX20" i="62"/>
  <c r="AV20" i="62"/>
  <c r="AQ20" i="62"/>
  <c r="AO20" i="62"/>
  <c r="AJ20" i="62"/>
  <c r="AH20" i="62"/>
  <c r="AC20" i="62"/>
  <c r="AA20" i="62"/>
  <c r="V20" i="62"/>
  <c r="T20" i="62"/>
  <c r="O20" i="62"/>
  <c r="M20" i="62"/>
  <c r="F20" i="62"/>
  <c r="BU19" i="62"/>
  <c r="BS19" i="62"/>
  <c r="BQ19" i="62"/>
  <c r="BL19" i="62"/>
  <c r="BJ19" i="62"/>
  <c r="BE19" i="62"/>
  <c r="BC19" i="62"/>
  <c r="AX19" i="62"/>
  <c r="AV19" i="62"/>
  <c r="AQ19" i="62"/>
  <c r="AO19" i="62"/>
  <c r="AJ19" i="62"/>
  <c r="AH19" i="62"/>
  <c r="AC19" i="62"/>
  <c r="AA19" i="62"/>
  <c r="V19" i="62"/>
  <c r="T19" i="62"/>
  <c r="O19" i="62"/>
  <c r="M19" i="62"/>
  <c r="H19" i="62"/>
  <c r="F19" i="62"/>
  <c r="BU18" i="62"/>
  <c r="BS18" i="62"/>
  <c r="BQ18" i="62"/>
  <c r="BL18" i="62"/>
  <c r="BJ18" i="62"/>
  <c r="BE18" i="62"/>
  <c r="BC18" i="62"/>
  <c r="AX18" i="62"/>
  <c r="AV18" i="62"/>
  <c r="AQ18" i="62"/>
  <c r="AO18" i="62"/>
  <c r="AJ18" i="62"/>
  <c r="AH18" i="62"/>
  <c r="AC18" i="62"/>
  <c r="AA18" i="62"/>
  <c r="V18" i="62"/>
  <c r="T18" i="62"/>
  <c r="O18" i="62"/>
  <c r="M18" i="62"/>
  <c r="F18" i="62"/>
  <c r="BU17" i="62"/>
  <c r="BS17" i="62"/>
  <c r="BQ17" i="62"/>
  <c r="BL17" i="62"/>
  <c r="BJ17" i="62"/>
  <c r="BE17" i="62"/>
  <c r="BC17" i="62"/>
  <c r="AX17" i="62"/>
  <c r="AV17" i="62"/>
  <c r="AQ17" i="62"/>
  <c r="AO17" i="62"/>
  <c r="AJ17" i="62"/>
  <c r="AH17" i="62"/>
  <c r="AC17" i="62"/>
  <c r="AA17" i="62"/>
  <c r="V17" i="62"/>
  <c r="T17" i="62"/>
  <c r="O17" i="62"/>
  <c r="M17" i="62"/>
  <c r="H17" i="62"/>
  <c r="F17" i="62"/>
  <c r="BU16" i="62"/>
  <c r="BS16" i="62"/>
  <c r="BQ16" i="62"/>
  <c r="BL16" i="62"/>
  <c r="BJ16" i="62"/>
  <c r="BE16" i="62"/>
  <c r="BC16" i="62"/>
  <c r="AX16" i="62"/>
  <c r="AV16" i="62"/>
  <c r="AQ16" i="62"/>
  <c r="AO16" i="62"/>
  <c r="AJ16" i="62"/>
  <c r="AH16" i="62"/>
  <c r="AC16" i="62"/>
  <c r="AA16" i="62"/>
  <c r="V16" i="62"/>
  <c r="T16" i="62"/>
  <c r="M16" i="62"/>
  <c r="H16" i="62"/>
  <c r="F16" i="62"/>
  <c r="BU15" i="62"/>
  <c r="BQ15" i="62"/>
  <c r="BL15" i="62"/>
  <c r="BJ15" i="62"/>
  <c r="BC15" i="62"/>
  <c r="AX15" i="62"/>
  <c r="AV15" i="62"/>
  <c r="AQ15" i="62"/>
  <c r="AO15" i="62"/>
  <c r="AJ15" i="62"/>
  <c r="AH15" i="62"/>
  <c r="AC15" i="62"/>
  <c r="AA15" i="62"/>
  <c r="V15" i="62"/>
  <c r="T15" i="62"/>
  <c r="M15" i="62"/>
  <c r="H15" i="62"/>
  <c r="F15" i="62"/>
  <c r="BS60" i="58"/>
  <c r="BL60" i="58"/>
  <c r="BE60" i="58"/>
  <c r="AX60" i="58"/>
  <c r="AQ60" i="58"/>
  <c r="AJ60" i="58"/>
  <c r="AC60" i="58"/>
  <c r="V60" i="58"/>
  <c r="O60" i="58"/>
  <c r="H60" i="58"/>
  <c r="BK61" i="58"/>
  <c r="BD61" i="58"/>
  <c r="AW61" i="58"/>
  <c r="AP61" i="58"/>
  <c r="AI61" i="58"/>
  <c r="AB61" i="58"/>
  <c r="U61" i="58"/>
  <c r="N61" i="58"/>
  <c r="O61" i="58" s="1"/>
  <c r="G61" i="58"/>
  <c r="BU57" i="58"/>
  <c r="BS57" i="58"/>
  <c r="BQ57" i="58"/>
  <c r="BL57" i="58"/>
  <c r="BJ57" i="58"/>
  <c r="BE57" i="58"/>
  <c r="BC57" i="58"/>
  <c r="AX57" i="58"/>
  <c r="AV57" i="58"/>
  <c r="AQ57" i="58"/>
  <c r="AO57" i="58"/>
  <c r="AJ57" i="58"/>
  <c r="AH57" i="58"/>
  <c r="AC57" i="58"/>
  <c r="AA57" i="58"/>
  <c r="V57" i="58"/>
  <c r="T57" i="58"/>
  <c r="O57" i="58"/>
  <c r="M57" i="58"/>
  <c r="F57" i="58"/>
  <c r="BU56" i="58"/>
  <c r="BS56" i="58"/>
  <c r="BQ56" i="58"/>
  <c r="BL56" i="58"/>
  <c r="BJ56" i="58"/>
  <c r="BE56" i="58"/>
  <c r="BC56" i="58"/>
  <c r="AX56" i="58"/>
  <c r="AV56" i="58"/>
  <c r="AQ56" i="58"/>
  <c r="AO56" i="58"/>
  <c r="AJ56" i="58"/>
  <c r="AH56" i="58"/>
  <c r="AC56" i="58"/>
  <c r="AA56" i="58"/>
  <c r="V56" i="58"/>
  <c r="T56" i="58"/>
  <c r="O56" i="58"/>
  <c r="M56" i="58"/>
  <c r="H56" i="58"/>
  <c r="F56" i="58"/>
  <c r="BU55" i="58"/>
  <c r="BS55" i="58"/>
  <c r="BQ55" i="58"/>
  <c r="BL55" i="58"/>
  <c r="BJ55" i="58"/>
  <c r="BE55" i="58"/>
  <c r="BC55" i="58"/>
  <c r="AX55" i="58"/>
  <c r="AV55" i="58"/>
  <c r="AQ55" i="58"/>
  <c r="AO55" i="58"/>
  <c r="AJ55" i="58"/>
  <c r="AH55" i="58"/>
  <c r="AC55" i="58"/>
  <c r="AA55" i="58"/>
  <c r="V55" i="58"/>
  <c r="T55" i="58"/>
  <c r="M55" i="58"/>
  <c r="H55" i="58"/>
  <c r="F55" i="58"/>
  <c r="BU54" i="58"/>
  <c r="BS54" i="58"/>
  <c r="BQ54" i="58"/>
  <c r="BL54" i="58"/>
  <c r="BJ54" i="58"/>
  <c r="BE54" i="58"/>
  <c r="BC54" i="58"/>
  <c r="AX54" i="58"/>
  <c r="AV54" i="58"/>
  <c r="AQ54" i="58"/>
  <c r="AO54" i="58"/>
  <c r="AJ54" i="58"/>
  <c r="AH54" i="58"/>
  <c r="AC54" i="58"/>
  <c r="AA54" i="58"/>
  <c r="V54" i="58"/>
  <c r="T54" i="58"/>
  <c r="O54" i="58"/>
  <c r="M54" i="58"/>
  <c r="H54" i="58"/>
  <c r="F54" i="58"/>
  <c r="BU53" i="58"/>
  <c r="BS53" i="58"/>
  <c r="BQ53" i="58"/>
  <c r="BL53" i="58"/>
  <c r="BJ53" i="58"/>
  <c r="BE53" i="58"/>
  <c r="BC53" i="58"/>
  <c r="AX53" i="58"/>
  <c r="AV53" i="58"/>
  <c r="AQ53" i="58"/>
  <c r="AO53" i="58"/>
  <c r="AJ53" i="58"/>
  <c r="AH53" i="58"/>
  <c r="AC53" i="58"/>
  <c r="AA53" i="58"/>
  <c r="V53" i="58"/>
  <c r="T53" i="58"/>
  <c r="O53" i="58"/>
  <c r="M53" i="58"/>
  <c r="F53" i="58"/>
  <c r="BU52" i="58"/>
  <c r="BS52" i="58"/>
  <c r="BQ52" i="58"/>
  <c r="BL52" i="58"/>
  <c r="BJ52" i="58"/>
  <c r="BE52" i="58"/>
  <c r="BC52" i="58"/>
  <c r="AX52" i="58"/>
  <c r="AV52" i="58"/>
  <c r="AQ52" i="58"/>
  <c r="AO52" i="58"/>
  <c r="AJ52" i="58"/>
  <c r="AH52" i="58"/>
  <c r="AC52" i="58"/>
  <c r="AA52" i="58"/>
  <c r="V52" i="58"/>
  <c r="T52" i="58"/>
  <c r="O52" i="58"/>
  <c r="M52" i="58"/>
  <c r="H52" i="58"/>
  <c r="F52" i="58"/>
  <c r="BU51" i="58"/>
  <c r="BS51" i="58"/>
  <c r="BQ51" i="58"/>
  <c r="BL51" i="58"/>
  <c r="BJ51" i="58"/>
  <c r="BE51" i="58"/>
  <c r="BC51" i="58"/>
  <c r="AX51" i="58"/>
  <c r="AV51" i="58"/>
  <c r="AQ51" i="58"/>
  <c r="AO51" i="58"/>
  <c r="AJ51" i="58"/>
  <c r="AH51" i="58"/>
  <c r="AC51" i="58"/>
  <c r="AA51" i="58"/>
  <c r="V51" i="58"/>
  <c r="T51" i="58"/>
  <c r="O51" i="58"/>
  <c r="M51" i="58"/>
  <c r="H51" i="58"/>
  <c r="F51" i="58"/>
  <c r="BU50" i="58"/>
  <c r="BS50" i="58"/>
  <c r="BQ50" i="58"/>
  <c r="BL50" i="58"/>
  <c r="BJ50" i="58"/>
  <c r="BE50" i="58"/>
  <c r="BC50" i="58"/>
  <c r="AX50" i="58"/>
  <c r="AV50" i="58"/>
  <c r="AQ50" i="58"/>
  <c r="AO50" i="58"/>
  <c r="AJ50" i="58"/>
  <c r="AH50" i="58"/>
  <c r="AC50" i="58"/>
  <c r="AA50" i="58"/>
  <c r="V50" i="58"/>
  <c r="T50" i="58"/>
  <c r="O50" i="58"/>
  <c r="M50" i="58"/>
  <c r="F50" i="58"/>
  <c r="BU49" i="58"/>
  <c r="BS49" i="58"/>
  <c r="BQ49" i="58"/>
  <c r="BL49" i="58"/>
  <c r="BJ49" i="58"/>
  <c r="BE49" i="58"/>
  <c r="BC49" i="58"/>
  <c r="AX49" i="58"/>
  <c r="AV49" i="58"/>
  <c r="AQ49" i="58"/>
  <c r="AO49" i="58"/>
  <c r="AJ49" i="58"/>
  <c r="AH49" i="58"/>
  <c r="AC49" i="58"/>
  <c r="AA49" i="58"/>
  <c r="V49" i="58"/>
  <c r="T49" i="58"/>
  <c r="O49" i="58"/>
  <c r="M49" i="58"/>
  <c r="F49" i="58"/>
  <c r="BU48" i="58"/>
  <c r="BS48" i="58"/>
  <c r="BQ48" i="58"/>
  <c r="BL48" i="58"/>
  <c r="BJ48" i="58"/>
  <c r="BE48" i="58"/>
  <c r="BC48" i="58"/>
  <c r="AX48" i="58"/>
  <c r="AV48" i="58"/>
  <c r="AQ48" i="58"/>
  <c r="AO48" i="58"/>
  <c r="AJ48" i="58"/>
  <c r="AH48" i="58"/>
  <c r="AC48" i="58"/>
  <c r="AA48" i="58"/>
  <c r="V48" i="58"/>
  <c r="T48" i="58"/>
  <c r="O48" i="58"/>
  <c r="M48" i="58"/>
  <c r="H48" i="58"/>
  <c r="F48" i="58"/>
  <c r="BU47" i="58"/>
  <c r="BS47" i="58"/>
  <c r="BQ47" i="58"/>
  <c r="BL47" i="58"/>
  <c r="BJ47" i="58"/>
  <c r="BE47" i="58"/>
  <c r="BC47" i="58"/>
  <c r="AX47" i="58"/>
  <c r="AV47" i="58"/>
  <c r="AQ47" i="58"/>
  <c r="AO47" i="58"/>
  <c r="AJ47" i="58"/>
  <c r="AH47" i="58"/>
  <c r="AC47" i="58"/>
  <c r="AA47" i="58"/>
  <c r="V47" i="58"/>
  <c r="T47" i="58"/>
  <c r="M47" i="58"/>
  <c r="H47" i="58"/>
  <c r="F47" i="58"/>
  <c r="BU46" i="58"/>
  <c r="BS46" i="58"/>
  <c r="BQ46" i="58"/>
  <c r="BL46" i="58"/>
  <c r="BJ46" i="58"/>
  <c r="BE46" i="58"/>
  <c r="BC46" i="58"/>
  <c r="AX46" i="58"/>
  <c r="AV46" i="58"/>
  <c r="AQ46" i="58"/>
  <c r="AO46" i="58"/>
  <c r="AJ46" i="58"/>
  <c r="AH46" i="58"/>
  <c r="AC46" i="58"/>
  <c r="AA46" i="58"/>
  <c r="V46" i="58"/>
  <c r="T46" i="58"/>
  <c r="O46" i="58"/>
  <c r="M46" i="58"/>
  <c r="H46" i="58"/>
  <c r="F46" i="58"/>
  <c r="BU45" i="58"/>
  <c r="BS45" i="58"/>
  <c r="BQ45" i="58"/>
  <c r="BL45" i="58"/>
  <c r="BJ45" i="58"/>
  <c r="BE45" i="58"/>
  <c r="BC45" i="58"/>
  <c r="AX45" i="58"/>
  <c r="AV45" i="58"/>
  <c r="AQ45" i="58"/>
  <c r="AO45" i="58"/>
  <c r="AJ45" i="58"/>
  <c r="AH45" i="58"/>
  <c r="AC45" i="58"/>
  <c r="AA45" i="58"/>
  <c r="V45" i="58"/>
  <c r="T45" i="58"/>
  <c r="O45" i="58"/>
  <c r="M45" i="58"/>
  <c r="H45" i="58"/>
  <c r="F45" i="58"/>
  <c r="BU44" i="58"/>
  <c r="BS44" i="58"/>
  <c r="BQ44" i="58"/>
  <c r="BL44" i="58"/>
  <c r="BJ44" i="58"/>
  <c r="BE44" i="58"/>
  <c r="BC44" i="58"/>
  <c r="AX44" i="58"/>
  <c r="AV44" i="58"/>
  <c r="AQ44" i="58"/>
  <c r="AO44" i="58"/>
  <c r="AJ44" i="58"/>
  <c r="AH44" i="58"/>
  <c r="AC44" i="58"/>
  <c r="AA44" i="58"/>
  <c r="V44" i="58"/>
  <c r="T44" i="58"/>
  <c r="O44" i="58"/>
  <c r="M44" i="58"/>
  <c r="H44" i="58"/>
  <c r="F44" i="58"/>
  <c r="BU43" i="58"/>
  <c r="BS43" i="58"/>
  <c r="BQ43" i="58"/>
  <c r="BL43" i="58"/>
  <c r="BJ43" i="58"/>
  <c r="BE43" i="58"/>
  <c r="BC43" i="58"/>
  <c r="AX43" i="58"/>
  <c r="AV43" i="58"/>
  <c r="AQ43" i="58"/>
  <c r="AO43" i="58"/>
  <c r="AJ43" i="58"/>
  <c r="AH43" i="58"/>
  <c r="AC43" i="58"/>
  <c r="AA43" i="58"/>
  <c r="V43" i="58"/>
  <c r="T43" i="58"/>
  <c r="O43" i="58"/>
  <c r="M43" i="58"/>
  <c r="H43" i="58"/>
  <c r="F43" i="58"/>
  <c r="BU42" i="58"/>
  <c r="BS42" i="58"/>
  <c r="BQ42" i="58"/>
  <c r="BL42" i="58"/>
  <c r="BJ42" i="58"/>
  <c r="BE42" i="58"/>
  <c r="BC42" i="58"/>
  <c r="AX42" i="58"/>
  <c r="AV42" i="58"/>
  <c r="AQ42" i="58"/>
  <c r="AO42" i="58"/>
  <c r="AJ42" i="58"/>
  <c r="AH42" i="58"/>
  <c r="AC42" i="58"/>
  <c r="AA42" i="58"/>
  <c r="V42" i="58"/>
  <c r="T42" i="58"/>
  <c r="O42" i="58"/>
  <c r="M42" i="58"/>
  <c r="H42" i="58"/>
  <c r="F42" i="58"/>
  <c r="BU41" i="58"/>
  <c r="BS41" i="58"/>
  <c r="BQ41" i="58"/>
  <c r="BL41" i="58"/>
  <c r="BJ41" i="58"/>
  <c r="BE41" i="58"/>
  <c r="BC41" i="58"/>
  <c r="AX41" i="58"/>
  <c r="AV41" i="58"/>
  <c r="AQ41" i="58"/>
  <c r="AO41" i="58"/>
  <c r="AJ41" i="58"/>
  <c r="AH41" i="58"/>
  <c r="AC41" i="58"/>
  <c r="AA41" i="58"/>
  <c r="V41" i="58"/>
  <c r="T41" i="58"/>
  <c r="O41" i="58"/>
  <c r="M41" i="58"/>
  <c r="F41" i="58"/>
  <c r="BU40" i="58"/>
  <c r="BS40" i="58"/>
  <c r="BQ40" i="58"/>
  <c r="BL40" i="58"/>
  <c r="BJ40" i="58"/>
  <c r="BE40" i="58"/>
  <c r="BC40" i="58"/>
  <c r="AX40" i="58"/>
  <c r="AV40" i="58"/>
  <c r="AQ40" i="58"/>
  <c r="AO40" i="58"/>
  <c r="AJ40" i="58"/>
  <c r="AH40" i="58"/>
  <c r="AC40" i="58"/>
  <c r="AA40" i="58"/>
  <c r="V40" i="58"/>
  <c r="T40" i="58"/>
  <c r="O40" i="58"/>
  <c r="M40" i="58"/>
  <c r="H40" i="58"/>
  <c r="F40" i="58"/>
  <c r="BU39" i="58"/>
  <c r="BS39" i="58"/>
  <c r="BQ39" i="58"/>
  <c r="BL39" i="58"/>
  <c r="BJ39" i="58"/>
  <c r="BE39" i="58"/>
  <c r="BC39" i="58"/>
  <c r="AX39" i="58"/>
  <c r="AV39" i="58"/>
  <c r="AQ39" i="58"/>
  <c r="AO39" i="58"/>
  <c r="AJ39" i="58"/>
  <c r="AH39" i="58"/>
  <c r="AC39" i="58"/>
  <c r="AA39" i="58"/>
  <c r="V39" i="58"/>
  <c r="T39" i="58"/>
  <c r="O39" i="58"/>
  <c r="M39" i="58"/>
  <c r="F39" i="58"/>
  <c r="BU38" i="58"/>
  <c r="BS38" i="58"/>
  <c r="BQ38" i="58"/>
  <c r="BL38" i="58"/>
  <c r="BJ38" i="58"/>
  <c r="BE38" i="58"/>
  <c r="BC38" i="58"/>
  <c r="AX38" i="58"/>
  <c r="AV38" i="58"/>
  <c r="AQ38" i="58"/>
  <c r="AO38" i="58"/>
  <c r="AJ38" i="58"/>
  <c r="AH38" i="58"/>
  <c r="AC38" i="58"/>
  <c r="AA38" i="58"/>
  <c r="V38" i="58"/>
  <c r="T38" i="58"/>
  <c r="O38" i="58"/>
  <c r="M38" i="58"/>
  <c r="H38" i="58"/>
  <c r="F38" i="58"/>
  <c r="BU37" i="58"/>
  <c r="BS37" i="58"/>
  <c r="BQ37" i="58"/>
  <c r="BL37" i="58"/>
  <c r="BJ37" i="58"/>
  <c r="BE37" i="58"/>
  <c r="BC37" i="58"/>
  <c r="AX37" i="58"/>
  <c r="AV37" i="58"/>
  <c r="AQ37" i="58"/>
  <c r="AO37" i="58"/>
  <c r="AJ37" i="58"/>
  <c r="AH37" i="58"/>
  <c r="AC37" i="58"/>
  <c r="AA37" i="58"/>
  <c r="V37" i="58"/>
  <c r="T37" i="58"/>
  <c r="O37" i="58"/>
  <c r="M37" i="58"/>
  <c r="H37" i="58"/>
  <c r="F37" i="58"/>
  <c r="BU36" i="58"/>
  <c r="BS36" i="58"/>
  <c r="BQ36" i="58"/>
  <c r="BL36" i="58"/>
  <c r="BJ36" i="58"/>
  <c r="BE36" i="58"/>
  <c r="BC36" i="58"/>
  <c r="AX36" i="58"/>
  <c r="AV36" i="58"/>
  <c r="AQ36" i="58"/>
  <c r="AO36" i="58"/>
  <c r="AJ36" i="58"/>
  <c r="AH36" i="58"/>
  <c r="AC36" i="58"/>
  <c r="AA36" i="58"/>
  <c r="V36" i="58"/>
  <c r="T36" i="58"/>
  <c r="O36" i="58"/>
  <c r="M36" i="58"/>
  <c r="H36" i="58"/>
  <c r="F36" i="58"/>
  <c r="BU35" i="58"/>
  <c r="BS35" i="58"/>
  <c r="BQ35" i="58"/>
  <c r="BL35" i="58"/>
  <c r="BJ35" i="58"/>
  <c r="BE35" i="58"/>
  <c r="BC35" i="58"/>
  <c r="AX35" i="58"/>
  <c r="AV35" i="58"/>
  <c r="AQ35" i="58"/>
  <c r="AO35" i="58"/>
  <c r="AJ35" i="58"/>
  <c r="AH35" i="58"/>
  <c r="AC35" i="58"/>
  <c r="AA35" i="58"/>
  <c r="V35" i="58"/>
  <c r="T35" i="58"/>
  <c r="O35" i="58"/>
  <c r="M35" i="58"/>
  <c r="H35" i="58"/>
  <c r="F35" i="58"/>
  <c r="BU34" i="58"/>
  <c r="BS34" i="58"/>
  <c r="BQ34" i="58"/>
  <c r="BL34" i="58"/>
  <c r="BJ34" i="58"/>
  <c r="BE34" i="58"/>
  <c r="BC34" i="58"/>
  <c r="AX34" i="58"/>
  <c r="AV34" i="58"/>
  <c r="AQ34" i="58"/>
  <c r="AO34" i="58"/>
  <c r="AJ34" i="58"/>
  <c r="AH34" i="58"/>
  <c r="AC34" i="58"/>
  <c r="AA34" i="58"/>
  <c r="V34" i="58"/>
  <c r="T34" i="58"/>
  <c r="O34" i="58"/>
  <c r="M34" i="58"/>
  <c r="F34" i="58"/>
  <c r="BU33" i="58"/>
  <c r="BS33" i="58"/>
  <c r="BQ33" i="58"/>
  <c r="BL33" i="58"/>
  <c r="BJ33" i="58"/>
  <c r="BE33" i="58"/>
  <c r="BC33" i="58"/>
  <c r="AX33" i="58"/>
  <c r="AV33" i="58"/>
  <c r="AQ33" i="58"/>
  <c r="AO33" i="58"/>
  <c r="AJ33" i="58"/>
  <c r="AH33" i="58"/>
  <c r="AC33" i="58"/>
  <c r="AA33" i="58"/>
  <c r="V33" i="58"/>
  <c r="T33" i="58"/>
  <c r="O33" i="58"/>
  <c r="M33" i="58"/>
  <c r="F33" i="58"/>
  <c r="BU32" i="58"/>
  <c r="BS32" i="58"/>
  <c r="BQ32" i="58"/>
  <c r="BL32" i="58"/>
  <c r="BJ32" i="58"/>
  <c r="BE32" i="58"/>
  <c r="BC32" i="58"/>
  <c r="AX32" i="58"/>
  <c r="AV32" i="58"/>
  <c r="AQ32" i="58"/>
  <c r="AO32" i="58"/>
  <c r="AJ32" i="58"/>
  <c r="AH32" i="58"/>
  <c r="AC32" i="58"/>
  <c r="AA32" i="58"/>
  <c r="V32" i="58"/>
  <c r="T32" i="58"/>
  <c r="O32" i="58"/>
  <c r="M32" i="58"/>
  <c r="H32" i="58"/>
  <c r="F32" i="58"/>
  <c r="BU31" i="58"/>
  <c r="BS31" i="58"/>
  <c r="BQ31" i="58"/>
  <c r="BL31" i="58"/>
  <c r="BJ31" i="58"/>
  <c r="BE31" i="58"/>
  <c r="BC31" i="58"/>
  <c r="AX31" i="58"/>
  <c r="AV31" i="58"/>
  <c r="AQ31" i="58"/>
  <c r="AO31" i="58"/>
  <c r="AJ31" i="58"/>
  <c r="AH31" i="58"/>
  <c r="AC31" i="58"/>
  <c r="AA31" i="58"/>
  <c r="V31" i="58"/>
  <c r="T31" i="58"/>
  <c r="M31" i="58"/>
  <c r="H31" i="58"/>
  <c r="F31" i="58"/>
  <c r="BU30" i="58"/>
  <c r="BS30" i="58"/>
  <c r="BQ30" i="58"/>
  <c r="BL30" i="58"/>
  <c r="BJ30" i="58"/>
  <c r="BE30" i="58"/>
  <c r="BC30" i="58"/>
  <c r="AX30" i="58"/>
  <c r="AV30" i="58"/>
  <c r="AQ30" i="58"/>
  <c r="AO30" i="58"/>
  <c r="AJ30" i="58"/>
  <c r="AH30" i="58"/>
  <c r="AC30" i="58"/>
  <c r="AA30" i="58"/>
  <c r="V30" i="58"/>
  <c r="T30" i="58"/>
  <c r="O30" i="58"/>
  <c r="M30" i="58"/>
  <c r="H30" i="58"/>
  <c r="F30" i="58"/>
  <c r="BU29" i="58"/>
  <c r="BS29" i="58"/>
  <c r="BQ29" i="58"/>
  <c r="BL29" i="58"/>
  <c r="BJ29" i="58"/>
  <c r="BE29" i="58"/>
  <c r="BC29" i="58"/>
  <c r="AX29" i="58"/>
  <c r="AV29" i="58"/>
  <c r="AQ29" i="58"/>
  <c r="AO29" i="58"/>
  <c r="AJ29" i="58"/>
  <c r="AH29" i="58"/>
  <c r="AC29" i="58"/>
  <c r="AA29" i="58"/>
  <c r="V29" i="58"/>
  <c r="T29" i="58"/>
  <c r="O29" i="58"/>
  <c r="M29" i="58"/>
  <c r="H29" i="58"/>
  <c r="F29" i="58"/>
  <c r="BU28" i="58"/>
  <c r="BS28" i="58"/>
  <c r="BQ28" i="58"/>
  <c r="BL28" i="58"/>
  <c r="BJ28" i="58"/>
  <c r="BE28" i="58"/>
  <c r="BC28" i="58"/>
  <c r="AX28" i="58"/>
  <c r="AV28" i="58"/>
  <c r="AQ28" i="58"/>
  <c r="AO28" i="58"/>
  <c r="AJ28" i="58"/>
  <c r="AH28" i="58"/>
  <c r="AC28" i="58"/>
  <c r="AA28" i="58"/>
  <c r="V28" i="58"/>
  <c r="T28" i="58"/>
  <c r="O28" i="58"/>
  <c r="M28" i="58"/>
  <c r="H28" i="58"/>
  <c r="F28" i="58"/>
  <c r="BU27" i="58"/>
  <c r="BS27" i="58"/>
  <c r="BQ27" i="58"/>
  <c r="BL27" i="58"/>
  <c r="BJ27" i="58"/>
  <c r="BE27" i="58"/>
  <c r="BC27" i="58"/>
  <c r="AX27" i="58"/>
  <c r="AV27" i="58"/>
  <c r="AQ27" i="58"/>
  <c r="AO27" i="58"/>
  <c r="AJ27" i="58"/>
  <c r="AH27" i="58"/>
  <c r="AC27" i="58"/>
  <c r="AA27" i="58"/>
  <c r="V27" i="58"/>
  <c r="T27" i="58"/>
  <c r="O27" i="58"/>
  <c r="M27" i="58"/>
  <c r="H27" i="58"/>
  <c r="F27" i="58"/>
  <c r="BU26" i="58"/>
  <c r="BS26" i="58"/>
  <c r="BQ26" i="58"/>
  <c r="BL26" i="58"/>
  <c r="BJ26" i="58"/>
  <c r="BE26" i="58"/>
  <c r="BC26" i="58"/>
  <c r="AX26" i="58"/>
  <c r="AV26" i="58"/>
  <c r="AQ26" i="58"/>
  <c r="AO26" i="58"/>
  <c r="AJ26" i="58"/>
  <c r="AH26" i="58"/>
  <c r="AC26" i="58"/>
  <c r="AA26" i="58"/>
  <c r="V26" i="58"/>
  <c r="T26" i="58"/>
  <c r="O26" i="58"/>
  <c r="M26" i="58"/>
  <c r="H26" i="58"/>
  <c r="F26" i="58"/>
  <c r="BU25" i="58"/>
  <c r="BS25" i="58"/>
  <c r="BQ25" i="58"/>
  <c r="BL25" i="58"/>
  <c r="BJ25" i="58"/>
  <c r="BE25" i="58"/>
  <c r="BC25" i="58"/>
  <c r="AX25" i="58"/>
  <c r="AV25" i="58"/>
  <c r="AQ25" i="58"/>
  <c r="AO25" i="58"/>
  <c r="AJ25" i="58"/>
  <c r="AH25" i="58"/>
  <c r="AC25" i="58"/>
  <c r="AA25" i="58"/>
  <c r="V25" i="58"/>
  <c r="T25" i="58"/>
  <c r="O25" i="58"/>
  <c r="M25" i="58"/>
  <c r="F25" i="58"/>
  <c r="BU24" i="58"/>
  <c r="BS24" i="58"/>
  <c r="BQ24" i="58"/>
  <c r="BL24" i="58"/>
  <c r="BJ24" i="58"/>
  <c r="BE24" i="58"/>
  <c r="BC24" i="58"/>
  <c r="AX24" i="58"/>
  <c r="AV24" i="58"/>
  <c r="AQ24" i="58"/>
  <c r="AO24" i="58"/>
  <c r="AJ24" i="58"/>
  <c r="AH24" i="58"/>
  <c r="AC24" i="58"/>
  <c r="AA24" i="58"/>
  <c r="V24" i="58"/>
  <c r="T24" i="58"/>
  <c r="O24" i="58"/>
  <c r="M24" i="58"/>
  <c r="H24" i="58"/>
  <c r="F24" i="58"/>
  <c r="BU23" i="58"/>
  <c r="BS23" i="58"/>
  <c r="BQ23" i="58"/>
  <c r="BL23" i="58"/>
  <c r="BJ23" i="58"/>
  <c r="BE23" i="58"/>
  <c r="BC23" i="58"/>
  <c r="AX23" i="58"/>
  <c r="AV23" i="58"/>
  <c r="AQ23" i="58"/>
  <c r="AO23" i="58"/>
  <c r="AJ23" i="58"/>
  <c r="AH23" i="58"/>
  <c r="AC23" i="58"/>
  <c r="AA23" i="58"/>
  <c r="V23" i="58"/>
  <c r="T23" i="58"/>
  <c r="O23" i="58"/>
  <c r="M23" i="58"/>
  <c r="F23" i="58"/>
  <c r="BU22" i="58"/>
  <c r="BS22" i="58"/>
  <c r="BQ22" i="58"/>
  <c r="BL22" i="58"/>
  <c r="BJ22" i="58"/>
  <c r="BE22" i="58"/>
  <c r="BC22" i="58"/>
  <c r="AX22" i="58"/>
  <c r="AV22" i="58"/>
  <c r="AQ22" i="58"/>
  <c r="AO22" i="58"/>
  <c r="AJ22" i="58"/>
  <c r="AH22" i="58"/>
  <c r="AC22" i="58"/>
  <c r="AA22" i="58"/>
  <c r="V22" i="58"/>
  <c r="T22" i="58"/>
  <c r="O22" i="58"/>
  <c r="M22" i="58"/>
  <c r="H22" i="58"/>
  <c r="F22" i="58"/>
  <c r="BU21" i="58"/>
  <c r="BS21" i="58"/>
  <c r="BQ21" i="58"/>
  <c r="BL21" i="58"/>
  <c r="BJ21" i="58"/>
  <c r="BE21" i="58"/>
  <c r="BC21" i="58"/>
  <c r="AX21" i="58"/>
  <c r="AV21" i="58"/>
  <c r="AQ21" i="58"/>
  <c r="AO21" i="58"/>
  <c r="AJ21" i="58"/>
  <c r="AH21" i="58"/>
  <c r="AC21" i="58"/>
  <c r="AA21" i="58"/>
  <c r="V21" i="58"/>
  <c r="T21" i="58"/>
  <c r="O21" i="58"/>
  <c r="M21" i="58"/>
  <c r="H21" i="58"/>
  <c r="F21" i="58"/>
  <c r="BU20" i="58"/>
  <c r="BS20" i="58"/>
  <c r="BQ20" i="58"/>
  <c r="BL20" i="58"/>
  <c r="BJ20" i="58"/>
  <c r="BE20" i="58"/>
  <c r="BC20" i="58"/>
  <c r="AX20" i="58"/>
  <c r="AV20" i="58"/>
  <c r="AQ20" i="58"/>
  <c r="AO20" i="58"/>
  <c r="AJ20" i="58"/>
  <c r="AH20" i="58"/>
  <c r="AC20" i="58"/>
  <c r="AA20" i="58"/>
  <c r="V20" i="58"/>
  <c r="T20" i="58"/>
  <c r="O20" i="58"/>
  <c r="M20" i="58"/>
  <c r="H20" i="58"/>
  <c r="F20" i="58"/>
  <c r="BU19" i="58"/>
  <c r="BS19" i="58"/>
  <c r="BQ19" i="58"/>
  <c r="BL19" i="58"/>
  <c r="BJ19" i="58"/>
  <c r="BE19" i="58"/>
  <c r="BC19" i="58"/>
  <c r="AX19" i="58"/>
  <c r="AV19" i="58"/>
  <c r="AQ19" i="58"/>
  <c r="AO19" i="58"/>
  <c r="AJ19" i="58"/>
  <c r="AH19" i="58"/>
  <c r="AC19" i="58"/>
  <c r="AA19" i="58"/>
  <c r="V19" i="58"/>
  <c r="T19" i="58"/>
  <c r="O19" i="58"/>
  <c r="M19" i="58"/>
  <c r="H19" i="58"/>
  <c r="F19" i="58"/>
  <c r="BU18" i="58"/>
  <c r="BS18" i="58"/>
  <c r="BQ18" i="58"/>
  <c r="BL18" i="58"/>
  <c r="BJ18" i="58"/>
  <c r="BE18" i="58"/>
  <c r="BC18" i="58"/>
  <c r="AX18" i="58"/>
  <c r="AV18" i="58"/>
  <c r="AQ18" i="58"/>
  <c r="AO18" i="58"/>
  <c r="AJ18" i="58"/>
  <c r="AH18" i="58"/>
  <c r="AC18" i="58"/>
  <c r="AA18" i="58"/>
  <c r="V18" i="58"/>
  <c r="T18" i="58"/>
  <c r="O18" i="58"/>
  <c r="M18" i="58"/>
  <c r="F18" i="58"/>
  <c r="BU17" i="58"/>
  <c r="BS17" i="58"/>
  <c r="BQ17" i="58"/>
  <c r="BL17" i="58"/>
  <c r="BJ17" i="58"/>
  <c r="BE17" i="58"/>
  <c r="BC17" i="58"/>
  <c r="AX17" i="58"/>
  <c r="AV17" i="58"/>
  <c r="AQ17" i="58"/>
  <c r="AO17" i="58"/>
  <c r="AJ17" i="58"/>
  <c r="AH17" i="58"/>
  <c r="AC17" i="58"/>
  <c r="AA17" i="58"/>
  <c r="V17" i="58"/>
  <c r="T17" i="58"/>
  <c r="O17" i="58"/>
  <c r="M17" i="58"/>
  <c r="F17" i="58"/>
  <c r="BU16" i="58"/>
  <c r="BS16" i="58"/>
  <c r="BQ16" i="58"/>
  <c r="BL16" i="58"/>
  <c r="BJ16" i="58"/>
  <c r="BE16" i="58"/>
  <c r="BC16" i="58"/>
  <c r="AX16" i="58"/>
  <c r="AV16" i="58"/>
  <c r="AQ16" i="58"/>
  <c r="AO16" i="58"/>
  <c r="AJ16" i="58"/>
  <c r="AH16" i="58"/>
  <c r="AC16" i="58"/>
  <c r="AA16" i="58"/>
  <c r="V16" i="58"/>
  <c r="T16" i="58"/>
  <c r="O16" i="58"/>
  <c r="M16" i="58"/>
  <c r="H16" i="58"/>
  <c r="F16" i="58"/>
  <c r="BU15" i="58"/>
  <c r="BS15" i="58"/>
  <c r="BQ15" i="58"/>
  <c r="BL15" i="58"/>
  <c r="BJ15" i="58"/>
  <c r="BC15" i="58"/>
  <c r="AX15" i="58"/>
  <c r="AV15" i="58"/>
  <c r="AQ15" i="58"/>
  <c r="AO15" i="58"/>
  <c r="AJ15" i="58"/>
  <c r="AH15" i="58"/>
  <c r="AC15" i="58"/>
  <c r="AA15" i="58"/>
  <c r="V15" i="58"/>
  <c r="T15" i="58"/>
  <c r="M15" i="58"/>
  <c r="F15" i="58"/>
  <c r="I15" i="58" s="1"/>
  <c r="I58" i="58" s="1"/>
  <c r="I61" i="58" s="1"/>
  <c r="BS60" i="53"/>
  <c r="BL60" i="53"/>
  <c r="BE60" i="53"/>
  <c r="AX60" i="53"/>
  <c r="AQ60" i="53"/>
  <c r="AJ60" i="53"/>
  <c r="AC60" i="53"/>
  <c r="V60" i="53"/>
  <c r="O60" i="53"/>
  <c r="H60" i="53"/>
  <c r="BK61" i="53"/>
  <c r="BD61" i="53"/>
  <c r="AW61" i="53"/>
  <c r="AP61" i="53"/>
  <c r="AI61" i="53"/>
  <c r="AB61" i="53"/>
  <c r="U61" i="53"/>
  <c r="N61" i="53"/>
  <c r="G61" i="53"/>
  <c r="BU57" i="53"/>
  <c r="BS57" i="53"/>
  <c r="BQ57" i="53"/>
  <c r="BL57" i="53"/>
  <c r="BJ57" i="53"/>
  <c r="BE57" i="53"/>
  <c r="BC57" i="53"/>
  <c r="AX57" i="53"/>
  <c r="AV57" i="53"/>
  <c r="AQ57" i="53"/>
  <c r="AO57" i="53"/>
  <c r="AJ57" i="53"/>
  <c r="AH57" i="53"/>
  <c r="AC57" i="53"/>
  <c r="AA57" i="53"/>
  <c r="V57" i="53"/>
  <c r="T57" i="53"/>
  <c r="O57" i="53"/>
  <c r="M57" i="53"/>
  <c r="H57" i="53"/>
  <c r="F57" i="53"/>
  <c r="BU56" i="53"/>
  <c r="BS56" i="53"/>
  <c r="BQ56" i="53"/>
  <c r="BL56" i="53"/>
  <c r="BJ56" i="53"/>
  <c r="BE56" i="53"/>
  <c r="BC56" i="53"/>
  <c r="AX56" i="53"/>
  <c r="AV56" i="53"/>
  <c r="AQ56" i="53"/>
  <c r="AO56" i="53"/>
  <c r="AJ56" i="53"/>
  <c r="AH56" i="53"/>
  <c r="AC56" i="53"/>
  <c r="AA56" i="53"/>
  <c r="V56" i="53"/>
  <c r="T56" i="53"/>
  <c r="O56" i="53"/>
  <c r="M56" i="53"/>
  <c r="H56" i="53"/>
  <c r="F56" i="53"/>
  <c r="BU55" i="53"/>
  <c r="BS55" i="53"/>
  <c r="BQ55" i="53"/>
  <c r="BL55" i="53"/>
  <c r="BJ55" i="53"/>
  <c r="BE55" i="53"/>
  <c r="BC55" i="53"/>
  <c r="AX55" i="53"/>
  <c r="AV55" i="53"/>
  <c r="AQ55" i="53"/>
  <c r="AO55" i="53"/>
  <c r="AJ55" i="53"/>
  <c r="AH55" i="53"/>
  <c r="AC55" i="53"/>
  <c r="AA55" i="53"/>
  <c r="V55" i="53"/>
  <c r="T55" i="53"/>
  <c r="O55" i="53"/>
  <c r="M55" i="53"/>
  <c r="F55" i="53"/>
  <c r="BU54" i="53"/>
  <c r="BS54" i="53"/>
  <c r="BQ54" i="53"/>
  <c r="BL54" i="53"/>
  <c r="BJ54" i="53"/>
  <c r="BE54" i="53"/>
  <c r="BC54" i="53"/>
  <c r="AX54" i="53"/>
  <c r="AV54" i="53"/>
  <c r="AQ54" i="53"/>
  <c r="AO54" i="53"/>
  <c r="AJ54" i="53"/>
  <c r="AH54" i="53"/>
  <c r="AC54" i="53"/>
  <c r="AA54" i="53"/>
  <c r="V54" i="53"/>
  <c r="T54" i="53"/>
  <c r="O54" i="53"/>
  <c r="M54" i="53"/>
  <c r="H54" i="53"/>
  <c r="F54" i="53"/>
  <c r="BU53" i="53"/>
  <c r="BS53" i="53"/>
  <c r="BQ53" i="53"/>
  <c r="BL53" i="53"/>
  <c r="BJ53" i="53"/>
  <c r="BE53" i="53"/>
  <c r="BC53" i="53"/>
  <c r="AX53" i="53"/>
  <c r="AV53" i="53"/>
  <c r="AQ53" i="53"/>
  <c r="AO53" i="53"/>
  <c r="AJ53" i="53"/>
  <c r="AH53" i="53"/>
  <c r="AC53" i="53"/>
  <c r="AA53" i="53"/>
  <c r="V53" i="53"/>
  <c r="T53" i="53"/>
  <c r="M53" i="53"/>
  <c r="H53" i="53"/>
  <c r="F53" i="53"/>
  <c r="BU52" i="53"/>
  <c r="BS52" i="53"/>
  <c r="BQ52" i="53"/>
  <c r="BL52" i="53"/>
  <c r="BJ52" i="53"/>
  <c r="BE52" i="53"/>
  <c r="BC52" i="53"/>
  <c r="AX52" i="53"/>
  <c r="AV52" i="53"/>
  <c r="AQ52" i="53"/>
  <c r="AO52" i="53"/>
  <c r="AJ52" i="53"/>
  <c r="AH52" i="53"/>
  <c r="AC52" i="53"/>
  <c r="AA52" i="53"/>
  <c r="V52" i="53"/>
  <c r="T52" i="53"/>
  <c r="M52" i="53"/>
  <c r="H52" i="53"/>
  <c r="F52" i="53"/>
  <c r="BU51" i="53"/>
  <c r="BS51" i="53"/>
  <c r="BQ51" i="53"/>
  <c r="BL51" i="53"/>
  <c r="BJ51" i="53"/>
  <c r="BE51" i="53"/>
  <c r="BC51" i="53"/>
  <c r="AX51" i="53"/>
  <c r="AV51" i="53"/>
  <c r="AQ51" i="53"/>
  <c r="AO51" i="53"/>
  <c r="AJ51" i="53"/>
  <c r="AH51" i="53"/>
  <c r="AC51" i="53"/>
  <c r="AA51" i="53"/>
  <c r="V51" i="53"/>
  <c r="T51" i="53"/>
  <c r="O51" i="53"/>
  <c r="M51" i="53"/>
  <c r="F51" i="53"/>
  <c r="BU50" i="53"/>
  <c r="BS50" i="53"/>
  <c r="BQ50" i="53"/>
  <c r="BL50" i="53"/>
  <c r="BJ50" i="53"/>
  <c r="BE50" i="53"/>
  <c r="BC50" i="53"/>
  <c r="AX50" i="53"/>
  <c r="AV50" i="53"/>
  <c r="AQ50" i="53"/>
  <c r="AO50" i="53"/>
  <c r="AJ50" i="53"/>
  <c r="AH50" i="53"/>
  <c r="AC50" i="53"/>
  <c r="AA50" i="53"/>
  <c r="V50" i="53"/>
  <c r="T50" i="53"/>
  <c r="O50" i="53"/>
  <c r="M50" i="53"/>
  <c r="H50" i="53"/>
  <c r="F50" i="53"/>
  <c r="BU49" i="53"/>
  <c r="BS49" i="53"/>
  <c r="BQ49" i="53"/>
  <c r="BL49" i="53"/>
  <c r="BJ49" i="53"/>
  <c r="BE49" i="53"/>
  <c r="BC49" i="53"/>
  <c r="AX49" i="53"/>
  <c r="AV49" i="53"/>
  <c r="AQ49" i="53"/>
  <c r="AO49" i="53"/>
  <c r="AJ49" i="53"/>
  <c r="AH49" i="53"/>
  <c r="AC49" i="53"/>
  <c r="AA49" i="53"/>
  <c r="V49" i="53"/>
  <c r="T49" i="53"/>
  <c r="O49" i="53"/>
  <c r="M49" i="53"/>
  <c r="H49" i="53"/>
  <c r="F49" i="53"/>
  <c r="BU48" i="53"/>
  <c r="BS48" i="53"/>
  <c r="BQ48" i="53"/>
  <c r="BL48" i="53"/>
  <c r="BJ48" i="53"/>
  <c r="BE48" i="53"/>
  <c r="BC48" i="53"/>
  <c r="AX48" i="53"/>
  <c r="AV48" i="53"/>
  <c r="AQ48" i="53"/>
  <c r="AO48" i="53"/>
  <c r="AJ48" i="53"/>
  <c r="AH48" i="53"/>
  <c r="AC48" i="53"/>
  <c r="AA48" i="53"/>
  <c r="V48" i="53"/>
  <c r="T48" i="53"/>
  <c r="O48" i="53"/>
  <c r="M48" i="53"/>
  <c r="H48" i="53"/>
  <c r="F48" i="53"/>
  <c r="BU47" i="53"/>
  <c r="BS47" i="53"/>
  <c r="BQ47" i="53"/>
  <c r="BL47" i="53"/>
  <c r="BJ47" i="53"/>
  <c r="BE47" i="53"/>
  <c r="BC47" i="53"/>
  <c r="AX47" i="53"/>
  <c r="AV47" i="53"/>
  <c r="AQ47" i="53"/>
  <c r="AO47" i="53"/>
  <c r="AJ47" i="53"/>
  <c r="AH47" i="53"/>
  <c r="AC47" i="53"/>
  <c r="AA47" i="53"/>
  <c r="V47" i="53"/>
  <c r="T47" i="53"/>
  <c r="O47" i="53"/>
  <c r="M47" i="53"/>
  <c r="F47" i="53"/>
  <c r="BU46" i="53"/>
  <c r="BS46" i="53"/>
  <c r="BQ46" i="53"/>
  <c r="BL46" i="53"/>
  <c r="BJ46" i="53"/>
  <c r="BE46" i="53"/>
  <c r="BC46" i="53"/>
  <c r="AX46" i="53"/>
  <c r="AV46" i="53"/>
  <c r="AQ46" i="53"/>
  <c r="AO46" i="53"/>
  <c r="AJ46" i="53"/>
  <c r="AH46" i="53"/>
  <c r="AC46" i="53"/>
  <c r="AA46" i="53"/>
  <c r="V46" i="53"/>
  <c r="T46" i="53"/>
  <c r="O46" i="53"/>
  <c r="M46" i="53"/>
  <c r="H46" i="53"/>
  <c r="F46" i="53"/>
  <c r="BU45" i="53"/>
  <c r="BS45" i="53"/>
  <c r="BQ45" i="53"/>
  <c r="BL45" i="53"/>
  <c r="BJ45" i="53"/>
  <c r="BE45" i="53"/>
  <c r="BC45" i="53"/>
  <c r="AX45" i="53"/>
  <c r="AV45" i="53"/>
  <c r="AQ45" i="53"/>
  <c r="AO45" i="53"/>
  <c r="AJ45" i="53"/>
  <c r="AH45" i="53"/>
  <c r="AC45" i="53"/>
  <c r="AA45" i="53"/>
  <c r="V45" i="53"/>
  <c r="T45" i="53"/>
  <c r="O45" i="53"/>
  <c r="M45" i="53"/>
  <c r="H45" i="53"/>
  <c r="F45" i="53"/>
  <c r="BU44" i="53"/>
  <c r="BS44" i="53"/>
  <c r="BQ44" i="53"/>
  <c r="BL44" i="53"/>
  <c r="BJ44" i="53"/>
  <c r="BE44" i="53"/>
  <c r="BC44" i="53"/>
  <c r="AX44" i="53"/>
  <c r="AV44" i="53"/>
  <c r="AQ44" i="53"/>
  <c r="AO44" i="53"/>
  <c r="AJ44" i="53"/>
  <c r="AH44" i="53"/>
  <c r="AC44" i="53"/>
  <c r="AA44" i="53"/>
  <c r="V44" i="53"/>
  <c r="T44" i="53"/>
  <c r="O44" i="53"/>
  <c r="M44" i="53"/>
  <c r="F44" i="53"/>
  <c r="BU43" i="53"/>
  <c r="BS43" i="53"/>
  <c r="BQ43" i="53"/>
  <c r="BL43" i="53"/>
  <c r="BJ43" i="53"/>
  <c r="BE43" i="53"/>
  <c r="BC43" i="53"/>
  <c r="AX43" i="53"/>
  <c r="AV43" i="53"/>
  <c r="AQ43" i="53"/>
  <c r="AO43" i="53"/>
  <c r="AJ43" i="53"/>
  <c r="AH43" i="53"/>
  <c r="AC43" i="53"/>
  <c r="AA43" i="53"/>
  <c r="V43" i="53"/>
  <c r="T43" i="53"/>
  <c r="O43" i="53"/>
  <c r="M43" i="53"/>
  <c r="H43" i="53"/>
  <c r="F43" i="53"/>
  <c r="BU42" i="53"/>
  <c r="BS42" i="53"/>
  <c r="BQ42" i="53"/>
  <c r="BL42" i="53"/>
  <c r="BJ42" i="53"/>
  <c r="BE42" i="53"/>
  <c r="BC42" i="53"/>
  <c r="AX42" i="53"/>
  <c r="AV42" i="53"/>
  <c r="AQ42" i="53"/>
  <c r="AO42" i="53"/>
  <c r="AJ42" i="53"/>
  <c r="AH42" i="53"/>
  <c r="AC42" i="53"/>
  <c r="AA42" i="53"/>
  <c r="V42" i="53"/>
  <c r="T42" i="53"/>
  <c r="O42" i="53"/>
  <c r="M42" i="53"/>
  <c r="H42" i="53"/>
  <c r="F42" i="53"/>
  <c r="BU41" i="53"/>
  <c r="BS41" i="53"/>
  <c r="BQ41" i="53"/>
  <c r="BJ41" i="53"/>
  <c r="BE41" i="53"/>
  <c r="BC41" i="53"/>
  <c r="AX41" i="53"/>
  <c r="AV41" i="53"/>
  <c r="AQ41" i="53"/>
  <c r="AO41" i="53"/>
  <c r="AJ41" i="53"/>
  <c r="AH41" i="53"/>
  <c r="AC41" i="53"/>
  <c r="AA41" i="53"/>
  <c r="V41" i="53"/>
  <c r="T41" i="53"/>
  <c r="O41" i="53"/>
  <c r="M41" i="53"/>
  <c r="H41" i="53"/>
  <c r="F41" i="53"/>
  <c r="BU40" i="53"/>
  <c r="BS40" i="53"/>
  <c r="BQ40" i="53"/>
  <c r="BL40" i="53"/>
  <c r="BJ40" i="53"/>
  <c r="BE40" i="53"/>
  <c r="BC40" i="53"/>
  <c r="AX40" i="53"/>
  <c r="AV40" i="53"/>
  <c r="AQ40" i="53"/>
  <c r="AO40" i="53"/>
  <c r="AJ40" i="53"/>
  <c r="AH40" i="53"/>
  <c r="AC40" i="53"/>
  <c r="AA40" i="53"/>
  <c r="V40" i="53"/>
  <c r="T40" i="53"/>
  <c r="O40" i="53"/>
  <c r="M40" i="53"/>
  <c r="H40" i="53"/>
  <c r="F40" i="53"/>
  <c r="BU39" i="53"/>
  <c r="BS39" i="53"/>
  <c r="BQ39" i="53"/>
  <c r="BL39" i="53"/>
  <c r="BJ39" i="53"/>
  <c r="BE39" i="53"/>
  <c r="BC39" i="53"/>
  <c r="AX39" i="53"/>
  <c r="AV39" i="53"/>
  <c r="AQ39" i="53"/>
  <c r="AO39" i="53"/>
  <c r="AJ39" i="53"/>
  <c r="AH39" i="53"/>
  <c r="AC39" i="53"/>
  <c r="AA39" i="53"/>
  <c r="V39" i="53"/>
  <c r="T39" i="53"/>
  <c r="O39" i="53"/>
  <c r="M39" i="53"/>
  <c r="F39" i="53"/>
  <c r="BU38" i="53"/>
  <c r="BS38" i="53"/>
  <c r="BQ38" i="53"/>
  <c r="BL38" i="53"/>
  <c r="BJ38" i="53"/>
  <c r="BE38" i="53"/>
  <c r="BC38" i="53"/>
  <c r="AX38" i="53"/>
  <c r="AV38" i="53"/>
  <c r="AQ38" i="53"/>
  <c r="AO38" i="53"/>
  <c r="AJ38" i="53"/>
  <c r="AH38" i="53"/>
  <c r="AC38" i="53"/>
  <c r="AA38" i="53"/>
  <c r="V38" i="53"/>
  <c r="T38" i="53"/>
  <c r="O38" i="53"/>
  <c r="M38" i="53"/>
  <c r="H38" i="53"/>
  <c r="F38" i="53"/>
  <c r="BU37" i="53"/>
  <c r="BS37" i="53"/>
  <c r="BQ37" i="53"/>
  <c r="BL37" i="53"/>
  <c r="BJ37" i="53"/>
  <c r="BE37" i="53"/>
  <c r="BC37" i="53"/>
  <c r="AX37" i="53"/>
  <c r="AV37" i="53"/>
  <c r="AQ37" i="53"/>
  <c r="AO37" i="53"/>
  <c r="AJ37" i="53"/>
  <c r="AH37" i="53"/>
  <c r="AC37" i="53"/>
  <c r="AA37" i="53"/>
  <c r="V37" i="53"/>
  <c r="T37" i="53"/>
  <c r="O37" i="53"/>
  <c r="M37" i="53"/>
  <c r="H37" i="53"/>
  <c r="F37" i="53"/>
  <c r="BU36" i="53"/>
  <c r="BS36" i="53"/>
  <c r="BQ36" i="53"/>
  <c r="BL36" i="53"/>
  <c r="BJ36" i="53"/>
  <c r="BE36" i="53"/>
  <c r="BC36" i="53"/>
  <c r="AX36" i="53"/>
  <c r="AV36" i="53"/>
  <c r="AQ36" i="53"/>
  <c r="AO36" i="53"/>
  <c r="AJ36" i="53"/>
  <c r="AH36" i="53"/>
  <c r="AC36" i="53"/>
  <c r="AA36" i="53"/>
  <c r="V36" i="53"/>
  <c r="T36" i="53"/>
  <c r="O36" i="53"/>
  <c r="M36" i="53"/>
  <c r="H36" i="53"/>
  <c r="F36" i="53"/>
  <c r="BU35" i="53"/>
  <c r="BS35" i="53"/>
  <c r="BQ35" i="53"/>
  <c r="BL35" i="53"/>
  <c r="BJ35" i="53"/>
  <c r="BE35" i="53"/>
  <c r="BC35" i="53"/>
  <c r="AX35" i="53"/>
  <c r="AV35" i="53"/>
  <c r="AQ35" i="53"/>
  <c r="AO35" i="53"/>
  <c r="AJ35" i="53"/>
  <c r="AH35" i="53"/>
  <c r="AC35" i="53"/>
  <c r="AA35" i="53"/>
  <c r="V35" i="53"/>
  <c r="T35" i="53"/>
  <c r="O35" i="53"/>
  <c r="M35" i="53"/>
  <c r="H35" i="53"/>
  <c r="F35" i="53"/>
  <c r="BU34" i="53"/>
  <c r="BS34" i="53"/>
  <c r="BQ34" i="53"/>
  <c r="BL34" i="53"/>
  <c r="BJ34" i="53"/>
  <c r="BE34" i="53"/>
  <c r="BC34" i="53"/>
  <c r="AX34" i="53"/>
  <c r="AV34" i="53"/>
  <c r="AQ34" i="53"/>
  <c r="AO34" i="53"/>
  <c r="AJ34" i="53"/>
  <c r="AH34" i="53"/>
  <c r="AC34" i="53"/>
  <c r="AA34" i="53"/>
  <c r="V34" i="53"/>
  <c r="T34" i="53"/>
  <c r="O34" i="53"/>
  <c r="M34" i="53"/>
  <c r="H34" i="53"/>
  <c r="F34" i="53"/>
  <c r="BU33" i="53"/>
  <c r="BS33" i="53"/>
  <c r="BQ33" i="53"/>
  <c r="BL33" i="53"/>
  <c r="BJ33" i="53"/>
  <c r="BE33" i="53"/>
  <c r="BC33" i="53"/>
  <c r="AX33" i="53"/>
  <c r="AV33" i="53"/>
  <c r="AQ33" i="53"/>
  <c r="AO33" i="53"/>
  <c r="AJ33" i="53"/>
  <c r="AH33" i="53"/>
  <c r="AC33" i="53"/>
  <c r="AA33" i="53"/>
  <c r="V33" i="53"/>
  <c r="T33" i="53"/>
  <c r="O33" i="53"/>
  <c r="M33" i="53"/>
  <c r="F33" i="53"/>
  <c r="BU32" i="53"/>
  <c r="BS32" i="53"/>
  <c r="BQ32" i="53"/>
  <c r="BL32" i="53"/>
  <c r="BJ32" i="53"/>
  <c r="BE32" i="53"/>
  <c r="BC32" i="53"/>
  <c r="AX32" i="53"/>
  <c r="AV32" i="53"/>
  <c r="AQ32" i="53"/>
  <c r="AO32" i="53"/>
  <c r="AJ32" i="53"/>
  <c r="AH32" i="53"/>
  <c r="AC32" i="53"/>
  <c r="AA32" i="53"/>
  <c r="V32" i="53"/>
  <c r="T32" i="53"/>
  <c r="O32" i="53"/>
  <c r="M32" i="53"/>
  <c r="H32" i="53"/>
  <c r="F32" i="53"/>
  <c r="BU31" i="53"/>
  <c r="BS31" i="53"/>
  <c r="BQ31" i="53"/>
  <c r="BL31" i="53"/>
  <c r="BJ31" i="53"/>
  <c r="BE31" i="53"/>
  <c r="BC31" i="53"/>
  <c r="AX31" i="53"/>
  <c r="AV31" i="53"/>
  <c r="AQ31" i="53"/>
  <c r="AO31" i="53"/>
  <c r="AJ31" i="53"/>
  <c r="AH31" i="53"/>
  <c r="AC31" i="53"/>
  <c r="AA31" i="53"/>
  <c r="V31" i="53"/>
  <c r="T31" i="53"/>
  <c r="O31" i="53"/>
  <c r="M31" i="53"/>
  <c r="F31" i="53"/>
  <c r="BU30" i="53"/>
  <c r="BS30" i="53"/>
  <c r="BQ30" i="53"/>
  <c r="BL30" i="53"/>
  <c r="BJ30" i="53"/>
  <c r="BE30" i="53"/>
  <c r="BC30" i="53"/>
  <c r="AX30" i="53"/>
  <c r="AV30" i="53"/>
  <c r="AQ30" i="53"/>
  <c r="AO30" i="53"/>
  <c r="AJ30" i="53"/>
  <c r="AH30" i="53"/>
  <c r="AC30" i="53"/>
  <c r="AA30" i="53"/>
  <c r="V30" i="53"/>
  <c r="T30" i="53"/>
  <c r="O30" i="53"/>
  <c r="M30" i="53"/>
  <c r="H30" i="53"/>
  <c r="F30" i="53"/>
  <c r="BU29" i="53"/>
  <c r="BS29" i="53"/>
  <c r="BQ29" i="53"/>
  <c r="BL29" i="53"/>
  <c r="BJ29" i="53"/>
  <c r="BE29" i="53"/>
  <c r="BC29" i="53"/>
  <c r="AX29" i="53"/>
  <c r="AV29" i="53"/>
  <c r="AQ29" i="53"/>
  <c r="AO29" i="53"/>
  <c r="AJ29" i="53"/>
  <c r="AH29" i="53"/>
  <c r="AC29" i="53"/>
  <c r="AA29" i="53"/>
  <c r="T29" i="53"/>
  <c r="O29" i="53"/>
  <c r="M29" i="53"/>
  <c r="H29" i="53"/>
  <c r="F29" i="53"/>
  <c r="BU28" i="53"/>
  <c r="BS28" i="53"/>
  <c r="BQ28" i="53"/>
  <c r="BL28" i="53"/>
  <c r="BJ28" i="53"/>
  <c r="BE28" i="53"/>
  <c r="BC28" i="53"/>
  <c r="AX28" i="53"/>
  <c r="AV28" i="53"/>
  <c r="AQ28" i="53"/>
  <c r="AO28" i="53"/>
  <c r="AJ28" i="53"/>
  <c r="AH28" i="53"/>
  <c r="AC28" i="53"/>
  <c r="AA28" i="53"/>
  <c r="V28" i="53"/>
  <c r="T28" i="53"/>
  <c r="O28" i="53"/>
  <c r="M28" i="53"/>
  <c r="H28" i="53"/>
  <c r="F28" i="53"/>
  <c r="BU27" i="53"/>
  <c r="BS27" i="53"/>
  <c r="BQ27" i="53"/>
  <c r="BL27" i="53"/>
  <c r="BJ27" i="53"/>
  <c r="BE27" i="53"/>
  <c r="BC27" i="53"/>
  <c r="AX27" i="53"/>
  <c r="AV27" i="53"/>
  <c r="AQ27" i="53"/>
  <c r="AO27" i="53"/>
  <c r="AH27" i="53"/>
  <c r="AC27" i="53"/>
  <c r="AA27" i="53"/>
  <c r="V27" i="53"/>
  <c r="T27" i="53"/>
  <c r="O27" i="53"/>
  <c r="M27" i="53"/>
  <c r="H27" i="53"/>
  <c r="F27" i="53"/>
  <c r="BU26" i="53"/>
  <c r="BS26" i="53"/>
  <c r="BQ26" i="53"/>
  <c r="BL26" i="53"/>
  <c r="BJ26" i="53"/>
  <c r="BE26" i="53"/>
  <c r="BC26" i="53"/>
  <c r="AX26" i="53"/>
  <c r="AV26" i="53"/>
  <c r="AQ26" i="53"/>
  <c r="AO26" i="53"/>
  <c r="AJ26" i="53"/>
  <c r="AH26" i="53"/>
  <c r="AC26" i="53"/>
  <c r="AA26" i="53"/>
  <c r="V26" i="53"/>
  <c r="T26" i="53"/>
  <c r="O26" i="53"/>
  <c r="M26" i="53"/>
  <c r="F26" i="53"/>
  <c r="BU25" i="53"/>
  <c r="BS25" i="53"/>
  <c r="BQ25" i="53"/>
  <c r="BL25" i="53"/>
  <c r="BJ25" i="53"/>
  <c r="BE25" i="53"/>
  <c r="BC25" i="53"/>
  <c r="AX25" i="53"/>
  <c r="AV25" i="53"/>
  <c r="AQ25" i="53"/>
  <c r="AO25" i="53"/>
  <c r="AJ25" i="53"/>
  <c r="AH25" i="53"/>
  <c r="AC25" i="53"/>
  <c r="AA25" i="53"/>
  <c r="V25" i="53"/>
  <c r="T25" i="53"/>
  <c r="O25" i="53"/>
  <c r="M25" i="53"/>
  <c r="H25" i="53"/>
  <c r="F25" i="53"/>
  <c r="BU24" i="53"/>
  <c r="BS24" i="53"/>
  <c r="BQ24" i="53"/>
  <c r="BL24" i="53"/>
  <c r="BJ24" i="53"/>
  <c r="BE24" i="53"/>
  <c r="BC24" i="53"/>
  <c r="AX24" i="53"/>
  <c r="AV24" i="53"/>
  <c r="AQ24" i="53"/>
  <c r="AO24" i="53"/>
  <c r="AJ24" i="53"/>
  <c r="AH24" i="53"/>
  <c r="AC24" i="53"/>
  <c r="AA24" i="53"/>
  <c r="V24" i="53"/>
  <c r="T24" i="53"/>
  <c r="O24" i="53"/>
  <c r="M24" i="53"/>
  <c r="H24" i="53"/>
  <c r="F24" i="53"/>
  <c r="BU23" i="53"/>
  <c r="BS23" i="53"/>
  <c r="BQ23" i="53"/>
  <c r="BL23" i="53"/>
  <c r="BJ23" i="53"/>
  <c r="BE23" i="53"/>
  <c r="BC23" i="53"/>
  <c r="AX23" i="53"/>
  <c r="AV23" i="53"/>
  <c r="AQ23" i="53"/>
  <c r="AO23" i="53"/>
  <c r="AJ23" i="53"/>
  <c r="AH23" i="53"/>
  <c r="AC23" i="53"/>
  <c r="AA23" i="53"/>
  <c r="V23" i="53"/>
  <c r="T23" i="53"/>
  <c r="O23" i="53"/>
  <c r="M23" i="53"/>
  <c r="F23" i="53"/>
  <c r="BU22" i="53"/>
  <c r="BS22" i="53"/>
  <c r="BQ22" i="53"/>
  <c r="BL22" i="53"/>
  <c r="BJ22" i="53"/>
  <c r="BE22" i="53"/>
  <c r="BC22" i="53"/>
  <c r="AX22" i="53"/>
  <c r="AV22" i="53"/>
  <c r="AQ22" i="53"/>
  <c r="AO22" i="53"/>
  <c r="AJ22" i="53"/>
  <c r="AH22" i="53"/>
  <c r="AC22" i="53"/>
  <c r="AA22" i="53"/>
  <c r="T22" i="53"/>
  <c r="O22" i="53"/>
  <c r="M22" i="53"/>
  <c r="H22" i="53"/>
  <c r="F22" i="53"/>
  <c r="BU21" i="53"/>
  <c r="BS21" i="53"/>
  <c r="BQ21" i="53"/>
  <c r="BL21" i="53"/>
  <c r="BJ21" i="53"/>
  <c r="BE21" i="53"/>
  <c r="BC21" i="53"/>
  <c r="AX21" i="53"/>
  <c r="AV21" i="53"/>
  <c r="AQ21" i="53"/>
  <c r="AO21" i="53"/>
  <c r="AJ21" i="53"/>
  <c r="AH21" i="53"/>
  <c r="AC21" i="53"/>
  <c r="AA21" i="53"/>
  <c r="V21" i="53"/>
  <c r="T21" i="53"/>
  <c r="O21" i="53"/>
  <c r="M21" i="53"/>
  <c r="H21" i="53"/>
  <c r="F21" i="53"/>
  <c r="BU20" i="53"/>
  <c r="BS20" i="53"/>
  <c r="BQ20" i="53"/>
  <c r="BL20" i="53"/>
  <c r="BJ20" i="53"/>
  <c r="BE20" i="53"/>
  <c r="BC20" i="53"/>
  <c r="AX20" i="53"/>
  <c r="AV20" i="53"/>
  <c r="AQ20" i="53"/>
  <c r="AO20" i="53"/>
  <c r="AJ20" i="53"/>
  <c r="AH20" i="53"/>
  <c r="AC20" i="53"/>
  <c r="AA20" i="53"/>
  <c r="V20" i="53"/>
  <c r="T20" i="53"/>
  <c r="M20" i="53"/>
  <c r="H20" i="53"/>
  <c r="F20" i="53"/>
  <c r="BU19" i="53"/>
  <c r="BS19" i="53"/>
  <c r="BQ19" i="53"/>
  <c r="BL19" i="53"/>
  <c r="BJ19" i="53"/>
  <c r="BE19" i="53"/>
  <c r="BC19" i="53"/>
  <c r="AX19" i="53"/>
  <c r="AV19" i="53"/>
  <c r="AQ19" i="53"/>
  <c r="AO19" i="53"/>
  <c r="AJ19" i="53"/>
  <c r="AH19" i="53"/>
  <c r="AC19" i="53"/>
  <c r="AA19" i="53"/>
  <c r="V19" i="53"/>
  <c r="T19" i="53"/>
  <c r="O19" i="53"/>
  <c r="M19" i="53"/>
  <c r="F19" i="53"/>
  <c r="BU18" i="53"/>
  <c r="BS18" i="53"/>
  <c r="BQ18" i="53"/>
  <c r="BL18" i="53"/>
  <c r="BJ18" i="53"/>
  <c r="BE18" i="53"/>
  <c r="BC18" i="53"/>
  <c r="AX18" i="53"/>
  <c r="AV18" i="53"/>
  <c r="AO18" i="53"/>
  <c r="AJ18" i="53"/>
  <c r="AH18" i="53"/>
  <c r="AC18" i="53"/>
  <c r="AA18" i="53"/>
  <c r="V18" i="53"/>
  <c r="T18" i="53"/>
  <c r="O18" i="53"/>
  <c r="M18" i="53"/>
  <c r="H18" i="53"/>
  <c r="F18" i="53"/>
  <c r="BU17" i="53"/>
  <c r="BS17" i="53"/>
  <c r="BQ17" i="53"/>
  <c r="BL17" i="53"/>
  <c r="BJ17" i="53"/>
  <c r="BE17" i="53"/>
  <c r="BC17" i="53"/>
  <c r="AX17" i="53"/>
  <c r="AV17" i="53"/>
  <c r="AQ17" i="53"/>
  <c r="AO17" i="53"/>
  <c r="AJ17" i="53"/>
  <c r="AH17" i="53"/>
  <c r="AC17" i="53"/>
  <c r="AA17" i="53"/>
  <c r="V17" i="53"/>
  <c r="T17" i="53"/>
  <c r="O17" i="53"/>
  <c r="M17" i="53"/>
  <c r="H17" i="53"/>
  <c r="F17" i="53"/>
  <c r="BU16" i="53"/>
  <c r="BS16" i="53"/>
  <c r="BQ16" i="53"/>
  <c r="BL16" i="53"/>
  <c r="BJ16" i="53"/>
  <c r="BE16" i="53"/>
  <c r="BC16" i="53"/>
  <c r="AX16" i="53"/>
  <c r="AV16" i="53"/>
  <c r="AQ16" i="53"/>
  <c r="AO16" i="53"/>
  <c r="AJ16" i="53"/>
  <c r="AH16" i="53"/>
  <c r="AA16" i="53"/>
  <c r="V16" i="53"/>
  <c r="T16" i="53"/>
  <c r="O16" i="53"/>
  <c r="M16" i="53"/>
  <c r="H16" i="53"/>
  <c r="F16" i="53"/>
  <c r="BU15" i="53"/>
  <c r="BS15" i="53"/>
  <c r="BQ15" i="53"/>
  <c r="BJ15" i="53"/>
  <c r="BC15" i="53"/>
  <c r="AV15" i="53"/>
  <c r="AQ15" i="53"/>
  <c r="AO15" i="53"/>
  <c r="AJ15" i="53"/>
  <c r="AH15" i="53"/>
  <c r="AC15" i="53"/>
  <c r="AA15" i="53"/>
  <c r="V15" i="53"/>
  <c r="T15" i="53"/>
  <c r="M15" i="53"/>
  <c r="P15" i="53" s="1"/>
  <c r="F15" i="53"/>
  <c r="BO58" i="49"/>
  <c r="BH58" i="49"/>
  <c r="BA58" i="49"/>
  <c r="AT58" i="49"/>
  <c r="AM58" i="49"/>
  <c r="AF58" i="49"/>
  <c r="Y58" i="49"/>
  <c r="R58" i="49"/>
  <c r="BG59" i="49"/>
  <c r="AS59" i="49"/>
  <c r="AL59" i="49"/>
  <c r="AE59" i="49"/>
  <c r="X59" i="49"/>
  <c r="Q59" i="49"/>
  <c r="BO55" i="49"/>
  <c r="BM55" i="49"/>
  <c r="BH55" i="49"/>
  <c r="BF55" i="49"/>
  <c r="BA55" i="49"/>
  <c r="AY55" i="49"/>
  <c r="AT55" i="49"/>
  <c r="AR55" i="49"/>
  <c r="AM55" i="49"/>
  <c r="AK55" i="49"/>
  <c r="AF55" i="49"/>
  <c r="AD55" i="49"/>
  <c r="Y55" i="49"/>
  <c r="W55" i="49"/>
  <c r="R55" i="49"/>
  <c r="P55" i="49"/>
  <c r="K55" i="49"/>
  <c r="F55" i="49"/>
  <c r="G55" i="49" s="1"/>
  <c r="BO54" i="49"/>
  <c r="BM54" i="49"/>
  <c r="BH54" i="49"/>
  <c r="BF54" i="49"/>
  <c r="BA54" i="49"/>
  <c r="AY54" i="49"/>
  <c r="AT54" i="49"/>
  <c r="AR54" i="49"/>
  <c r="AM54" i="49"/>
  <c r="AK54" i="49"/>
  <c r="AF54" i="49"/>
  <c r="AD54" i="49"/>
  <c r="Y54" i="49"/>
  <c r="W54" i="49"/>
  <c r="R54" i="49"/>
  <c r="P54" i="49"/>
  <c r="K54" i="49"/>
  <c r="F54" i="49"/>
  <c r="G54" i="49" s="1"/>
  <c r="BO53" i="49"/>
  <c r="BM53" i="49"/>
  <c r="BH53" i="49"/>
  <c r="BF53" i="49"/>
  <c r="BA53" i="49"/>
  <c r="AY53" i="49"/>
  <c r="AT53" i="49"/>
  <c r="AR53" i="49"/>
  <c r="AM53" i="49"/>
  <c r="AK53" i="49"/>
  <c r="AF53" i="49"/>
  <c r="AD53" i="49"/>
  <c r="Y53" i="49"/>
  <c r="W53" i="49"/>
  <c r="R53" i="49"/>
  <c r="P53" i="49"/>
  <c r="K53" i="49"/>
  <c r="F53" i="49"/>
  <c r="G53" i="49" s="1"/>
  <c r="BO52" i="49"/>
  <c r="BM52" i="49"/>
  <c r="BH52" i="49"/>
  <c r="BF52" i="49"/>
  <c r="BA52" i="49"/>
  <c r="AY52" i="49"/>
  <c r="AT52" i="49"/>
  <c r="AR52" i="49"/>
  <c r="AM52" i="49"/>
  <c r="AK52" i="49"/>
  <c r="AF52" i="49"/>
  <c r="AD52" i="49"/>
  <c r="Y52" i="49"/>
  <c r="W52" i="49"/>
  <c r="R52" i="49"/>
  <c r="P52" i="49"/>
  <c r="K52" i="49"/>
  <c r="F52" i="49"/>
  <c r="G52" i="49" s="1"/>
  <c r="BO51" i="49"/>
  <c r="BM51" i="49"/>
  <c r="BH51" i="49"/>
  <c r="BF51" i="49"/>
  <c r="BA51" i="49"/>
  <c r="AY51" i="49"/>
  <c r="AT51" i="49"/>
  <c r="AR51" i="49"/>
  <c r="AM51" i="49"/>
  <c r="AK51" i="49"/>
  <c r="AF51" i="49"/>
  <c r="AD51" i="49"/>
  <c r="Y51" i="49"/>
  <c r="W51" i="49"/>
  <c r="R51" i="49"/>
  <c r="P51" i="49"/>
  <c r="K51" i="49"/>
  <c r="F51" i="49"/>
  <c r="G51" i="49" s="1"/>
  <c r="BO50" i="49"/>
  <c r="BM50" i="49"/>
  <c r="BH50" i="49"/>
  <c r="BF50" i="49"/>
  <c r="BA50" i="49"/>
  <c r="AY50" i="49"/>
  <c r="AT50" i="49"/>
  <c r="AR50" i="49"/>
  <c r="AM50" i="49"/>
  <c r="AK50" i="49"/>
  <c r="AF50" i="49"/>
  <c r="AD50" i="49"/>
  <c r="Y50" i="49"/>
  <c r="W50" i="49"/>
  <c r="R50" i="49"/>
  <c r="P50" i="49"/>
  <c r="K50" i="49"/>
  <c r="F50" i="49"/>
  <c r="G50" i="49" s="1"/>
  <c r="BO49" i="49"/>
  <c r="BM49" i="49"/>
  <c r="BH49" i="49"/>
  <c r="BF49" i="49"/>
  <c r="BA49" i="49"/>
  <c r="AY49" i="49"/>
  <c r="AT49" i="49"/>
  <c r="AR49" i="49"/>
  <c r="AM49" i="49"/>
  <c r="AK49" i="49"/>
  <c r="AF49" i="49"/>
  <c r="AD49" i="49"/>
  <c r="Y49" i="49"/>
  <c r="W49" i="49"/>
  <c r="R49" i="49"/>
  <c r="P49" i="49"/>
  <c r="K49" i="49"/>
  <c r="F49" i="49"/>
  <c r="G49" i="49" s="1"/>
  <c r="BO48" i="49"/>
  <c r="BM48" i="49"/>
  <c r="BH48" i="49"/>
  <c r="BF48" i="49"/>
  <c r="BA48" i="49"/>
  <c r="AY48" i="49"/>
  <c r="AT48" i="49"/>
  <c r="AR48" i="49"/>
  <c r="AM48" i="49"/>
  <c r="AK48" i="49"/>
  <c r="AF48" i="49"/>
  <c r="AD48" i="49"/>
  <c r="Y48" i="49"/>
  <c r="W48" i="49"/>
  <c r="R48" i="49"/>
  <c r="P48" i="49"/>
  <c r="K48" i="49"/>
  <c r="F48" i="49"/>
  <c r="G48" i="49" s="1"/>
  <c r="BO47" i="49"/>
  <c r="BM47" i="49"/>
  <c r="BH47" i="49"/>
  <c r="BF47" i="49"/>
  <c r="BA47" i="49"/>
  <c r="AY47" i="49"/>
  <c r="AT47" i="49"/>
  <c r="AR47" i="49"/>
  <c r="AM47" i="49"/>
  <c r="AK47" i="49"/>
  <c r="AF47" i="49"/>
  <c r="AD47" i="49"/>
  <c r="Y47" i="49"/>
  <c r="W47" i="49"/>
  <c r="R47" i="49"/>
  <c r="P47" i="49"/>
  <c r="K47" i="49"/>
  <c r="F47" i="49"/>
  <c r="G47" i="49" s="1"/>
  <c r="BO46" i="49"/>
  <c r="BM46" i="49"/>
  <c r="BH46" i="49"/>
  <c r="BF46" i="49"/>
  <c r="BA46" i="49"/>
  <c r="AY46" i="49"/>
  <c r="AT46" i="49"/>
  <c r="AR46" i="49"/>
  <c r="AM46" i="49"/>
  <c r="AK46" i="49"/>
  <c r="AF46" i="49"/>
  <c r="AD46" i="49"/>
  <c r="Y46" i="49"/>
  <c r="W46" i="49"/>
  <c r="R46" i="49"/>
  <c r="P46" i="49"/>
  <c r="K46" i="49"/>
  <c r="F46" i="49"/>
  <c r="G46" i="49" s="1"/>
  <c r="BO45" i="49"/>
  <c r="BM45" i="49"/>
  <c r="BH45" i="49"/>
  <c r="BF45" i="49"/>
  <c r="BA45" i="49"/>
  <c r="AY45" i="49"/>
  <c r="AT45" i="49"/>
  <c r="AR45" i="49"/>
  <c r="AM45" i="49"/>
  <c r="AK45" i="49"/>
  <c r="AF45" i="49"/>
  <c r="AD45" i="49"/>
  <c r="Y45" i="49"/>
  <c r="W45" i="49"/>
  <c r="R45" i="49"/>
  <c r="P45" i="49"/>
  <c r="K45" i="49"/>
  <c r="F45" i="49"/>
  <c r="G45" i="49" s="1"/>
  <c r="BO44" i="49"/>
  <c r="BM44" i="49"/>
  <c r="BH44" i="49"/>
  <c r="BF44" i="49"/>
  <c r="BA44" i="49"/>
  <c r="AY44" i="49"/>
  <c r="AT44" i="49"/>
  <c r="AR44" i="49"/>
  <c r="AM44" i="49"/>
  <c r="AK44" i="49"/>
  <c r="AF44" i="49"/>
  <c r="AD44" i="49"/>
  <c r="Y44" i="49"/>
  <c r="W44" i="49"/>
  <c r="R44" i="49"/>
  <c r="P44" i="49"/>
  <c r="K44" i="49"/>
  <c r="F44" i="49"/>
  <c r="G44" i="49" s="1"/>
  <c r="BO43" i="49"/>
  <c r="BM43" i="49"/>
  <c r="BH43" i="49"/>
  <c r="BF43" i="49"/>
  <c r="BA43" i="49"/>
  <c r="AY43" i="49"/>
  <c r="AT43" i="49"/>
  <c r="AR43" i="49"/>
  <c r="AM43" i="49"/>
  <c r="AK43" i="49"/>
  <c r="AF43" i="49"/>
  <c r="AD43" i="49"/>
  <c r="Y43" i="49"/>
  <c r="W43" i="49"/>
  <c r="R43" i="49"/>
  <c r="P43" i="49"/>
  <c r="K43" i="49"/>
  <c r="F43" i="49"/>
  <c r="G43" i="49" s="1"/>
  <c r="BO42" i="49"/>
  <c r="BM42" i="49"/>
  <c r="BH42" i="49"/>
  <c r="BF42" i="49"/>
  <c r="BA42" i="49"/>
  <c r="AY42" i="49"/>
  <c r="AT42" i="49"/>
  <c r="AR42" i="49"/>
  <c r="AM42" i="49"/>
  <c r="AK42" i="49"/>
  <c r="AF42" i="49"/>
  <c r="AD42" i="49"/>
  <c r="Y42" i="49"/>
  <c r="W42" i="49"/>
  <c r="R42" i="49"/>
  <c r="P42" i="49"/>
  <c r="K42" i="49"/>
  <c r="F42" i="49"/>
  <c r="G42" i="49" s="1"/>
  <c r="BO41" i="49"/>
  <c r="BM41" i="49"/>
  <c r="BH41" i="49"/>
  <c r="BF41" i="49"/>
  <c r="BA41" i="49"/>
  <c r="AY41" i="49"/>
  <c r="AT41" i="49"/>
  <c r="AR41" i="49"/>
  <c r="AM41" i="49"/>
  <c r="AK41" i="49"/>
  <c r="AF41" i="49"/>
  <c r="AD41" i="49"/>
  <c r="Y41" i="49"/>
  <c r="W41" i="49"/>
  <c r="R41" i="49"/>
  <c r="P41" i="49"/>
  <c r="K41" i="49"/>
  <c r="F41" i="49"/>
  <c r="G41" i="49" s="1"/>
  <c r="BO40" i="49"/>
  <c r="BM40" i="49"/>
  <c r="BH40" i="49"/>
  <c r="BF40" i="49"/>
  <c r="BA40" i="49"/>
  <c r="AY40" i="49"/>
  <c r="AT40" i="49"/>
  <c r="AR40" i="49"/>
  <c r="AM40" i="49"/>
  <c r="AK40" i="49"/>
  <c r="AF40" i="49"/>
  <c r="AD40" i="49"/>
  <c r="Y40" i="49"/>
  <c r="W40" i="49"/>
  <c r="R40" i="49"/>
  <c r="P40" i="49"/>
  <c r="K40" i="49"/>
  <c r="F40" i="49"/>
  <c r="G40" i="49" s="1"/>
  <c r="BO39" i="49"/>
  <c r="BM39" i="49"/>
  <c r="BH39" i="49"/>
  <c r="BF39" i="49"/>
  <c r="BA39" i="49"/>
  <c r="AY39" i="49"/>
  <c r="AT39" i="49"/>
  <c r="AR39" i="49"/>
  <c r="AM39" i="49"/>
  <c r="AK39" i="49"/>
  <c r="AF39" i="49"/>
  <c r="AD39" i="49"/>
  <c r="Y39" i="49"/>
  <c r="W39" i="49"/>
  <c r="R39" i="49"/>
  <c r="P39" i="49"/>
  <c r="K39" i="49"/>
  <c r="F39" i="49"/>
  <c r="G39" i="49" s="1"/>
  <c r="BO38" i="49"/>
  <c r="BM38" i="49"/>
  <c r="BH38" i="49"/>
  <c r="BF38" i="49"/>
  <c r="BA38" i="49"/>
  <c r="AY38" i="49"/>
  <c r="AT38" i="49"/>
  <c r="AR38" i="49"/>
  <c r="AM38" i="49"/>
  <c r="AK38" i="49"/>
  <c r="AF38" i="49"/>
  <c r="AD38" i="49"/>
  <c r="Y38" i="49"/>
  <c r="W38" i="49"/>
  <c r="R38" i="49"/>
  <c r="P38" i="49"/>
  <c r="K38" i="49"/>
  <c r="F38" i="49"/>
  <c r="G38" i="49" s="1"/>
  <c r="BO37" i="49"/>
  <c r="BM37" i="49"/>
  <c r="BH37" i="49"/>
  <c r="BF37" i="49"/>
  <c r="BA37" i="49"/>
  <c r="AY37" i="49"/>
  <c r="AT37" i="49"/>
  <c r="AR37" i="49"/>
  <c r="AM37" i="49"/>
  <c r="AK37" i="49"/>
  <c r="AF37" i="49"/>
  <c r="AD37" i="49"/>
  <c r="Y37" i="49"/>
  <c r="W37" i="49"/>
  <c r="R37" i="49"/>
  <c r="P37" i="49"/>
  <c r="K37" i="49"/>
  <c r="F37" i="49"/>
  <c r="G37" i="49" s="1"/>
  <c r="BO36" i="49"/>
  <c r="BM36" i="49"/>
  <c r="BH36" i="49"/>
  <c r="BF36" i="49"/>
  <c r="BA36" i="49"/>
  <c r="AY36" i="49"/>
  <c r="AT36" i="49"/>
  <c r="AR36" i="49"/>
  <c r="AM36" i="49"/>
  <c r="AK36" i="49"/>
  <c r="AF36" i="49"/>
  <c r="AD36" i="49"/>
  <c r="Y36" i="49"/>
  <c r="W36" i="49"/>
  <c r="R36" i="49"/>
  <c r="P36" i="49"/>
  <c r="K36" i="49"/>
  <c r="F36" i="49"/>
  <c r="G36" i="49" s="1"/>
  <c r="BO35" i="49"/>
  <c r="BM35" i="49"/>
  <c r="BH35" i="49"/>
  <c r="BF35" i="49"/>
  <c r="BA35" i="49"/>
  <c r="AY35" i="49"/>
  <c r="AT35" i="49"/>
  <c r="AR35" i="49"/>
  <c r="AM35" i="49"/>
  <c r="AK35" i="49"/>
  <c r="AF35" i="49"/>
  <c r="AD35" i="49"/>
  <c r="Y35" i="49"/>
  <c r="W35" i="49"/>
  <c r="R35" i="49"/>
  <c r="P35" i="49"/>
  <c r="K35" i="49"/>
  <c r="F35" i="49"/>
  <c r="G35" i="49" s="1"/>
  <c r="BO34" i="49"/>
  <c r="BM34" i="49"/>
  <c r="BH34" i="49"/>
  <c r="BF34" i="49"/>
  <c r="BA34" i="49"/>
  <c r="AY34" i="49"/>
  <c r="AT34" i="49"/>
  <c r="AR34" i="49"/>
  <c r="AM34" i="49"/>
  <c r="AK34" i="49"/>
  <c r="AF34" i="49"/>
  <c r="AD34" i="49"/>
  <c r="Y34" i="49"/>
  <c r="W34" i="49"/>
  <c r="R34" i="49"/>
  <c r="P34" i="49"/>
  <c r="K34" i="49"/>
  <c r="F34" i="49"/>
  <c r="G34" i="49" s="1"/>
  <c r="BO33" i="49"/>
  <c r="BM33" i="49"/>
  <c r="BH33" i="49"/>
  <c r="BF33" i="49"/>
  <c r="BA33" i="49"/>
  <c r="AY33" i="49"/>
  <c r="AT33" i="49"/>
  <c r="AR33" i="49"/>
  <c r="AM33" i="49"/>
  <c r="AK33" i="49"/>
  <c r="AF33" i="49"/>
  <c r="AD33" i="49"/>
  <c r="Y33" i="49"/>
  <c r="W33" i="49"/>
  <c r="R33" i="49"/>
  <c r="P33" i="49"/>
  <c r="K33" i="49"/>
  <c r="F33" i="49"/>
  <c r="G33" i="49" s="1"/>
  <c r="BO32" i="49"/>
  <c r="BM32" i="49"/>
  <c r="BH32" i="49"/>
  <c r="BF32" i="49"/>
  <c r="BA32" i="49"/>
  <c r="AY32" i="49"/>
  <c r="AT32" i="49"/>
  <c r="AR32" i="49"/>
  <c r="AM32" i="49"/>
  <c r="AK32" i="49"/>
  <c r="AF32" i="49"/>
  <c r="AD32" i="49"/>
  <c r="Y32" i="49"/>
  <c r="W32" i="49"/>
  <c r="R32" i="49"/>
  <c r="P32" i="49"/>
  <c r="K32" i="49"/>
  <c r="F32" i="49"/>
  <c r="G32" i="49" s="1"/>
  <c r="BO31" i="49"/>
  <c r="BM31" i="49"/>
  <c r="BH31" i="49"/>
  <c r="BF31" i="49"/>
  <c r="BA31" i="49"/>
  <c r="AY31" i="49"/>
  <c r="AT31" i="49"/>
  <c r="AR31" i="49"/>
  <c r="AM31" i="49"/>
  <c r="AK31" i="49"/>
  <c r="AF31" i="49"/>
  <c r="AD31" i="49"/>
  <c r="Y31" i="49"/>
  <c r="W31" i="49"/>
  <c r="R31" i="49"/>
  <c r="P31" i="49"/>
  <c r="K31" i="49"/>
  <c r="F31" i="49"/>
  <c r="G31" i="49" s="1"/>
  <c r="BO30" i="49"/>
  <c r="BM30" i="49"/>
  <c r="BH30" i="49"/>
  <c r="BF30" i="49"/>
  <c r="BA30" i="49"/>
  <c r="AY30" i="49"/>
  <c r="AT30" i="49"/>
  <c r="AR30" i="49"/>
  <c r="AM30" i="49"/>
  <c r="AK30" i="49"/>
  <c r="AF30" i="49"/>
  <c r="AD30" i="49"/>
  <c r="Y30" i="49"/>
  <c r="W30" i="49"/>
  <c r="R30" i="49"/>
  <c r="P30" i="49"/>
  <c r="K30" i="49"/>
  <c r="F30" i="49"/>
  <c r="G30" i="49" s="1"/>
  <c r="BO29" i="49"/>
  <c r="BM29" i="49"/>
  <c r="BH29" i="49"/>
  <c r="BF29" i="49"/>
  <c r="BA29" i="49"/>
  <c r="AY29" i="49"/>
  <c r="AT29" i="49"/>
  <c r="AR29" i="49"/>
  <c r="AM29" i="49"/>
  <c r="AK29" i="49"/>
  <c r="AF29" i="49"/>
  <c r="AD29" i="49"/>
  <c r="Y29" i="49"/>
  <c r="W29" i="49"/>
  <c r="R29" i="49"/>
  <c r="P29" i="49"/>
  <c r="K29" i="49"/>
  <c r="F29" i="49"/>
  <c r="G29" i="49" s="1"/>
  <c r="BO28" i="49"/>
  <c r="BM28" i="49"/>
  <c r="BH28" i="49"/>
  <c r="BF28" i="49"/>
  <c r="BA28" i="49"/>
  <c r="AY28" i="49"/>
  <c r="AT28" i="49"/>
  <c r="AR28" i="49"/>
  <c r="AM28" i="49"/>
  <c r="AK28" i="49"/>
  <c r="AF28" i="49"/>
  <c r="AD28" i="49"/>
  <c r="Y28" i="49"/>
  <c r="W28" i="49"/>
  <c r="R28" i="49"/>
  <c r="P28" i="49"/>
  <c r="K28" i="49"/>
  <c r="F28" i="49"/>
  <c r="G28" i="49" s="1"/>
  <c r="BO27" i="49"/>
  <c r="BM27" i="49"/>
  <c r="BH27" i="49"/>
  <c r="BF27" i="49"/>
  <c r="BA27" i="49"/>
  <c r="AY27" i="49"/>
  <c r="AT27" i="49"/>
  <c r="AR27" i="49"/>
  <c r="AM27" i="49"/>
  <c r="AK27" i="49"/>
  <c r="AF27" i="49"/>
  <c r="AD27" i="49"/>
  <c r="Y27" i="49"/>
  <c r="W27" i="49"/>
  <c r="R27" i="49"/>
  <c r="P27" i="49"/>
  <c r="K27" i="49"/>
  <c r="F27" i="49"/>
  <c r="G27" i="49" s="1"/>
  <c r="BO26" i="49"/>
  <c r="BM26" i="49"/>
  <c r="BH26" i="49"/>
  <c r="BF26" i="49"/>
  <c r="BA26" i="49"/>
  <c r="AY26" i="49"/>
  <c r="AT26" i="49"/>
  <c r="AR26" i="49"/>
  <c r="AM26" i="49"/>
  <c r="AK26" i="49"/>
  <c r="AF26" i="49"/>
  <c r="AD26" i="49"/>
  <c r="Y26" i="49"/>
  <c r="W26" i="49"/>
  <c r="R26" i="49"/>
  <c r="P26" i="49"/>
  <c r="K26" i="49"/>
  <c r="F26" i="49"/>
  <c r="G26" i="49" s="1"/>
  <c r="BO25" i="49"/>
  <c r="BM25" i="49"/>
  <c r="BH25" i="49"/>
  <c r="BF25" i="49"/>
  <c r="BA25" i="49"/>
  <c r="AY25" i="49"/>
  <c r="AT25" i="49"/>
  <c r="AR25" i="49"/>
  <c r="AM25" i="49"/>
  <c r="AK25" i="49"/>
  <c r="AF25" i="49"/>
  <c r="AD25" i="49"/>
  <c r="Y25" i="49"/>
  <c r="W25" i="49"/>
  <c r="R25" i="49"/>
  <c r="P25" i="49"/>
  <c r="K25" i="49"/>
  <c r="F25" i="49"/>
  <c r="G25" i="49" s="1"/>
  <c r="BO24" i="49"/>
  <c r="BM24" i="49"/>
  <c r="BH24" i="49"/>
  <c r="BF24" i="49"/>
  <c r="BA24" i="49"/>
  <c r="AY24" i="49"/>
  <c r="AT24" i="49"/>
  <c r="AR24" i="49"/>
  <c r="AM24" i="49"/>
  <c r="AK24" i="49"/>
  <c r="AF24" i="49"/>
  <c r="AD24" i="49"/>
  <c r="Y24" i="49"/>
  <c r="W24" i="49"/>
  <c r="R24" i="49"/>
  <c r="P24" i="49"/>
  <c r="K24" i="49"/>
  <c r="F24" i="49"/>
  <c r="G24" i="49" s="1"/>
  <c r="BO23" i="49"/>
  <c r="BM23" i="49"/>
  <c r="BH23" i="49"/>
  <c r="BF23" i="49"/>
  <c r="BA23" i="49"/>
  <c r="AY23" i="49"/>
  <c r="AT23" i="49"/>
  <c r="AR23" i="49"/>
  <c r="AM23" i="49"/>
  <c r="AK23" i="49"/>
  <c r="AF23" i="49"/>
  <c r="AD23" i="49"/>
  <c r="Y23" i="49"/>
  <c r="W23" i="49"/>
  <c r="R23" i="49"/>
  <c r="P23" i="49"/>
  <c r="K23" i="49"/>
  <c r="F23" i="49"/>
  <c r="G23" i="49" s="1"/>
  <c r="BO22" i="49"/>
  <c r="BM22" i="49"/>
  <c r="BH22" i="49"/>
  <c r="BF22" i="49"/>
  <c r="BA22" i="49"/>
  <c r="AY22" i="49"/>
  <c r="AT22" i="49"/>
  <c r="AR22" i="49"/>
  <c r="AM22" i="49"/>
  <c r="AK22" i="49"/>
  <c r="AF22" i="49"/>
  <c r="AD22" i="49"/>
  <c r="Y22" i="49"/>
  <c r="W22" i="49"/>
  <c r="R22" i="49"/>
  <c r="P22" i="49"/>
  <c r="K22" i="49"/>
  <c r="F22" i="49"/>
  <c r="G22" i="49" s="1"/>
  <c r="BO21" i="49"/>
  <c r="BM21" i="49"/>
  <c r="BH21" i="49"/>
  <c r="BF21" i="49"/>
  <c r="BA21" i="49"/>
  <c r="AY21" i="49"/>
  <c r="AT21" i="49"/>
  <c r="AR21" i="49"/>
  <c r="AM21" i="49"/>
  <c r="AK21" i="49"/>
  <c r="AF21" i="49"/>
  <c r="AD21" i="49"/>
  <c r="Y21" i="49"/>
  <c r="W21" i="49"/>
  <c r="R21" i="49"/>
  <c r="P21" i="49"/>
  <c r="K21" i="49"/>
  <c r="F21" i="49"/>
  <c r="G21" i="49" s="1"/>
  <c r="BO20" i="49"/>
  <c r="BM20" i="49"/>
  <c r="BH20" i="49"/>
  <c r="BF20" i="49"/>
  <c r="BA20" i="49"/>
  <c r="AY20" i="49"/>
  <c r="AT20" i="49"/>
  <c r="AR20" i="49"/>
  <c r="AM20" i="49"/>
  <c r="AK20" i="49"/>
  <c r="AF20" i="49"/>
  <c r="AD20" i="49"/>
  <c r="Y20" i="49"/>
  <c r="W20" i="49"/>
  <c r="R20" i="49"/>
  <c r="P20" i="49"/>
  <c r="K20" i="49"/>
  <c r="F20" i="49"/>
  <c r="G20" i="49" s="1"/>
  <c r="BO19" i="49"/>
  <c r="BM19" i="49"/>
  <c r="BH19" i="49"/>
  <c r="BF19" i="49"/>
  <c r="BA19" i="49"/>
  <c r="AY19" i="49"/>
  <c r="AT19" i="49"/>
  <c r="AR19" i="49"/>
  <c r="AM19" i="49"/>
  <c r="AK19" i="49"/>
  <c r="AF19" i="49"/>
  <c r="AD19" i="49"/>
  <c r="Y19" i="49"/>
  <c r="W19" i="49"/>
  <c r="R19" i="49"/>
  <c r="P19" i="49"/>
  <c r="K19" i="49"/>
  <c r="F19" i="49"/>
  <c r="G19" i="49" s="1"/>
  <c r="BO18" i="49"/>
  <c r="BM18" i="49"/>
  <c r="BH18" i="49"/>
  <c r="BF18" i="49"/>
  <c r="BA18" i="49"/>
  <c r="AY18" i="49"/>
  <c r="AT18" i="49"/>
  <c r="AR18" i="49"/>
  <c r="AM18" i="49"/>
  <c r="AK18" i="49"/>
  <c r="AF18" i="49"/>
  <c r="AD18" i="49"/>
  <c r="Y18" i="49"/>
  <c r="W18" i="49"/>
  <c r="R18" i="49"/>
  <c r="P18" i="49"/>
  <c r="K18" i="49"/>
  <c r="F18" i="49"/>
  <c r="G18" i="49" s="1"/>
  <c r="BO17" i="49"/>
  <c r="BM17" i="49"/>
  <c r="BH17" i="49"/>
  <c r="BF17" i="49"/>
  <c r="BA17" i="49"/>
  <c r="AY17" i="49"/>
  <c r="AT17" i="49"/>
  <c r="AR17" i="49"/>
  <c r="AM17" i="49"/>
  <c r="AK17" i="49"/>
  <c r="AF17" i="49"/>
  <c r="AD17" i="49"/>
  <c r="Y17" i="49"/>
  <c r="W17" i="49"/>
  <c r="R17" i="49"/>
  <c r="P17" i="49"/>
  <c r="K17" i="49"/>
  <c r="F17" i="49"/>
  <c r="G17" i="49" s="1"/>
  <c r="BO16" i="49"/>
  <c r="BM16" i="49"/>
  <c r="BH16" i="49"/>
  <c r="BF16" i="49"/>
  <c r="BA16" i="49"/>
  <c r="AY16" i="49"/>
  <c r="AT16" i="49"/>
  <c r="AR16" i="49"/>
  <c r="AM16" i="49"/>
  <c r="AK16" i="49"/>
  <c r="AF16" i="49"/>
  <c r="AD16" i="49"/>
  <c r="Y16" i="49"/>
  <c r="W16" i="49"/>
  <c r="R16" i="49"/>
  <c r="P16" i="49"/>
  <c r="K16" i="49"/>
  <c r="F16" i="49"/>
  <c r="G16" i="49" s="1"/>
  <c r="BO15" i="49"/>
  <c r="BM15" i="49"/>
  <c r="BH15" i="49"/>
  <c r="BF15" i="49"/>
  <c r="BA15" i="49"/>
  <c r="AY15" i="49"/>
  <c r="AT15" i="49"/>
  <c r="AR15" i="49"/>
  <c r="AM15" i="49"/>
  <c r="AK15" i="49"/>
  <c r="AF15" i="49"/>
  <c r="AD15" i="49"/>
  <c r="Y15" i="49"/>
  <c r="W15" i="49"/>
  <c r="R15" i="49"/>
  <c r="P15" i="49"/>
  <c r="K15" i="49"/>
  <c r="F15" i="49"/>
  <c r="G15" i="49" s="1"/>
  <c r="BO14" i="49"/>
  <c r="BM14" i="49"/>
  <c r="BF14" i="49"/>
  <c r="AY14" i="49"/>
  <c r="AT14" i="49"/>
  <c r="AR14" i="49"/>
  <c r="AM14" i="49"/>
  <c r="AK14" i="49"/>
  <c r="AF14" i="49"/>
  <c r="AD14" i="49"/>
  <c r="Y14" i="49"/>
  <c r="W14" i="49"/>
  <c r="P14" i="49"/>
  <c r="L14" i="49"/>
  <c r="F14" i="49"/>
  <c r="Z55" i="37"/>
  <c r="AA55" i="37" s="1"/>
  <c r="U55" i="37"/>
  <c r="V55" i="37" s="1"/>
  <c r="P55" i="37"/>
  <c r="Q55" i="37" s="1"/>
  <c r="K55" i="37"/>
  <c r="L55" i="37" s="1"/>
  <c r="F55" i="37"/>
  <c r="G55" i="37" s="1"/>
  <c r="Z54" i="37"/>
  <c r="AA54" i="37" s="1"/>
  <c r="U54" i="37"/>
  <c r="V54" i="37" s="1"/>
  <c r="P54" i="37"/>
  <c r="Q54" i="37" s="1"/>
  <c r="K54" i="37"/>
  <c r="L54" i="37" s="1"/>
  <c r="F54" i="37"/>
  <c r="G54" i="37" s="1"/>
  <c r="Z53" i="37"/>
  <c r="AA53" i="37" s="1"/>
  <c r="U53" i="37"/>
  <c r="V53" i="37" s="1"/>
  <c r="P53" i="37"/>
  <c r="Q53" i="37" s="1"/>
  <c r="K53" i="37"/>
  <c r="L53" i="37" s="1"/>
  <c r="F53" i="37"/>
  <c r="G53" i="37" s="1"/>
  <c r="Z52" i="37"/>
  <c r="AA52" i="37" s="1"/>
  <c r="U52" i="37"/>
  <c r="V52" i="37" s="1"/>
  <c r="P52" i="37"/>
  <c r="Q52" i="37" s="1"/>
  <c r="K52" i="37"/>
  <c r="L52" i="37" s="1"/>
  <c r="F52" i="37"/>
  <c r="G52" i="37" s="1"/>
  <c r="Z51" i="37"/>
  <c r="AA51" i="37" s="1"/>
  <c r="U51" i="37"/>
  <c r="V51" i="37" s="1"/>
  <c r="P51" i="37"/>
  <c r="Q51" i="37" s="1"/>
  <c r="K51" i="37"/>
  <c r="L51" i="37" s="1"/>
  <c r="F51" i="37"/>
  <c r="G51" i="37" s="1"/>
  <c r="Z50" i="37"/>
  <c r="AA50" i="37" s="1"/>
  <c r="U50" i="37"/>
  <c r="V50" i="37" s="1"/>
  <c r="P50" i="37"/>
  <c r="Q50" i="37" s="1"/>
  <c r="K50" i="37"/>
  <c r="L50" i="37" s="1"/>
  <c r="F50" i="37"/>
  <c r="G50" i="37" s="1"/>
  <c r="Z49" i="37"/>
  <c r="AA49" i="37" s="1"/>
  <c r="U49" i="37"/>
  <c r="V49" i="37" s="1"/>
  <c r="P49" i="37"/>
  <c r="Q49" i="37" s="1"/>
  <c r="K49" i="37"/>
  <c r="L49" i="37" s="1"/>
  <c r="F49" i="37"/>
  <c r="G49" i="37" s="1"/>
  <c r="Z48" i="37"/>
  <c r="AA48" i="37" s="1"/>
  <c r="U48" i="37"/>
  <c r="V48" i="37" s="1"/>
  <c r="P48" i="37"/>
  <c r="Q48" i="37" s="1"/>
  <c r="K48" i="37"/>
  <c r="L48" i="37" s="1"/>
  <c r="F48" i="37"/>
  <c r="G48" i="37" s="1"/>
  <c r="Z47" i="37"/>
  <c r="AA47" i="37" s="1"/>
  <c r="U47" i="37"/>
  <c r="V47" i="37" s="1"/>
  <c r="P47" i="37"/>
  <c r="Q47" i="37" s="1"/>
  <c r="K47" i="37"/>
  <c r="L47" i="37" s="1"/>
  <c r="F47" i="37"/>
  <c r="G47" i="37" s="1"/>
  <c r="Z46" i="37"/>
  <c r="AA46" i="37" s="1"/>
  <c r="U46" i="37"/>
  <c r="V46" i="37" s="1"/>
  <c r="P46" i="37"/>
  <c r="Q46" i="37" s="1"/>
  <c r="K46" i="37"/>
  <c r="L46" i="37" s="1"/>
  <c r="F46" i="37"/>
  <c r="G46" i="37" s="1"/>
  <c r="Z45" i="37"/>
  <c r="AA45" i="37" s="1"/>
  <c r="U45" i="37"/>
  <c r="V45" i="37" s="1"/>
  <c r="P45" i="37"/>
  <c r="Q45" i="37" s="1"/>
  <c r="K45" i="37"/>
  <c r="L45" i="37" s="1"/>
  <c r="F45" i="37"/>
  <c r="G45" i="37" s="1"/>
  <c r="Z44" i="37"/>
  <c r="AA44" i="37" s="1"/>
  <c r="U44" i="37"/>
  <c r="V44" i="37" s="1"/>
  <c r="P44" i="37"/>
  <c r="Q44" i="37" s="1"/>
  <c r="K44" i="37"/>
  <c r="L44" i="37" s="1"/>
  <c r="F44" i="37"/>
  <c r="G44" i="37" s="1"/>
  <c r="Z43" i="37"/>
  <c r="AA43" i="37" s="1"/>
  <c r="U43" i="37"/>
  <c r="V43" i="37" s="1"/>
  <c r="P43" i="37"/>
  <c r="Q43" i="37" s="1"/>
  <c r="K43" i="37"/>
  <c r="L43" i="37" s="1"/>
  <c r="F43" i="37"/>
  <c r="G43" i="37" s="1"/>
  <c r="Z42" i="37"/>
  <c r="AA42" i="37" s="1"/>
  <c r="U42" i="37"/>
  <c r="V42" i="37" s="1"/>
  <c r="P42" i="37"/>
  <c r="Q42" i="37" s="1"/>
  <c r="K42" i="37"/>
  <c r="L42" i="37" s="1"/>
  <c r="F42" i="37"/>
  <c r="G42" i="37" s="1"/>
  <c r="Z41" i="37"/>
  <c r="AA41" i="37" s="1"/>
  <c r="U41" i="37"/>
  <c r="V41" i="37" s="1"/>
  <c r="P41" i="37"/>
  <c r="Q41" i="37" s="1"/>
  <c r="K41" i="37"/>
  <c r="L41" i="37" s="1"/>
  <c r="F41" i="37"/>
  <c r="G41" i="37" s="1"/>
  <c r="Z40" i="37"/>
  <c r="AA40" i="37" s="1"/>
  <c r="U40" i="37"/>
  <c r="V40" i="37" s="1"/>
  <c r="P40" i="37"/>
  <c r="Q40" i="37" s="1"/>
  <c r="K40" i="37"/>
  <c r="L40" i="37" s="1"/>
  <c r="F40" i="37"/>
  <c r="G40" i="37" s="1"/>
  <c r="Z39" i="37"/>
  <c r="AA39" i="37" s="1"/>
  <c r="U39" i="37"/>
  <c r="V39" i="37" s="1"/>
  <c r="P39" i="37"/>
  <c r="Q39" i="37" s="1"/>
  <c r="K39" i="37"/>
  <c r="L39" i="37" s="1"/>
  <c r="F39" i="37"/>
  <c r="G39" i="37" s="1"/>
  <c r="Z38" i="37"/>
  <c r="AA38" i="37" s="1"/>
  <c r="U38" i="37"/>
  <c r="V38" i="37" s="1"/>
  <c r="P38" i="37"/>
  <c r="Q38" i="37" s="1"/>
  <c r="K38" i="37"/>
  <c r="L38" i="37" s="1"/>
  <c r="F38" i="37"/>
  <c r="G38" i="37" s="1"/>
  <c r="Z37" i="37"/>
  <c r="AA37" i="37" s="1"/>
  <c r="U37" i="37"/>
  <c r="V37" i="37" s="1"/>
  <c r="P37" i="37"/>
  <c r="Q37" i="37" s="1"/>
  <c r="K37" i="37"/>
  <c r="L37" i="37" s="1"/>
  <c r="F37" i="37"/>
  <c r="G37" i="37" s="1"/>
  <c r="Z36" i="37"/>
  <c r="AA36" i="37" s="1"/>
  <c r="U36" i="37"/>
  <c r="V36" i="37" s="1"/>
  <c r="P36" i="37"/>
  <c r="Q36" i="37" s="1"/>
  <c r="K36" i="37"/>
  <c r="L36" i="37" s="1"/>
  <c r="F36" i="37"/>
  <c r="G36" i="37" s="1"/>
  <c r="Z35" i="37"/>
  <c r="AA35" i="37" s="1"/>
  <c r="U35" i="37"/>
  <c r="V35" i="37" s="1"/>
  <c r="P35" i="37"/>
  <c r="Q35" i="37" s="1"/>
  <c r="K35" i="37"/>
  <c r="L35" i="37" s="1"/>
  <c r="F35" i="37"/>
  <c r="G35" i="37" s="1"/>
  <c r="Z34" i="37"/>
  <c r="AA34" i="37" s="1"/>
  <c r="U34" i="37"/>
  <c r="V34" i="37" s="1"/>
  <c r="P34" i="37"/>
  <c r="Q34" i="37" s="1"/>
  <c r="K34" i="37"/>
  <c r="L34" i="37" s="1"/>
  <c r="F34" i="37"/>
  <c r="G34" i="37" s="1"/>
  <c r="Z33" i="37"/>
  <c r="AA33" i="37" s="1"/>
  <c r="U33" i="37"/>
  <c r="V33" i="37" s="1"/>
  <c r="P33" i="37"/>
  <c r="Q33" i="37" s="1"/>
  <c r="K33" i="37"/>
  <c r="L33" i="37" s="1"/>
  <c r="F33" i="37"/>
  <c r="G33" i="37" s="1"/>
  <c r="Z32" i="37"/>
  <c r="AA32" i="37" s="1"/>
  <c r="U32" i="37"/>
  <c r="V32" i="37" s="1"/>
  <c r="P32" i="37"/>
  <c r="Q32" i="37" s="1"/>
  <c r="K32" i="37"/>
  <c r="L32" i="37" s="1"/>
  <c r="F32" i="37"/>
  <c r="G32" i="37" s="1"/>
  <c r="Z31" i="37"/>
  <c r="AA31" i="37" s="1"/>
  <c r="U31" i="37"/>
  <c r="V31" i="37" s="1"/>
  <c r="P31" i="37"/>
  <c r="Q31" i="37" s="1"/>
  <c r="K31" i="37"/>
  <c r="L31" i="37" s="1"/>
  <c r="F31" i="37"/>
  <c r="G31" i="37" s="1"/>
  <c r="Z30" i="37"/>
  <c r="AA30" i="37" s="1"/>
  <c r="U30" i="37"/>
  <c r="V30" i="37" s="1"/>
  <c r="P30" i="37"/>
  <c r="Q30" i="37" s="1"/>
  <c r="K30" i="37"/>
  <c r="L30" i="37" s="1"/>
  <c r="F30" i="37"/>
  <c r="G30" i="37" s="1"/>
  <c r="Z29" i="37"/>
  <c r="AA29" i="37" s="1"/>
  <c r="U29" i="37"/>
  <c r="V29" i="37" s="1"/>
  <c r="P29" i="37"/>
  <c r="Q29" i="37" s="1"/>
  <c r="K29" i="37"/>
  <c r="L29" i="37" s="1"/>
  <c r="F29" i="37"/>
  <c r="G29" i="37" s="1"/>
  <c r="Z28" i="37"/>
  <c r="AA28" i="37" s="1"/>
  <c r="U28" i="37"/>
  <c r="V28" i="37" s="1"/>
  <c r="P28" i="37"/>
  <c r="Q28" i="37" s="1"/>
  <c r="K28" i="37"/>
  <c r="L28" i="37" s="1"/>
  <c r="F28" i="37"/>
  <c r="G28" i="37" s="1"/>
  <c r="Z27" i="37"/>
  <c r="AA27" i="37" s="1"/>
  <c r="U27" i="37"/>
  <c r="V27" i="37" s="1"/>
  <c r="P27" i="37"/>
  <c r="Q27" i="37" s="1"/>
  <c r="K27" i="37"/>
  <c r="L27" i="37" s="1"/>
  <c r="F27" i="37"/>
  <c r="G27" i="37" s="1"/>
  <c r="Z26" i="37"/>
  <c r="AA26" i="37" s="1"/>
  <c r="U26" i="37"/>
  <c r="V26" i="37" s="1"/>
  <c r="P26" i="37"/>
  <c r="Q26" i="37" s="1"/>
  <c r="K26" i="37"/>
  <c r="L26" i="37" s="1"/>
  <c r="F26" i="37"/>
  <c r="G26" i="37" s="1"/>
  <c r="Z25" i="37"/>
  <c r="AA25" i="37" s="1"/>
  <c r="U25" i="37"/>
  <c r="V25" i="37" s="1"/>
  <c r="P25" i="37"/>
  <c r="Q25" i="37" s="1"/>
  <c r="K25" i="37"/>
  <c r="L25" i="37" s="1"/>
  <c r="F25" i="37"/>
  <c r="G25" i="37" s="1"/>
  <c r="Z24" i="37"/>
  <c r="AA24" i="37" s="1"/>
  <c r="U24" i="37"/>
  <c r="V24" i="37" s="1"/>
  <c r="P24" i="37"/>
  <c r="Q24" i="37" s="1"/>
  <c r="K24" i="37"/>
  <c r="L24" i="37" s="1"/>
  <c r="F24" i="37"/>
  <c r="G24" i="37" s="1"/>
  <c r="Z23" i="37"/>
  <c r="AA23" i="37" s="1"/>
  <c r="U23" i="37"/>
  <c r="V23" i="37" s="1"/>
  <c r="P23" i="37"/>
  <c r="Q23" i="37" s="1"/>
  <c r="K23" i="37"/>
  <c r="L23" i="37" s="1"/>
  <c r="F23" i="37"/>
  <c r="G23" i="37" s="1"/>
  <c r="Z22" i="37"/>
  <c r="AA22" i="37" s="1"/>
  <c r="U22" i="37"/>
  <c r="V22" i="37" s="1"/>
  <c r="P22" i="37"/>
  <c r="Q22" i="37" s="1"/>
  <c r="K22" i="37"/>
  <c r="L22" i="37" s="1"/>
  <c r="F22" i="37"/>
  <c r="G22" i="37" s="1"/>
  <c r="Z21" i="37"/>
  <c r="AA21" i="37" s="1"/>
  <c r="U21" i="37"/>
  <c r="V21" i="37" s="1"/>
  <c r="P21" i="37"/>
  <c r="Q21" i="37" s="1"/>
  <c r="K21" i="37"/>
  <c r="L21" i="37" s="1"/>
  <c r="F21" i="37"/>
  <c r="G21" i="37" s="1"/>
  <c r="Z20" i="37"/>
  <c r="AA20" i="37" s="1"/>
  <c r="U20" i="37"/>
  <c r="V20" i="37" s="1"/>
  <c r="P20" i="37"/>
  <c r="Q20" i="37" s="1"/>
  <c r="K20" i="37"/>
  <c r="L20" i="37" s="1"/>
  <c r="F20" i="37"/>
  <c r="G20" i="37" s="1"/>
  <c r="Z19" i="37"/>
  <c r="AA19" i="37" s="1"/>
  <c r="U19" i="37"/>
  <c r="V19" i="37" s="1"/>
  <c r="P19" i="37"/>
  <c r="Q19" i="37" s="1"/>
  <c r="K19" i="37"/>
  <c r="L19" i="37" s="1"/>
  <c r="F19" i="37"/>
  <c r="G19" i="37" s="1"/>
  <c r="Z18" i="37"/>
  <c r="AA18" i="37" s="1"/>
  <c r="U18" i="37"/>
  <c r="V18" i="37" s="1"/>
  <c r="P18" i="37"/>
  <c r="Q18" i="37" s="1"/>
  <c r="K18" i="37"/>
  <c r="L18" i="37" s="1"/>
  <c r="F18" i="37"/>
  <c r="G18" i="37" s="1"/>
  <c r="Z17" i="37"/>
  <c r="AA17" i="37" s="1"/>
  <c r="U17" i="37"/>
  <c r="V17" i="37" s="1"/>
  <c r="P17" i="37"/>
  <c r="Q17" i="37" s="1"/>
  <c r="K17" i="37"/>
  <c r="L17" i="37" s="1"/>
  <c r="F17" i="37"/>
  <c r="G17" i="37" s="1"/>
  <c r="Z16" i="37"/>
  <c r="AA16" i="37" s="1"/>
  <c r="U16" i="37"/>
  <c r="V16" i="37" s="1"/>
  <c r="P16" i="37"/>
  <c r="Q16" i="37" s="1"/>
  <c r="K16" i="37"/>
  <c r="L16" i="37" s="1"/>
  <c r="F16" i="37"/>
  <c r="G16" i="37" s="1"/>
  <c r="Z15" i="37"/>
  <c r="AA15" i="37" s="1"/>
  <c r="U15" i="37"/>
  <c r="V15" i="37" s="1"/>
  <c r="P15" i="37"/>
  <c r="Q15" i="37" s="1"/>
  <c r="K15" i="37"/>
  <c r="L15" i="37" s="1"/>
  <c r="F15" i="37"/>
  <c r="G15" i="37" s="1"/>
  <c r="Z14" i="37"/>
  <c r="AA14" i="37" s="1"/>
  <c r="U14" i="37"/>
  <c r="V14" i="37" s="1"/>
  <c r="P14" i="37"/>
  <c r="Q14" i="37" s="1"/>
  <c r="K14" i="37"/>
  <c r="AA56" i="37" l="1"/>
  <c r="AB42" i="37"/>
  <c r="C33" i="39" s="1"/>
  <c r="AB50" i="37"/>
  <c r="C41" i="39" s="1"/>
  <c r="AB34" i="37"/>
  <c r="C25" i="39" s="1"/>
  <c r="AB18" i="37"/>
  <c r="C9" i="39" s="1"/>
  <c r="AB26" i="37"/>
  <c r="C17" i="39" s="1"/>
  <c r="L15" i="49"/>
  <c r="B6" i="51"/>
  <c r="K57" i="49"/>
  <c r="L19" i="49"/>
  <c r="B10" i="51"/>
  <c r="L23" i="49"/>
  <c r="BQ23" i="49" s="1"/>
  <c r="C14" i="51" s="1"/>
  <c r="B14" i="51"/>
  <c r="L35" i="49"/>
  <c r="B26" i="51"/>
  <c r="L43" i="49"/>
  <c r="B34" i="51"/>
  <c r="L47" i="49"/>
  <c r="BQ47" i="49" s="1"/>
  <c r="C38" i="51" s="1"/>
  <c r="B38" i="51"/>
  <c r="L51" i="49"/>
  <c r="BQ51" i="49" s="1"/>
  <c r="C42" i="51" s="1"/>
  <c r="B42" i="51"/>
  <c r="L55" i="49"/>
  <c r="B46" i="51"/>
  <c r="BQ55" i="49"/>
  <c r="C46" i="51" s="1"/>
  <c r="L27" i="49"/>
  <c r="B18" i="51"/>
  <c r="L31" i="49"/>
  <c r="BQ31" i="49" s="1"/>
  <c r="C22" i="51" s="1"/>
  <c r="B22" i="51"/>
  <c r="G14" i="49"/>
  <c r="BQ14" i="49" s="1"/>
  <c r="C5" i="51" s="1"/>
  <c r="B5" i="51"/>
  <c r="L39" i="49"/>
  <c r="BQ39" i="49" s="1"/>
  <c r="C30" i="51" s="1"/>
  <c r="B30" i="51"/>
  <c r="L16" i="49"/>
  <c r="B7" i="51"/>
  <c r="L20" i="49"/>
  <c r="BQ20" i="49" s="1"/>
  <c r="C11" i="51" s="1"/>
  <c r="B11" i="51"/>
  <c r="L24" i="49"/>
  <c r="B15" i="51"/>
  <c r="L28" i="49"/>
  <c r="B19" i="51"/>
  <c r="L32" i="49"/>
  <c r="B23" i="51"/>
  <c r="L36" i="49"/>
  <c r="BQ36" i="49" s="1"/>
  <c r="C27" i="51" s="1"/>
  <c r="B27" i="51"/>
  <c r="L40" i="49"/>
  <c r="B31" i="51"/>
  <c r="L44" i="49"/>
  <c r="B35" i="51"/>
  <c r="L48" i="49"/>
  <c r="B39" i="51"/>
  <c r="L52" i="49"/>
  <c r="BQ52" i="49" s="1"/>
  <c r="C43" i="51" s="1"/>
  <c r="B43" i="51"/>
  <c r="L17" i="49"/>
  <c r="B8" i="51"/>
  <c r="L21" i="49"/>
  <c r="B12" i="51"/>
  <c r="L25" i="49"/>
  <c r="B16" i="51"/>
  <c r="L29" i="49"/>
  <c r="BQ29" i="49" s="1"/>
  <c r="C20" i="51" s="1"/>
  <c r="B20" i="51"/>
  <c r="L33" i="49"/>
  <c r="B24" i="51"/>
  <c r="L37" i="49"/>
  <c r="B28" i="51"/>
  <c r="L41" i="49"/>
  <c r="B32" i="51"/>
  <c r="L45" i="49"/>
  <c r="B36" i="51"/>
  <c r="L49" i="49"/>
  <c r="B40" i="51"/>
  <c r="L53" i="49"/>
  <c r="B44" i="51"/>
  <c r="BQ26" i="49"/>
  <c r="C17" i="51" s="1"/>
  <c r="BQ38" i="49"/>
  <c r="C29" i="51" s="1"/>
  <c r="BQ43" i="49"/>
  <c r="C34" i="51" s="1"/>
  <c r="L18" i="49"/>
  <c r="BQ18" i="49" s="1"/>
  <c r="C9" i="51" s="1"/>
  <c r="B9" i="51"/>
  <c r="L22" i="49"/>
  <c r="BQ22" i="49" s="1"/>
  <c r="C13" i="51" s="1"/>
  <c r="B13" i="51"/>
  <c r="L26" i="49"/>
  <c r="B17" i="51"/>
  <c r="L30" i="49"/>
  <c r="BQ30" i="49" s="1"/>
  <c r="C21" i="51" s="1"/>
  <c r="B21" i="51"/>
  <c r="L34" i="49"/>
  <c r="BQ34" i="49" s="1"/>
  <c r="C25" i="51" s="1"/>
  <c r="B25" i="51"/>
  <c r="L38" i="49"/>
  <c r="B29" i="51"/>
  <c r="L42" i="49"/>
  <c r="BQ42" i="49" s="1"/>
  <c r="C33" i="51" s="1"/>
  <c r="B33" i="51"/>
  <c r="L46" i="49"/>
  <c r="BQ46" i="49" s="1"/>
  <c r="C37" i="51" s="1"/>
  <c r="B37" i="51"/>
  <c r="L50" i="49"/>
  <c r="BQ50" i="49" s="1"/>
  <c r="C41" i="51" s="1"/>
  <c r="B41" i="51"/>
  <c r="L54" i="49"/>
  <c r="BQ54" i="49" s="1"/>
  <c r="C45" i="51" s="1"/>
  <c r="B45" i="51"/>
  <c r="BQ16" i="49"/>
  <c r="C7" i="51" s="1"/>
  <c r="BQ24" i="49"/>
  <c r="C15" i="51" s="1"/>
  <c r="BQ32" i="49"/>
  <c r="C23" i="51" s="1"/>
  <c r="BQ40" i="49"/>
  <c r="C31" i="51" s="1"/>
  <c r="BQ44" i="49"/>
  <c r="C35" i="51" s="1"/>
  <c r="BQ48" i="49"/>
  <c r="C39" i="51" s="1"/>
  <c r="BQ35" i="49"/>
  <c r="C26" i="51" s="1"/>
  <c r="BQ49" i="49"/>
  <c r="C40" i="51" s="1"/>
  <c r="BQ33" i="49"/>
  <c r="C24" i="51" s="1"/>
  <c r="BQ45" i="49"/>
  <c r="C36" i="51" s="1"/>
  <c r="BQ17" i="49"/>
  <c r="C8" i="51" s="1"/>
  <c r="BQ41" i="49"/>
  <c r="C32" i="51" s="1"/>
  <c r="BQ25" i="49"/>
  <c r="C16" i="51" s="1"/>
  <c r="BQ37" i="49"/>
  <c r="C28" i="51" s="1"/>
  <c r="BQ53" i="49"/>
  <c r="C44" i="51" s="1"/>
  <c r="BQ15" i="49"/>
  <c r="C6" i="51" s="1"/>
  <c r="BQ19" i="49"/>
  <c r="C10" i="51" s="1"/>
  <c r="BQ27" i="49"/>
  <c r="C18" i="51" s="1"/>
  <c r="BQ21" i="49"/>
  <c r="C12" i="51" s="1"/>
  <c r="BQ28" i="49"/>
  <c r="C19" i="51" s="1"/>
  <c r="G56" i="49"/>
  <c r="G59" i="49" s="1"/>
  <c r="L56" i="49"/>
  <c r="L59" i="49" s="1"/>
  <c r="L14" i="37"/>
  <c r="AB15" i="37"/>
  <c r="C6" i="39" s="1"/>
  <c r="AB23" i="37"/>
  <c r="C14" i="39" s="1"/>
  <c r="AB31" i="37"/>
  <c r="C22" i="39" s="1"/>
  <c r="AB39" i="37"/>
  <c r="C30" i="39" s="1"/>
  <c r="AB47" i="37"/>
  <c r="C38" i="39" s="1"/>
  <c r="AB55" i="37"/>
  <c r="C46" i="39" s="1"/>
  <c r="AB20" i="37"/>
  <c r="C11" i="39" s="1"/>
  <c r="AB28" i="37"/>
  <c r="C19" i="39" s="1"/>
  <c r="AB36" i="37"/>
  <c r="C27" i="39" s="1"/>
  <c r="AB44" i="37"/>
  <c r="C35" i="39" s="1"/>
  <c r="AB52" i="37"/>
  <c r="C43" i="39" s="1"/>
  <c r="AB17" i="37"/>
  <c r="C8" i="39" s="1"/>
  <c r="AB25" i="37"/>
  <c r="C16" i="39" s="1"/>
  <c r="AB33" i="37"/>
  <c r="C24" i="39" s="1"/>
  <c r="AB41" i="37"/>
  <c r="C32" i="39" s="1"/>
  <c r="AB49" i="37"/>
  <c r="C40" i="39" s="1"/>
  <c r="AB22" i="37"/>
  <c r="C13" i="39" s="1"/>
  <c r="AB30" i="37"/>
  <c r="C21" i="39" s="1"/>
  <c r="AB38" i="37"/>
  <c r="C29" i="39" s="1"/>
  <c r="AB46" i="37"/>
  <c r="C37" i="39" s="1"/>
  <c r="AB54" i="37"/>
  <c r="C45" i="39" s="1"/>
  <c r="AB19" i="37"/>
  <c r="C10" i="39" s="1"/>
  <c r="AB35" i="37"/>
  <c r="C26" i="39" s="1"/>
  <c r="AB51" i="37"/>
  <c r="C42" i="39" s="1"/>
  <c r="AB16" i="37"/>
  <c r="C7" i="39" s="1"/>
  <c r="AB24" i="37"/>
  <c r="C15" i="39" s="1"/>
  <c r="AB32" i="37"/>
  <c r="C23" i="39" s="1"/>
  <c r="AB40" i="37"/>
  <c r="C31" i="39" s="1"/>
  <c r="AB48" i="37"/>
  <c r="C39" i="39" s="1"/>
  <c r="AB27" i="37"/>
  <c r="C18" i="39" s="1"/>
  <c r="AB43" i="37"/>
  <c r="C34" i="39" s="1"/>
  <c r="AB21" i="37"/>
  <c r="C12" i="39" s="1"/>
  <c r="AB29" i="37"/>
  <c r="C20" i="39" s="1"/>
  <c r="AB37" i="37"/>
  <c r="C28" i="39" s="1"/>
  <c r="AB45" i="37"/>
  <c r="C36" i="39" s="1"/>
  <c r="AB53" i="37"/>
  <c r="C44" i="39" s="1"/>
  <c r="G56" i="37"/>
  <c r="G59" i="37" s="1"/>
  <c r="Q56" i="37"/>
  <c r="V56" i="37"/>
  <c r="AT56" i="49"/>
  <c r="BS58" i="53"/>
  <c r="AX58" i="62"/>
  <c r="AX58" i="66"/>
  <c r="AJ58" i="58"/>
  <c r="BL58" i="62"/>
  <c r="AC58" i="66"/>
  <c r="Y56" i="49"/>
  <c r="AF56" i="49"/>
  <c r="BO56" i="49"/>
  <c r="BS58" i="58"/>
  <c r="AJ58" i="62"/>
  <c r="BL58" i="66"/>
  <c r="V58" i="66"/>
  <c r="BL58" i="58"/>
  <c r="AC58" i="62"/>
  <c r="AQ58" i="58"/>
  <c r="AJ58" i="66"/>
  <c r="AM56" i="49"/>
  <c r="AQ58" i="62"/>
  <c r="BS58" i="66"/>
  <c r="AC58" i="58"/>
  <c r="V58" i="58"/>
  <c r="AX58" i="58"/>
  <c r="AQ58" i="66"/>
  <c r="P58" i="53"/>
  <c r="P61" i="53" s="1"/>
  <c r="O61" i="53" s="1"/>
  <c r="H15" i="58"/>
  <c r="BU61" i="62"/>
  <c r="H61" i="62"/>
  <c r="BD61" i="66"/>
  <c r="BU61" i="66" s="1"/>
  <c r="BU61" i="53"/>
  <c r="H61" i="53"/>
  <c r="H61" i="66"/>
  <c r="O15" i="53"/>
  <c r="BU61" i="58"/>
  <c r="H61" i="58"/>
  <c r="AZ59" i="49"/>
  <c r="AZ60" i="49" s="1"/>
  <c r="AH104" i="54"/>
  <c r="V41" i="77"/>
  <c r="S45" i="77"/>
  <c r="Q45" i="77"/>
  <c r="T41" i="77"/>
  <c r="U45" i="77"/>
  <c r="X41" i="77"/>
  <c r="T40" i="76"/>
  <c r="Q44" i="76"/>
  <c r="X40" i="76"/>
  <c r="U44" i="76"/>
  <c r="AB40" i="76"/>
  <c r="Y44" i="76"/>
  <c r="AH93" i="54"/>
  <c r="AH93" i="63"/>
  <c r="AH68" i="54"/>
  <c r="O53" i="62"/>
  <c r="BV53" i="62" s="1"/>
  <c r="BW53" i="62"/>
  <c r="BW23" i="66"/>
  <c r="H23" i="66"/>
  <c r="BV23" i="66" s="1"/>
  <c r="F59" i="53"/>
  <c r="O53" i="53"/>
  <c r="BV53" i="53" s="1"/>
  <c r="BW53" i="53"/>
  <c r="BV44" i="58"/>
  <c r="BV44" i="66"/>
  <c r="AA59" i="58"/>
  <c r="BV52" i="58"/>
  <c r="BV21" i="66"/>
  <c r="BV56" i="66"/>
  <c r="BW46" i="62"/>
  <c r="BV54" i="62"/>
  <c r="BW39" i="66"/>
  <c r="AH93" i="59"/>
  <c r="Q59" i="37"/>
  <c r="H23" i="58"/>
  <c r="BV23" i="58" s="1"/>
  <c r="BW23" i="58"/>
  <c r="U57" i="37"/>
  <c r="BV36" i="53"/>
  <c r="BV26" i="58"/>
  <c r="F57" i="37"/>
  <c r="BV21" i="53"/>
  <c r="F59" i="58"/>
  <c r="BW21" i="53"/>
  <c r="BV21" i="58"/>
  <c r="BV28" i="58"/>
  <c r="BL41" i="53"/>
  <c r="BV41" i="53" s="1"/>
  <c r="BW41" i="53"/>
  <c r="BW19" i="58"/>
  <c r="BV32" i="58"/>
  <c r="O37" i="62"/>
  <c r="BV37" i="62" s="1"/>
  <c r="BW37" i="62"/>
  <c r="BG60" i="49"/>
  <c r="BV30" i="53"/>
  <c r="BV40" i="53"/>
  <c r="BV42" i="53"/>
  <c r="F59" i="66"/>
  <c r="H39" i="58"/>
  <c r="BV39" i="58" s="1"/>
  <c r="BW39" i="58"/>
  <c r="BF57" i="49"/>
  <c r="BV16" i="58"/>
  <c r="BI59" i="49"/>
  <c r="BH59" i="49" s="1"/>
  <c r="BV46" i="53"/>
  <c r="BV21" i="62"/>
  <c r="BN60" i="49"/>
  <c r="BW55" i="58"/>
  <c r="O55" i="58"/>
  <c r="BV55" i="58" s="1"/>
  <c r="AI62" i="58"/>
  <c r="BW22" i="62"/>
  <c r="BV38" i="62"/>
  <c r="F57" i="49"/>
  <c r="BP59" i="49"/>
  <c r="BO59" i="49" s="1"/>
  <c r="AE60" i="49"/>
  <c r="BT61" i="58"/>
  <c r="BS61" i="58" s="1"/>
  <c r="BQ59" i="62"/>
  <c r="BW28" i="53"/>
  <c r="BV54" i="53"/>
  <c r="BV20" i="58"/>
  <c r="BV48" i="58"/>
  <c r="BV37" i="66"/>
  <c r="BW55" i="66"/>
  <c r="BW15" i="58"/>
  <c r="BV19" i="58"/>
  <c r="BW52" i="62"/>
  <c r="BV48" i="66"/>
  <c r="BM57" i="49"/>
  <c r="BW35" i="53"/>
  <c r="BV38" i="53"/>
  <c r="BV42" i="58"/>
  <c r="BW36" i="62"/>
  <c r="BQ59" i="53"/>
  <c r="BV45" i="53"/>
  <c r="BV22" i="62"/>
  <c r="BW54" i="62"/>
  <c r="G60" i="49"/>
  <c r="G62" i="53"/>
  <c r="M59" i="58"/>
  <c r="AR61" i="58"/>
  <c r="AQ61" i="58" s="1"/>
  <c r="BW31" i="58"/>
  <c r="BW20" i="62"/>
  <c r="H20" i="62"/>
  <c r="BV20" i="62" s="1"/>
  <c r="BV26" i="66"/>
  <c r="BW35" i="66"/>
  <c r="BV51" i="66"/>
  <c r="S59" i="49"/>
  <c r="BW16" i="53"/>
  <c r="BD62" i="53"/>
  <c r="U62" i="53"/>
  <c r="BV35" i="58"/>
  <c r="BW30" i="62"/>
  <c r="BV39" i="66"/>
  <c r="BV53" i="66"/>
  <c r="BV55" i="66"/>
  <c r="W57" i="49"/>
  <c r="M59" i="53"/>
  <c r="BK62" i="53"/>
  <c r="BJ59" i="58"/>
  <c r="BW26" i="58"/>
  <c r="BV37" i="58"/>
  <c r="BW38" i="62"/>
  <c r="BV28" i="66"/>
  <c r="BV42" i="66"/>
  <c r="BV56" i="58"/>
  <c r="BF61" i="62"/>
  <c r="BE61" i="62" s="1"/>
  <c r="T59" i="62"/>
  <c r="M59" i="66"/>
  <c r="AA59" i="66"/>
  <c r="BW31" i="66"/>
  <c r="BV40" i="66"/>
  <c r="BD62" i="58"/>
  <c r="M59" i="62"/>
  <c r="BW29" i="62"/>
  <c r="BW32" i="62"/>
  <c r="BV16" i="66"/>
  <c r="BW19" i="66"/>
  <c r="O35" i="66"/>
  <c r="BV35" i="66" s="1"/>
  <c r="BW47" i="66"/>
  <c r="BW47" i="58"/>
  <c r="G62" i="58"/>
  <c r="F59" i="62"/>
  <c r="BW28" i="62"/>
  <c r="BD62" i="62"/>
  <c r="BJ59" i="66"/>
  <c r="BW26" i="66"/>
  <c r="BW35" i="58"/>
  <c r="N62" i="58"/>
  <c r="BW45" i="62"/>
  <c r="BW48" i="62"/>
  <c r="BK62" i="62"/>
  <c r="BV32" i="66"/>
  <c r="BW42" i="66"/>
  <c r="BW51" i="66"/>
  <c r="BW42" i="58"/>
  <c r="BW56" i="58"/>
  <c r="BW21" i="62"/>
  <c r="BW44" i="62"/>
  <c r="BR62" i="62"/>
  <c r="AW62" i="62"/>
  <c r="N62" i="66"/>
  <c r="AH68" i="59"/>
  <c r="U62" i="66"/>
  <c r="AH104" i="59"/>
  <c r="AH68" i="63"/>
  <c r="AA59" i="62"/>
  <c r="BT61" i="66"/>
  <c r="BS61" i="66" s="1"/>
  <c r="BV36" i="66"/>
  <c r="BK62" i="58"/>
  <c r="AB62" i="62"/>
  <c r="G62" i="62"/>
  <c r="BR62" i="66"/>
  <c r="AH104" i="63"/>
  <c r="BR62" i="58"/>
  <c r="BE15" i="62"/>
  <c r="BE58" i="62" s="1"/>
  <c r="BW16" i="62"/>
  <c r="U62" i="62"/>
  <c r="BV52" i="66"/>
  <c r="BV29" i="66"/>
  <c r="BV24" i="66"/>
  <c r="BV20" i="66"/>
  <c r="BV45" i="66"/>
  <c r="AV59" i="66"/>
  <c r="BW18" i="66"/>
  <c r="H25" i="66"/>
  <c r="BV25" i="66" s="1"/>
  <c r="BW25" i="66"/>
  <c r="BV27" i="66"/>
  <c r="BW34" i="66"/>
  <c r="H41" i="66"/>
  <c r="BV41" i="66" s="1"/>
  <c r="BW41" i="66"/>
  <c r="BV43" i="66"/>
  <c r="BW50" i="66"/>
  <c r="H57" i="66"/>
  <c r="BV57" i="66" s="1"/>
  <c r="BW57" i="66"/>
  <c r="AY61" i="66"/>
  <c r="AX61" i="66" s="1"/>
  <c r="AI62" i="66"/>
  <c r="AD61" i="66"/>
  <c r="AC61" i="66" s="1"/>
  <c r="BW21" i="66"/>
  <c r="BW22" i="66"/>
  <c r="BW24" i="66"/>
  <c r="BW37" i="66"/>
  <c r="BW38" i="66"/>
  <c r="BW40" i="66"/>
  <c r="BW53" i="66"/>
  <c r="BW54" i="66"/>
  <c r="BW56" i="66"/>
  <c r="O15" i="66"/>
  <c r="BC59" i="66"/>
  <c r="BU58" i="66"/>
  <c r="BW28" i="66"/>
  <c r="BV30" i="66"/>
  <c r="O31" i="66"/>
  <c r="BV31" i="66" s="1"/>
  <c r="BW44" i="66"/>
  <c r="BV46" i="66"/>
  <c r="O47" i="66"/>
  <c r="BV47" i="66" s="1"/>
  <c r="BW15" i="66"/>
  <c r="H17" i="66"/>
  <c r="BW17" i="66"/>
  <c r="BW27" i="66"/>
  <c r="AO59" i="66"/>
  <c r="BW16" i="66"/>
  <c r="BW29" i="66"/>
  <c r="BW30" i="66"/>
  <c r="BW32" i="66"/>
  <c r="BW45" i="66"/>
  <c r="BW46" i="66"/>
  <c r="BW48" i="66"/>
  <c r="BF61" i="66"/>
  <c r="BE15" i="66"/>
  <c r="BE58" i="66" s="1"/>
  <c r="AK61" i="66"/>
  <c r="AJ61" i="66" s="1"/>
  <c r="H49" i="66"/>
  <c r="BV49" i="66" s="1"/>
  <c r="BW49" i="66"/>
  <c r="W61" i="66"/>
  <c r="BQ59" i="66"/>
  <c r="BW20" i="66"/>
  <c r="BV22" i="66"/>
  <c r="BW36" i="66"/>
  <c r="BV38" i="66"/>
  <c r="BW52" i="66"/>
  <c r="BV54" i="66"/>
  <c r="AR61" i="66"/>
  <c r="AQ61" i="66" s="1"/>
  <c r="T59" i="66"/>
  <c r="BV19" i="66"/>
  <c r="H33" i="66"/>
  <c r="BV33" i="66" s="1"/>
  <c r="BW33" i="66"/>
  <c r="BW43" i="66"/>
  <c r="BM61" i="66"/>
  <c r="BL61" i="66" s="1"/>
  <c r="H18" i="66"/>
  <c r="BV18" i="66" s="1"/>
  <c r="H34" i="66"/>
  <c r="BV34" i="66" s="1"/>
  <c r="H50" i="66"/>
  <c r="BV50" i="66" s="1"/>
  <c r="AW62" i="66"/>
  <c r="AB62" i="66"/>
  <c r="AP62" i="66"/>
  <c r="G62" i="66"/>
  <c r="BK62" i="66"/>
  <c r="AR61" i="62"/>
  <c r="AQ61" i="62" s="1"/>
  <c r="BV17" i="62"/>
  <c r="BV19" i="62"/>
  <c r="BW23" i="62"/>
  <c r="O23" i="62"/>
  <c r="BV23" i="62" s="1"/>
  <c r="BV33" i="62"/>
  <c r="BV35" i="62"/>
  <c r="BW39" i="62"/>
  <c r="O39" i="62"/>
  <c r="BV39" i="62" s="1"/>
  <c r="BV49" i="62"/>
  <c r="BV51" i="62"/>
  <c r="BW55" i="62"/>
  <c r="O55" i="62"/>
  <c r="BV55" i="62" s="1"/>
  <c r="AV59" i="62"/>
  <c r="BW17" i="62"/>
  <c r="BW19" i="62"/>
  <c r="BW33" i="62"/>
  <c r="BW35" i="62"/>
  <c r="BW49" i="62"/>
  <c r="BW51" i="62"/>
  <c r="O16" i="62"/>
  <c r="BV16" i="62" s="1"/>
  <c r="H28" i="62"/>
  <c r="BV28" i="62" s="1"/>
  <c r="O32" i="62"/>
  <c r="BV32" i="62" s="1"/>
  <c r="H44" i="62"/>
  <c r="BV44" i="62" s="1"/>
  <c r="O48" i="62"/>
  <c r="BV48" i="62" s="1"/>
  <c r="AY61" i="62"/>
  <c r="AX61" i="62" s="1"/>
  <c r="AI62" i="62"/>
  <c r="BW34" i="62"/>
  <c r="H34" i="62"/>
  <c r="BV34" i="62" s="1"/>
  <c r="BV25" i="62"/>
  <c r="BV43" i="62"/>
  <c r="AK61" i="62"/>
  <c r="AJ61" i="62" s="1"/>
  <c r="BW25" i="62"/>
  <c r="BW27" i="62"/>
  <c r="BW41" i="62"/>
  <c r="BW43" i="62"/>
  <c r="BW57" i="62"/>
  <c r="AD61" i="62"/>
  <c r="AC61" i="62" s="1"/>
  <c r="BM61" i="62"/>
  <c r="BL61" i="62" s="1"/>
  <c r="BU58" i="62"/>
  <c r="BV57" i="62"/>
  <c r="AO59" i="62"/>
  <c r="BV24" i="62"/>
  <c r="BV36" i="62"/>
  <c r="BV40" i="62"/>
  <c r="BV52" i="62"/>
  <c r="BV56" i="62"/>
  <c r="N62" i="62"/>
  <c r="BT61" i="62"/>
  <c r="BS61" i="62" s="1"/>
  <c r="BS15" i="62"/>
  <c r="BS58" i="62" s="1"/>
  <c r="BW18" i="62"/>
  <c r="H18" i="62"/>
  <c r="BV18" i="62" s="1"/>
  <c r="BW50" i="62"/>
  <c r="H50" i="62"/>
  <c r="BV50" i="62" s="1"/>
  <c r="BW15" i="62"/>
  <c r="O15" i="62"/>
  <c r="BC59" i="62"/>
  <c r="BV27" i="62"/>
  <c r="BW31" i="62"/>
  <c r="O31" i="62"/>
  <c r="BV31" i="62" s="1"/>
  <c r="BV41" i="62"/>
  <c r="BW47" i="62"/>
  <c r="O47" i="62"/>
  <c r="BV47" i="62" s="1"/>
  <c r="W61" i="62"/>
  <c r="BJ59" i="62"/>
  <c r="BW24" i="62"/>
  <c r="BW26" i="62"/>
  <c r="H26" i="62"/>
  <c r="BV26" i="62" s="1"/>
  <c r="V29" i="62"/>
  <c r="BV29" i="62" s="1"/>
  <c r="V30" i="62"/>
  <c r="BV30" i="62" s="1"/>
  <c r="BW40" i="62"/>
  <c r="BW42" i="62"/>
  <c r="H42" i="62"/>
  <c r="BV42" i="62" s="1"/>
  <c r="V45" i="62"/>
  <c r="BV45" i="62" s="1"/>
  <c r="V46" i="62"/>
  <c r="BV46" i="62" s="1"/>
  <c r="BW56" i="62"/>
  <c r="BV29" i="58"/>
  <c r="BV24" i="58"/>
  <c r="BV36" i="58"/>
  <c r="BV45" i="58"/>
  <c r="BV40" i="58"/>
  <c r="AV59" i="58"/>
  <c r="BW18" i="58"/>
  <c r="H25" i="58"/>
  <c r="BV25" i="58" s="1"/>
  <c r="BW25" i="58"/>
  <c r="BV27" i="58"/>
  <c r="BW34" i="58"/>
  <c r="H41" i="58"/>
  <c r="BV41" i="58" s="1"/>
  <c r="BW41" i="58"/>
  <c r="BV43" i="58"/>
  <c r="BW50" i="58"/>
  <c r="BW53" i="58"/>
  <c r="BW54" i="58"/>
  <c r="AD61" i="58"/>
  <c r="AC61" i="58" s="1"/>
  <c r="BW21" i="58"/>
  <c r="BW22" i="58"/>
  <c r="BW24" i="58"/>
  <c r="BW37" i="58"/>
  <c r="BW38" i="58"/>
  <c r="BW40" i="58"/>
  <c r="O15" i="58"/>
  <c r="BC59" i="58"/>
  <c r="BU58" i="58"/>
  <c r="BW28" i="58"/>
  <c r="BV30" i="58"/>
  <c r="O31" i="58"/>
  <c r="BV31" i="58" s="1"/>
  <c r="BW44" i="58"/>
  <c r="BV46" i="58"/>
  <c r="O47" i="58"/>
  <c r="BV47" i="58" s="1"/>
  <c r="BM61" i="58"/>
  <c r="BL61" i="58" s="1"/>
  <c r="AK61" i="58"/>
  <c r="AJ61" i="58" s="1"/>
  <c r="BW43" i="58"/>
  <c r="BV51" i="58"/>
  <c r="AO59" i="58"/>
  <c r="BW16" i="58"/>
  <c r="BW29" i="58"/>
  <c r="BW30" i="58"/>
  <c r="BW32" i="58"/>
  <c r="BW45" i="58"/>
  <c r="BW46" i="58"/>
  <c r="BW48" i="58"/>
  <c r="BW52" i="58"/>
  <c r="BV54" i="58"/>
  <c r="AW62" i="58"/>
  <c r="BF61" i="58"/>
  <c r="BE61" i="58" s="1"/>
  <c r="BE15" i="58"/>
  <c r="BE58" i="58" s="1"/>
  <c r="H33" i="58"/>
  <c r="BV33" i="58" s="1"/>
  <c r="BW33" i="58"/>
  <c r="H49" i="58"/>
  <c r="BV49" i="58" s="1"/>
  <c r="BW49" i="58"/>
  <c r="W61" i="58"/>
  <c r="BQ59" i="58"/>
  <c r="BW20" i="58"/>
  <c r="BV22" i="58"/>
  <c r="BW36" i="58"/>
  <c r="BV38" i="58"/>
  <c r="U62" i="58"/>
  <c r="AY61" i="58"/>
  <c r="AX61" i="58" s="1"/>
  <c r="T59" i="58"/>
  <c r="H17" i="58"/>
  <c r="BW17" i="58"/>
  <c r="BW27" i="58"/>
  <c r="H18" i="58"/>
  <c r="BV18" i="58" s="1"/>
  <c r="H34" i="58"/>
  <c r="BV34" i="58" s="1"/>
  <c r="H50" i="58"/>
  <c r="BV50" i="58" s="1"/>
  <c r="BW51" i="58"/>
  <c r="H53" i="58"/>
  <c r="BV53" i="58" s="1"/>
  <c r="H57" i="58"/>
  <c r="BV57" i="58" s="1"/>
  <c r="BW57" i="58"/>
  <c r="AB62" i="58"/>
  <c r="W61" i="53"/>
  <c r="H19" i="53"/>
  <c r="BV19" i="53" s="1"/>
  <c r="BW19" i="53"/>
  <c r="BV28" i="53"/>
  <c r="BW36" i="53"/>
  <c r="BV50" i="53"/>
  <c r="O52" i="53"/>
  <c r="BV52" i="53" s="1"/>
  <c r="BW52" i="53"/>
  <c r="V22" i="53"/>
  <c r="BV22" i="53" s="1"/>
  <c r="BW22" i="53"/>
  <c r="BW43" i="53"/>
  <c r="BW48" i="53"/>
  <c r="BW26" i="53"/>
  <c r="H26" i="53"/>
  <c r="BV26" i="53" s="1"/>
  <c r="V29" i="53"/>
  <c r="BV29" i="53" s="1"/>
  <c r="BW29" i="53"/>
  <c r="AQ18" i="53"/>
  <c r="AQ58" i="53" s="1"/>
  <c r="AR61" i="53"/>
  <c r="AQ61" i="53" s="1"/>
  <c r="H33" i="53"/>
  <c r="BV33" i="53" s="1"/>
  <c r="BW33" i="53"/>
  <c r="BF61" i="53"/>
  <c r="BE61" i="53" s="1"/>
  <c r="O20" i="53"/>
  <c r="BV20" i="53" s="1"/>
  <c r="BW20" i="53"/>
  <c r="BV37" i="53"/>
  <c r="H44" i="53"/>
  <c r="BV44" i="53" s="1"/>
  <c r="BW44" i="53"/>
  <c r="BW46" i="53"/>
  <c r="H51" i="53"/>
  <c r="BV51" i="53" s="1"/>
  <c r="BW51" i="53"/>
  <c r="AC16" i="53"/>
  <c r="AC58" i="53" s="1"/>
  <c r="AD61" i="53"/>
  <c r="AC61" i="53" s="1"/>
  <c r="BJ59" i="53"/>
  <c r="T59" i="53"/>
  <c r="BL15" i="53"/>
  <c r="BM61" i="53"/>
  <c r="BL61" i="53" s="1"/>
  <c r="H23" i="53"/>
  <c r="BV23" i="53" s="1"/>
  <c r="BW23" i="53"/>
  <c r="AJ27" i="53"/>
  <c r="AJ58" i="53" s="1"/>
  <c r="BW27" i="53"/>
  <c r="BV34" i="53"/>
  <c r="BW18" i="53"/>
  <c r="BT61" i="53"/>
  <c r="BS61" i="53" s="1"/>
  <c r="H55" i="53"/>
  <c r="BV55" i="53" s="1"/>
  <c r="BW55" i="53"/>
  <c r="AP62" i="53"/>
  <c r="BW40" i="53"/>
  <c r="H47" i="53"/>
  <c r="BV47" i="53" s="1"/>
  <c r="BW47" i="53"/>
  <c r="BV57" i="53"/>
  <c r="AX15" i="53"/>
  <c r="AX58" i="53" s="1"/>
  <c r="AY61" i="53"/>
  <c r="AX61" i="53" s="1"/>
  <c r="BV32" i="53"/>
  <c r="AW62" i="53"/>
  <c r="BC59" i="53"/>
  <c r="BU58" i="53"/>
  <c r="BV17" i="53"/>
  <c r="BW30" i="53"/>
  <c r="BW32" i="53"/>
  <c r="BW37" i="53"/>
  <c r="H39" i="53"/>
  <c r="BV39" i="53" s="1"/>
  <c r="BW39" i="53"/>
  <c r="BW42" i="53"/>
  <c r="BV49" i="53"/>
  <c r="BE15" i="53"/>
  <c r="BE58" i="53" s="1"/>
  <c r="BV24" i="53"/>
  <c r="BW25" i="53"/>
  <c r="BV56" i="53"/>
  <c r="BW57" i="53"/>
  <c r="H15" i="53"/>
  <c r="BW15" i="53"/>
  <c r="BV25" i="53"/>
  <c r="BW38" i="53"/>
  <c r="BW50" i="53"/>
  <c r="BV35" i="53"/>
  <c r="BV43" i="53"/>
  <c r="AV59" i="53"/>
  <c r="BW45" i="53"/>
  <c r="BR62" i="53"/>
  <c r="AK61" i="53"/>
  <c r="AJ61" i="53" s="1"/>
  <c r="BW24" i="53"/>
  <c r="H31" i="53"/>
  <c r="BV31" i="53" s="1"/>
  <c r="BW31" i="53"/>
  <c r="BW34" i="53"/>
  <c r="BW54" i="53"/>
  <c r="BW56" i="53"/>
  <c r="N62" i="53"/>
  <c r="AO59" i="53"/>
  <c r="AA59" i="53"/>
  <c r="BW17" i="53"/>
  <c r="BV48" i="53"/>
  <c r="BW49" i="53"/>
  <c r="AI62" i="53"/>
  <c r="AB62" i="53"/>
  <c r="BB59" i="49"/>
  <c r="BA14" i="49"/>
  <c r="BA56" i="49" s="1"/>
  <c r="P57" i="49"/>
  <c r="AG59" i="49"/>
  <c r="AF59" i="49" s="1"/>
  <c r="R14" i="49"/>
  <c r="R56" i="49" s="1"/>
  <c r="AK57" i="49"/>
  <c r="BH14" i="49"/>
  <c r="BH56" i="49" s="1"/>
  <c r="AR57" i="49"/>
  <c r="AS60" i="49"/>
  <c r="Z59" i="49"/>
  <c r="Y59" i="49" s="1"/>
  <c r="Q60" i="49"/>
  <c r="AU59" i="49"/>
  <c r="AT59" i="49" s="1"/>
  <c r="AY57" i="49"/>
  <c r="X60" i="49"/>
  <c r="V59" i="37"/>
  <c r="K57" i="37"/>
  <c r="AA59" i="37"/>
  <c r="P57" i="37"/>
  <c r="B16" i="69"/>
  <c r="B16" i="65"/>
  <c r="B16" i="61"/>
  <c r="B16" i="57"/>
  <c r="B16" i="52"/>
  <c r="L56" i="37" l="1"/>
  <c r="AB14" i="37"/>
  <c r="C5" i="39" s="1"/>
  <c r="C47" i="39" s="1"/>
  <c r="B48" i="39" s="1"/>
  <c r="C47" i="51"/>
  <c r="B48" i="51" s="1"/>
  <c r="BQ56" i="49"/>
  <c r="BQ59" i="49"/>
  <c r="L60" i="49"/>
  <c r="BQ60" i="49" s="1"/>
  <c r="AB56" i="37"/>
  <c r="L59" i="37"/>
  <c r="AB59" i="37" s="1"/>
  <c r="V58" i="62"/>
  <c r="H58" i="53"/>
  <c r="V58" i="53"/>
  <c r="O58" i="53"/>
  <c r="BL58" i="53"/>
  <c r="BL62" i="53" s="1"/>
  <c r="O58" i="62"/>
  <c r="H58" i="62"/>
  <c r="O58" i="66"/>
  <c r="O62" i="66" s="1"/>
  <c r="H58" i="66"/>
  <c r="O58" i="58"/>
  <c r="H58" i="58"/>
  <c r="BA59" i="49"/>
  <c r="BA60" i="49" s="1"/>
  <c r="BD62" i="66"/>
  <c r="BU62" i="66" s="1"/>
  <c r="BE61" i="66"/>
  <c r="BE62" i="66" s="1"/>
  <c r="BW61" i="53"/>
  <c r="BV18" i="53"/>
  <c r="V61" i="53"/>
  <c r="BV61" i="53" s="1"/>
  <c r="V61" i="62"/>
  <c r="BV61" i="62" s="1"/>
  <c r="BW61" i="62"/>
  <c r="V61" i="66"/>
  <c r="BV61" i="66" s="1"/>
  <c r="BW61" i="66"/>
  <c r="AN59" i="49"/>
  <c r="AM59" i="49" s="1"/>
  <c r="AM60" i="49" s="1"/>
  <c r="R59" i="49"/>
  <c r="V61" i="58"/>
  <c r="BV61" i="58" s="1"/>
  <c r="BW61" i="58"/>
  <c r="O62" i="53"/>
  <c r="BS62" i="58"/>
  <c r="BV27" i="53"/>
  <c r="AP62" i="62"/>
  <c r="BU62" i="62" s="1"/>
  <c r="T45" i="77"/>
  <c r="W41" i="77"/>
  <c r="X45" i="77"/>
  <c r="AA41" i="77"/>
  <c r="V45" i="77"/>
  <c r="Y41" i="77"/>
  <c r="AB44" i="76"/>
  <c r="AE40" i="76"/>
  <c r="X44" i="76"/>
  <c r="AA40" i="76"/>
  <c r="T44" i="76"/>
  <c r="W40" i="76"/>
  <c r="BS62" i="66"/>
  <c r="AP62" i="58"/>
  <c r="BU62" i="58" s="1"/>
  <c r="BW58" i="58"/>
  <c r="BV16" i="53"/>
  <c r="AR62" i="58"/>
  <c r="BU62" i="53"/>
  <c r="BL62" i="66"/>
  <c r="BW58" i="66"/>
  <c r="AX62" i="66"/>
  <c r="BV15" i="66"/>
  <c r="AJ62" i="66"/>
  <c r="BV17" i="66"/>
  <c r="AQ62" i="66"/>
  <c r="I62" i="66"/>
  <c r="AC62" i="66"/>
  <c r="BT62" i="66"/>
  <c r="P62" i="66"/>
  <c r="BL62" i="62"/>
  <c r="AJ62" i="62"/>
  <c r="BV15" i="62"/>
  <c r="BV58" i="62" s="1"/>
  <c r="BS62" i="62"/>
  <c r="AC62" i="62"/>
  <c r="I62" i="62"/>
  <c r="BE62" i="62"/>
  <c r="AX62" i="62"/>
  <c r="BW58" i="62"/>
  <c r="BF62" i="62"/>
  <c r="AQ62" i="62"/>
  <c r="BL62" i="58"/>
  <c r="BV15" i="58"/>
  <c r="BT62" i="58"/>
  <c r="BV17" i="58"/>
  <c r="BE62" i="58"/>
  <c r="AJ62" i="58"/>
  <c r="AX62" i="58"/>
  <c r="AC62" i="58"/>
  <c r="AQ62" i="58"/>
  <c r="I62" i="58"/>
  <c r="BV15" i="53"/>
  <c r="BS62" i="53"/>
  <c r="AC62" i="53"/>
  <c r="AQ62" i="53"/>
  <c r="I62" i="53"/>
  <c r="AJ62" i="53"/>
  <c r="AX62" i="53"/>
  <c r="BE62" i="53"/>
  <c r="BW58" i="53"/>
  <c r="AT60" i="49"/>
  <c r="S60" i="49"/>
  <c r="AL60" i="49"/>
  <c r="BI60" i="49"/>
  <c r="BH60" i="49"/>
  <c r="AF60" i="49"/>
  <c r="BP60" i="49"/>
  <c r="BO60" i="49"/>
  <c r="Y60" i="49"/>
  <c r="Q60" i="37"/>
  <c r="A59" i="69"/>
  <c r="A56" i="69"/>
  <c r="A34" i="69"/>
  <c r="A59" i="65"/>
  <c r="A56" i="65"/>
  <c r="A34" i="65"/>
  <c r="A56" i="61"/>
  <c r="A34" i="61"/>
  <c r="A56" i="57"/>
  <c r="A34" i="57"/>
  <c r="A34" i="52"/>
  <c r="A27" i="48"/>
  <c r="A27" i="36"/>
  <c r="A49" i="56"/>
  <c r="A27" i="56"/>
  <c r="V62" i="58" l="1"/>
  <c r="B3" i="85"/>
  <c r="V62" i="66"/>
  <c r="R60" i="49"/>
  <c r="AN60" i="49"/>
  <c r="AR62" i="66"/>
  <c r="AD62" i="53"/>
  <c r="AG60" i="49"/>
  <c r="BV58" i="58"/>
  <c r="V62" i="53"/>
  <c r="B3" i="78"/>
  <c r="B3" i="77"/>
  <c r="B3" i="76"/>
  <c r="Y45" i="77"/>
  <c r="AB41" i="77"/>
  <c r="Z41" i="77"/>
  <c r="W45" i="77"/>
  <c r="AD41" i="77"/>
  <c r="AA45" i="77"/>
  <c r="AE44" i="76"/>
  <c r="AH40" i="76"/>
  <c r="W44" i="76"/>
  <c r="Z40" i="76"/>
  <c r="AA44" i="76"/>
  <c r="AD40" i="76"/>
  <c r="AA60" i="37"/>
  <c r="P62" i="58"/>
  <c r="BT62" i="53"/>
  <c r="P62" i="62"/>
  <c r="AU60" i="49"/>
  <c r="AY62" i="58"/>
  <c r="BV58" i="53"/>
  <c r="V60" i="37"/>
  <c r="BV58" i="66"/>
  <c r="AK62" i="62"/>
  <c r="W62" i="66"/>
  <c r="AY62" i="62"/>
  <c r="BM62" i="62"/>
  <c r="AY62" i="66"/>
  <c r="AR62" i="53"/>
  <c r="O62" i="58"/>
  <c r="AD62" i="66"/>
  <c r="BM62" i="66"/>
  <c r="BF62" i="66"/>
  <c r="AK62" i="66"/>
  <c r="BT62" i="62"/>
  <c r="AR62" i="62"/>
  <c r="O62" i="62"/>
  <c r="W62" i="62"/>
  <c r="V62" i="62"/>
  <c r="AD62" i="62"/>
  <c r="AK62" i="58"/>
  <c r="W62" i="58"/>
  <c r="AD62" i="58"/>
  <c r="BF62" i="58"/>
  <c r="H62" i="58"/>
  <c r="BM62" i="58"/>
  <c r="P62" i="53"/>
  <c r="BF62" i="53"/>
  <c r="W62" i="53"/>
  <c r="AK62" i="53"/>
  <c r="AY62" i="53"/>
  <c r="BM62" i="53"/>
  <c r="Z60" i="49"/>
  <c r="BB60" i="49"/>
  <c r="L60" i="37"/>
  <c r="G60" i="37"/>
  <c r="AB60" i="37" s="1"/>
  <c r="C72" i="69"/>
  <c r="C72" i="65"/>
  <c r="C72" i="61"/>
  <c r="C72" i="57"/>
  <c r="C72" i="52"/>
  <c r="B7" i="70"/>
  <c r="B7" i="66"/>
  <c r="B7" i="62"/>
  <c r="B7" i="58"/>
  <c r="B7" i="53"/>
  <c r="B6" i="49"/>
  <c r="B6" i="37"/>
  <c r="B6" i="9"/>
  <c r="B5" i="9"/>
  <c r="B4" i="9"/>
  <c r="AI106" i="92" l="1"/>
  <c r="AI106" i="88"/>
  <c r="AI106" i="67"/>
  <c r="AI106" i="71"/>
  <c r="BW62" i="53"/>
  <c r="BW62" i="58"/>
  <c r="AD43" i="76"/>
  <c r="E43" i="76"/>
  <c r="J43" i="76"/>
  <c r="M43" i="76"/>
  <c r="W43" i="76"/>
  <c r="P43" i="76"/>
  <c r="N43" i="76"/>
  <c r="I43" i="76"/>
  <c r="Z43" i="76"/>
  <c r="AF43" i="76"/>
  <c r="S43" i="76"/>
  <c r="H43" i="76"/>
  <c r="AB43" i="76"/>
  <c r="AE43" i="76"/>
  <c r="L43" i="76"/>
  <c r="AG43" i="76"/>
  <c r="X43" i="76"/>
  <c r="R43" i="76"/>
  <c r="O43" i="76"/>
  <c r="K43" i="76"/>
  <c r="AC43" i="76"/>
  <c r="T43" i="76"/>
  <c r="AH43" i="76"/>
  <c r="Y43" i="76"/>
  <c r="G43" i="76"/>
  <c r="U43" i="76"/>
  <c r="F43" i="76"/>
  <c r="Q43" i="76"/>
  <c r="AA43" i="76"/>
  <c r="V43" i="76"/>
  <c r="AH44" i="77"/>
  <c r="Z44" i="77"/>
  <c r="R44" i="77"/>
  <c r="J44" i="77"/>
  <c r="AG44" i="77"/>
  <c r="Y44" i="77"/>
  <c r="Q44" i="77"/>
  <c r="I44" i="77"/>
  <c r="AF44" i="77"/>
  <c r="X44" i="77"/>
  <c r="P44" i="77"/>
  <c r="H44" i="77"/>
  <c r="S44" i="77"/>
  <c r="AE44" i="77"/>
  <c r="W44" i="77"/>
  <c r="O44" i="77"/>
  <c r="G44" i="77"/>
  <c r="K44" i="77"/>
  <c r="AD44" i="77"/>
  <c r="V44" i="77"/>
  <c r="N44" i="77"/>
  <c r="F44" i="77"/>
  <c r="AC44" i="77"/>
  <c r="U44" i="77"/>
  <c r="M44" i="77"/>
  <c r="E44" i="77"/>
  <c r="AB44" i="77"/>
  <c r="T44" i="77"/>
  <c r="L44" i="77"/>
  <c r="AA44" i="77"/>
  <c r="Z45" i="77"/>
  <c r="AC41" i="77"/>
  <c r="AD45" i="77"/>
  <c r="AG41" i="77"/>
  <c r="AG45" i="77" s="1"/>
  <c r="AB45" i="77"/>
  <c r="AE41" i="77"/>
  <c r="AD44" i="76"/>
  <c r="AG40" i="76"/>
  <c r="AH44" i="76"/>
  <c r="Z44" i="76"/>
  <c r="AC40" i="76"/>
  <c r="H62" i="66"/>
  <c r="BV62" i="66" s="1"/>
  <c r="H62" i="62"/>
  <c r="BV62" i="62" s="1"/>
  <c r="BW62" i="66"/>
  <c r="BV62" i="58"/>
  <c r="BW62" i="62"/>
  <c r="H62" i="53"/>
  <c r="BV62" i="53" s="1"/>
  <c r="C178" i="72"/>
  <c r="C178" i="68"/>
  <c r="C178" i="64"/>
  <c r="C178" i="60"/>
  <c r="C178" i="55"/>
  <c r="AK30" i="69"/>
  <c r="AI30" i="69"/>
  <c r="AK30" i="65"/>
  <c r="AI30" i="65"/>
  <c r="AK30" i="61"/>
  <c r="AI30" i="61"/>
  <c r="AK30" i="57"/>
  <c r="AI30" i="57"/>
  <c r="E29" i="61"/>
  <c r="F29" i="61"/>
  <c r="G29" i="61"/>
  <c r="H29" i="61"/>
  <c r="I29" i="61"/>
  <c r="J29" i="61"/>
  <c r="K29" i="61"/>
  <c r="L29" i="61"/>
  <c r="M29" i="61"/>
  <c r="N29" i="61"/>
  <c r="O29" i="61"/>
  <c r="P29" i="61"/>
  <c r="Q29" i="61"/>
  <c r="R29" i="61"/>
  <c r="S29" i="61"/>
  <c r="T29" i="61"/>
  <c r="U29" i="61"/>
  <c r="V29" i="61"/>
  <c r="W29" i="61"/>
  <c r="X29" i="61"/>
  <c r="Y29" i="61"/>
  <c r="Z29" i="61"/>
  <c r="AA29" i="61"/>
  <c r="AB29" i="61"/>
  <c r="AC29" i="61"/>
  <c r="AD29" i="61"/>
  <c r="AE29" i="61"/>
  <c r="AF29" i="61"/>
  <c r="AG29" i="61"/>
  <c r="AH29" i="61"/>
  <c r="AK30" i="52"/>
  <c r="AI30" i="52"/>
  <c r="AH41" i="77" l="1"/>
  <c r="AH45" i="77" s="1"/>
  <c r="AE45" i="77"/>
  <c r="AC45" i="77"/>
  <c r="AF41" i="77"/>
  <c r="AF40" i="76"/>
  <c r="AC44" i="76"/>
  <c r="AG44" i="76"/>
  <c r="AJ30" i="69"/>
  <c r="AJ30" i="65"/>
  <c r="AJ30" i="61"/>
  <c r="AJ30" i="57"/>
  <c r="AJ30" i="52"/>
  <c r="AK29" i="61"/>
  <c r="AJ29" i="61"/>
  <c r="AI29" i="61"/>
  <c r="AF45" i="77" l="1"/>
  <c r="AF44" i="76"/>
  <c r="BS60" i="70" l="1"/>
  <c r="BL60" i="70"/>
  <c r="BE60" i="70"/>
  <c r="AX60" i="70"/>
  <c r="AQ60" i="70"/>
  <c r="AJ60" i="70"/>
  <c r="AC60" i="70"/>
  <c r="V60" i="70"/>
  <c r="O60" i="70"/>
  <c r="H60" i="70"/>
  <c r="G47" i="69" l="1"/>
  <c r="J47" i="69"/>
  <c r="M47" i="69"/>
  <c r="P47" i="69"/>
  <c r="S47" i="69"/>
  <c r="V47" i="69"/>
  <c r="Y47" i="69"/>
  <c r="AB47" i="69"/>
  <c r="AE47" i="69"/>
  <c r="AH47" i="69"/>
  <c r="AI47" i="69"/>
  <c r="AJ47" i="69"/>
  <c r="G48" i="69"/>
  <c r="J48" i="69"/>
  <c r="M48" i="69"/>
  <c r="P48" i="69"/>
  <c r="S48" i="69"/>
  <c r="V48" i="69"/>
  <c r="Y48" i="69"/>
  <c r="AB48" i="69"/>
  <c r="AE48" i="69"/>
  <c r="AH48" i="69"/>
  <c r="AI48" i="69"/>
  <c r="AJ48" i="69"/>
  <c r="G47" i="65"/>
  <c r="J47" i="65"/>
  <c r="M47" i="65"/>
  <c r="P47" i="65"/>
  <c r="S47" i="65"/>
  <c r="V47" i="65"/>
  <c r="Y47" i="65"/>
  <c r="AB47" i="65"/>
  <c r="AE47" i="65"/>
  <c r="AH47" i="65"/>
  <c r="AI47" i="65"/>
  <c r="AJ47" i="65"/>
  <c r="G48" i="65"/>
  <c r="J48" i="65"/>
  <c r="M48" i="65"/>
  <c r="P48" i="65"/>
  <c r="S48" i="65"/>
  <c r="V48" i="65"/>
  <c r="Y48" i="65"/>
  <c r="AB48" i="65"/>
  <c r="AE48" i="65"/>
  <c r="AH48" i="65"/>
  <c r="AI48" i="65"/>
  <c r="AJ48" i="65"/>
  <c r="G47" i="61"/>
  <c r="J47" i="61"/>
  <c r="M47" i="61"/>
  <c r="P47" i="61"/>
  <c r="S47" i="61"/>
  <c r="V47" i="61"/>
  <c r="Y47" i="61"/>
  <c r="AB47" i="61"/>
  <c r="AE47" i="61"/>
  <c r="AH47" i="61"/>
  <c r="AI47" i="61"/>
  <c r="AJ47" i="61"/>
  <c r="G48" i="61"/>
  <c r="J48" i="61"/>
  <c r="M48" i="61"/>
  <c r="P48" i="61"/>
  <c r="S48" i="61"/>
  <c r="V48" i="61"/>
  <c r="Y48" i="61"/>
  <c r="AB48" i="61"/>
  <c r="AE48" i="61"/>
  <c r="AH48" i="61"/>
  <c r="AI48" i="61"/>
  <c r="AJ48" i="61"/>
  <c r="G47" i="57"/>
  <c r="J47" i="57"/>
  <c r="M47" i="57"/>
  <c r="P47" i="57"/>
  <c r="S47" i="57"/>
  <c r="V47" i="57"/>
  <c r="Y47" i="57"/>
  <c r="AB47" i="57"/>
  <c r="AE47" i="57"/>
  <c r="AH47" i="57"/>
  <c r="AI47" i="57"/>
  <c r="AJ47" i="57"/>
  <c r="G48" i="57"/>
  <c r="J48" i="57"/>
  <c r="M48" i="57"/>
  <c r="P48" i="57"/>
  <c r="S48" i="57"/>
  <c r="V48" i="57"/>
  <c r="Y48" i="57"/>
  <c r="AB48" i="57"/>
  <c r="AE48" i="57"/>
  <c r="AH48" i="57"/>
  <c r="AI48" i="57"/>
  <c r="AJ48" i="57"/>
  <c r="G47" i="52"/>
  <c r="J47" i="52"/>
  <c r="M47" i="52"/>
  <c r="P47" i="52"/>
  <c r="S47" i="52"/>
  <c r="V47" i="52"/>
  <c r="Y47" i="52"/>
  <c r="AB47" i="52"/>
  <c r="AE47" i="52"/>
  <c r="AH47" i="52"/>
  <c r="AI47" i="52"/>
  <c r="AJ47" i="52"/>
  <c r="G48" i="52"/>
  <c r="J48" i="52"/>
  <c r="M48" i="52"/>
  <c r="P48" i="52"/>
  <c r="S48" i="52"/>
  <c r="V48" i="52"/>
  <c r="Y48" i="52"/>
  <c r="AB48" i="52"/>
  <c r="AE48" i="52"/>
  <c r="AH48" i="52"/>
  <c r="AI48" i="52"/>
  <c r="AJ48" i="52"/>
  <c r="AK47" i="57" l="1"/>
  <c r="AK48" i="52"/>
  <c r="AK48" i="69"/>
  <c r="AK47" i="52"/>
  <c r="AK47" i="69"/>
  <c r="AK48" i="57"/>
  <c r="AK47" i="61"/>
  <c r="AK48" i="61"/>
  <c r="AK48" i="65"/>
  <c r="AK47" i="65"/>
  <c r="J40" i="56" l="1"/>
  <c r="J41" i="56"/>
  <c r="B8" i="56"/>
  <c r="A202" i="72"/>
  <c r="A201" i="72"/>
  <c r="A145" i="72"/>
  <c r="A144" i="72"/>
  <c r="A143" i="72"/>
  <c r="A142" i="72"/>
  <c r="A141" i="72"/>
  <c r="A140" i="72"/>
  <c r="A139" i="72"/>
  <c r="A137" i="72"/>
  <c r="A136" i="72"/>
  <c r="A134" i="72"/>
  <c r="A133" i="72"/>
  <c r="A111" i="72"/>
  <c r="A106" i="72"/>
  <c r="A105" i="72"/>
  <c r="A104" i="72"/>
  <c r="A103"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2" i="72"/>
  <c r="E120" i="71"/>
  <c r="D120" i="71"/>
  <c r="C120" i="71"/>
  <c r="Q24" i="69"/>
  <c r="U24" i="69"/>
  <c r="B7" i="71"/>
  <c r="A6" i="71"/>
  <c r="A5" i="71"/>
  <c r="A4" i="71"/>
  <c r="A1" i="71"/>
  <c r="I74" i="70"/>
  <c r="H74" i="70"/>
  <c r="G74" i="70"/>
  <c r="F74" i="70"/>
  <c r="E74" i="70"/>
  <c r="D74" i="70"/>
  <c r="C74" i="70"/>
  <c r="BK61" i="70"/>
  <c r="BD61" i="70"/>
  <c r="AP61" i="70"/>
  <c r="AB61" i="70"/>
  <c r="N61" i="70"/>
  <c r="O61" i="70" s="1"/>
  <c r="G61" i="70"/>
  <c r="BU57" i="70"/>
  <c r="BS57" i="70"/>
  <c r="BQ57" i="70"/>
  <c r="BL57" i="70"/>
  <c r="BJ57" i="70"/>
  <c r="BE57" i="70"/>
  <c r="BC57" i="70"/>
  <c r="AX57" i="70"/>
  <c r="AV57" i="70"/>
  <c r="AQ57" i="70"/>
  <c r="AO57" i="70"/>
  <c r="AJ57" i="70"/>
  <c r="AH57" i="70"/>
  <c r="AC57" i="70"/>
  <c r="AA57" i="70"/>
  <c r="V57" i="70"/>
  <c r="T57" i="70"/>
  <c r="M57" i="70"/>
  <c r="H57" i="70"/>
  <c r="F57" i="70"/>
  <c r="BU56" i="70"/>
  <c r="BS56" i="70"/>
  <c r="BQ56" i="70"/>
  <c r="BL56" i="70"/>
  <c r="BJ56" i="70"/>
  <c r="BE56" i="70"/>
  <c r="BC56" i="70"/>
  <c r="AX56" i="70"/>
  <c r="AV56" i="70"/>
  <c r="AQ56" i="70"/>
  <c r="AO56" i="70"/>
  <c r="AJ56" i="70"/>
  <c r="AH56" i="70"/>
  <c r="AC56" i="70"/>
  <c r="AA56" i="70"/>
  <c r="V56" i="70"/>
  <c r="T56" i="70"/>
  <c r="O56" i="70"/>
  <c r="M56" i="70"/>
  <c r="H56" i="70"/>
  <c r="F56" i="70"/>
  <c r="BU55" i="70"/>
  <c r="BS55" i="70"/>
  <c r="BQ55" i="70"/>
  <c r="BL55" i="70"/>
  <c r="BJ55" i="70"/>
  <c r="BE55" i="70"/>
  <c r="BC55" i="70"/>
  <c r="AX55" i="70"/>
  <c r="AV55" i="70"/>
  <c r="AQ55" i="70"/>
  <c r="AO55" i="70"/>
  <c r="AJ55" i="70"/>
  <c r="AH55" i="70"/>
  <c r="AC55" i="70"/>
  <c r="AA55" i="70"/>
  <c r="T55" i="70"/>
  <c r="O55" i="70"/>
  <c r="M55" i="70"/>
  <c r="H55" i="70"/>
  <c r="F55" i="70"/>
  <c r="BU54" i="70"/>
  <c r="BS54" i="70"/>
  <c r="BQ54" i="70"/>
  <c r="BL54" i="70"/>
  <c r="BJ54" i="70"/>
  <c r="BE54" i="70"/>
  <c r="BC54" i="70"/>
  <c r="AX54" i="70"/>
  <c r="AV54" i="70"/>
  <c r="AQ54" i="70"/>
  <c r="AO54" i="70"/>
  <c r="AJ54" i="70"/>
  <c r="AH54" i="70"/>
  <c r="AC54" i="70"/>
  <c r="AA54" i="70"/>
  <c r="V54" i="70"/>
  <c r="T54" i="70"/>
  <c r="O54" i="70"/>
  <c r="M54" i="70"/>
  <c r="H54" i="70"/>
  <c r="F54" i="70"/>
  <c r="BU53" i="70"/>
  <c r="BS53" i="70"/>
  <c r="BQ53" i="70"/>
  <c r="BL53" i="70"/>
  <c r="BJ53" i="70"/>
  <c r="BE53" i="70"/>
  <c r="BC53" i="70"/>
  <c r="AX53" i="70"/>
  <c r="AV53" i="70"/>
  <c r="AQ53" i="70"/>
  <c r="AO53" i="70"/>
  <c r="AJ53" i="70"/>
  <c r="AH53" i="70"/>
  <c r="AC53" i="70"/>
  <c r="AA53" i="70"/>
  <c r="V53" i="70"/>
  <c r="T53" i="70"/>
  <c r="O53" i="70"/>
  <c r="M53" i="70"/>
  <c r="H53" i="70"/>
  <c r="F53" i="70"/>
  <c r="BU52" i="70"/>
  <c r="BS52" i="70"/>
  <c r="BQ52" i="70"/>
  <c r="BL52" i="70"/>
  <c r="BJ52" i="70"/>
  <c r="BE52" i="70"/>
  <c r="BC52" i="70"/>
  <c r="AX52" i="70"/>
  <c r="AV52" i="70"/>
  <c r="AQ52" i="70"/>
  <c r="AO52" i="70"/>
  <c r="AJ52" i="70"/>
  <c r="AH52" i="70"/>
  <c r="AC52" i="70"/>
  <c r="AA52" i="70"/>
  <c r="T52" i="70"/>
  <c r="O52" i="70"/>
  <c r="M52" i="70"/>
  <c r="H52" i="70"/>
  <c r="F52" i="70"/>
  <c r="BU51" i="70"/>
  <c r="BS51" i="70"/>
  <c r="BQ51" i="70"/>
  <c r="BL51" i="70"/>
  <c r="BJ51" i="70"/>
  <c r="BE51" i="70"/>
  <c r="BC51" i="70"/>
  <c r="AX51" i="70"/>
  <c r="AV51" i="70"/>
  <c r="AQ51" i="70"/>
  <c r="AO51" i="70"/>
  <c r="AH51" i="70"/>
  <c r="AC51" i="70"/>
  <c r="AA51" i="70"/>
  <c r="V51" i="70"/>
  <c r="T51" i="70"/>
  <c r="O51" i="70"/>
  <c r="M51" i="70"/>
  <c r="H51" i="70"/>
  <c r="F51" i="70"/>
  <c r="BU50" i="70"/>
  <c r="BS50" i="70"/>
  <c r="BQ50" i="70"/>
  <c r="BL50" i="70"/>
  <c r="BJ50" i="70"/>
  <c r="BE50" i="70"/>
  <c r="BC50" i="70"/>
  <c r="AX50" i="70"/>
  <c r="AV50" i="70"/>
  <c r="AQ50" i="70"/>
  <c r="AO50" i="70"/>
  <c r="AJ50" i="70"/>
  <c r="AH50" i="70"/>
  <c r="AC50" i="70"/>
  <c r="AA50" i="70"/>
  <c r="V50" i="70"/>
  <c r="T50" i="70"/>
  <c r="O50" i="70"/>
  <c r="M50" i="70"/>
  <c r="H50" i="70"/>
  <c r="F50" i="70"/>
  <c r="BU49" i="70"/>
  <c r="BS49" i="70"/>
  <c r="BQ49" i="70"/>
  <c r="BL49" i="70"/>
  <c r="BJ49" i="70"/>
  <c r="BE49" i="70"/>
  <c r="BC49" i="70"/>
  <c r="AX49" i="70"/>
  <c r="AV49" i="70"/>
  <c r="AQ49" i="70"/>
  <c r="AO49" i="70"/>
  <c r="AJ49" i="70"/>
  <c r="AH49" i="70"/>
  <c r="AC49" i="70"/>
  <c r="AA49" i="70"/>
  <c r="V49" i="70"/>
  <c r="T49" i="70"/>
  <c r="M49" i="70"/>
  <c r="H49" i="70"/>
  <c r="F49" i="70"/>
  <c r="BU48" i="70"/>
  <c r="BS48" i="70"/>
  <c r="BQ48" i="70"/>
  <c r="BL48" i="70"/>
  <c r="BJ48" i="70"/>
  <c r="BE48" i="70"/>
  <c r="BC48" i="70"/>
  <c r="AX48" i="70"/>
  <c r="AV48" i="70"/>
  <c r="AQ48" i="70"/>
  <c r="AO48" i="70"/>
  <c r="AJ48" i="70"/>
  <c r="AH48" i="70"/>
  <c r="AC48" i="70"/>
  <c r="AA48" i="70"/>
  <c r="V48" i="70"/>
  <c r="T48" i="70"/>
  <c r="O48" i="70"/>
  <c r="M48" i="70"/>
  <c r="H48" i="70"/>
  <c r="F48" i="70"/>
  <c r="BU47" i="70"/>
  <c r="BS47" i="70"/>
  <c r="BQ47" i="70"/>
  <c r="BL47" i="70"/>
  <c r="BJ47" i="70"/>
  <c r="BE47" i="70"/>
  <c r="BC47" i="70"/>
  <c r="AX47" i="70"/>
  <c r="AV47" i="70"/>
  <c r="AQ47" i="70"/>
  <c r="AO47" i="70"/>
  <c r="AJ47" i="70"/>
  <c r="AH47" i="70"/>
  <c r="AC47" i="70"/>
  <c r="AA47" i="70"/>
  <c r="T47" i="70"/>
  <c r="O47" i="70"/>
  <c r="M47" i="70"/>
  <c r="H47" i="70"/>
  <c r="F47" i="70"/>
  <c r="BU46" i="70"/>
  <c r="BS46" i="70"/>
  <c r="BQ46" i="70"/>
  <c r="BL46" i="70"/>
  <c r="BJ46" i="70"/>
  <c r="BE46" i="70"/>
  <c r="BC46" i="70"/>
  <c r="AX46" i="70"/>
  <c r="AV46" i="70"/>
  <c r="AQ46" i="70"/>
  <c r="AO46" i="70"/>
  <c r="AJ46" i="70"/>
  <c r="AH46" i="70"/>
  <c r="AC46" i="70"/>
  <c r="AA46" i="70"/>
  <c r="V46" i="70"/>
  <c r="T46" i="70"/>
  <c r="O46" i="70"/>
  <c r="M46" i="70"/>
  <c r="H46" i="70"/>
  <c r="F46" i="70"/>
  <c r="BU45" i="70"/>
  <c r="BS45" i="70"/>
  <c r="BQ45" i="70"/>
  <c r="BL45" i="70"/>
  <c r="BJ45" i="70"/>
  <c r="BE45" i="70"/>
  <c r="BC45" i="70"/>
  <c r="AX45" i="70"/>
  <c r="AV45" i="70"/>
  <c r="AQ45" i="70"/>
  <c r="AO45" i="70"/>
  <c r="AJ45" i="70"/>
  <c r="AH45" i="70"/>
  <c r="AC45" i="70"/>
  <c r="AA45" i="70"/>
  <c r="V45" i="70"/>
  <c r="T45" i="70"/>
  <c r="O45" i="70"/>
  <c r="M45" i="70"/>
  <c r="H45" i="70"/>
  <c r="F45" i="70"/>
  <c r="BU44" i="70"/>
  <c r="BS44" i="70"/>
  <c r="BQ44" i="70"/>
  <c r="BL44" i="70"/>
  <c r="BJ44" i="70"/>
  <c r="BE44" i="70"/>
  <c r="BC44" i="70"/>
  <c r="AX44" i="70"/>
  <c r="AV44" i="70"/>
  <c r="AQ44" i="70"/>
  <c r="AO44" i="70"/>
  <c r="AJ44" i="70"/>
  <c r="AH44" i="70"/>
  <c r="AC44" i="70"/>
  <c r="AA44" i="70"/>
  <c r="T44" i="70"/>
  <c r="O44" i="70"/>
  <c r="M44" i="70"/>
  <c r="H44" i="70"/>
  <c r="F44" i="70"/>
  <c r="BU43" i="70"/>
  <c r="BS43" i="70"/>
  <c r="BQ43" i="70"/>
  <c r="BL43" i="70"/>
  <c r="BJ43" i="70"/>
  <c r="BE43" i="70"/>
  <c r="BC43" i="70"/>
  <c r="AX43" i="70"/>
  <c r="AV43" i="70"/>
  <c r="AQ43" i="70"/>
  <c r="AO43" i="70"/>
  <c r="AH43" i="70"/>
  <c r="AC43" i="70"/>
  <c r="AA43" i="70"/>
  <c r="V43" i="70"/>
  <c r="T43" i="70"/>
  <c r="O43" i="70"/>
  <c r="M43" i="70"/>
  <c r="H43" i="70"/>
  <c r="F43" i="70"/>
  <c r="BU42" i="70"/>
  <c r="BS42" i="70"/>
  <c r="BQ42" i="70"/>
  <c r="BL42" i="70"/>
  <c r="BJ42" i="70"/>
  <c r="BE42" i="70"/>
  <c r="BC42" i="70"/>
  <c r="AX42" i="70"/>
  <c r="AV42" i="70"/>
  <c r="AQ42" i="70"/>
  <c r="AO42" i="70"/>
  <c r="AJ42" i="70"/>
  <c r="AH42" i="70"/>
  <c r="AC42" i="70"/>
  <c r="AA42" i="70"/>
  <c r="V42" i="70"/>
  <c r="T42" i="70"/>
  <c r="O42" i="70"/>
  <c r="M42" i="70"/>
  <c r="H42" i="70"/>
  <c r="F42" i="70"/>
  <c r="BU41" i="70"/>
  <c r="BS41" i="70"/>
  <c r="BQ41" i="70"/>
  <c r="BL41" i="70"/>
  <c r="BJ41" i="70"/>
  <c r="BE41" i="70"/>
  <c r="BC41" i="70"/>
  <c r="AX41" i="70"/>
  <c r="AV41" i="70"/>
  <c r="AQ41" i="70"/>
  <c r="AO41" i="70"/>
  <c r="AJ41" i="70"/>
  <c r="AH41" i="70"/>
  <c r="AC41" i="70"/>
  <c r="AA41" i="70"/>
  <c r="V41" i="70"/>
  <c r="T41" i="70"/>
  <c r="M41" i="70"/>
  <c r="H41" i="70"/>
  <c r="F41" i="70"/>
  <c r="BU40" i="70"/>
  <c r="BS40" i="70"/>
  <c r="BQ40" i="70"/>
  <c r="BL40" i="70"/>
  <c r="BJ40" i="70"/>
  <c r="BE40" i="70"/>
  <c r="BC40" i="70"/>
  <c r="AX40" i="70"/>
  <c r="AV40" i="70"/>
  <c r="AQ40" i="70"/>
  <c r="AO40" i="70"/>
  <c r="AJ40" i="70"/>
  <c r="AH40" i="70"/>
  <c r="AC40" i="70"/>
  <c r="AA40" i="70"/>
  <c r="V40" i="70"/>
  <c r="T40" i="70"/>
  <c r="O40" i="70"/>
  <c r="M40" i="70"/>
  <c r="H40" i="70"/>
  <c r="F40" i="70"/>
  <c r="BU39" i="70"/>
  <c r="BS39" i="70"/>
  <c r="BQ39" i="70"/>
  <c r="BL39" i="70"/>
  <c r="BJ39" i="70"/>
  <c r="BE39" i="70"/>
  <c r="BC39" i="70"/>
  <c r="AX39" i="70"/>
  <c r="AV39" i="70"/>
  <c r="AQ39" i="70"/>
  <c r="AO39" i="70"/>
  <c r="AJ39" i="70"/>
  <c r="AH39" i="70"/>
  <c r="AC39" i="70"/>
  <c r="AA39" i="70"/>
  <c r="T39" i="70"/>
  <c r="O39" i="70"/>
  <c r="M39" i="70"/>
  <c r="H39" i="70"/>
  <c r="F39" i="70"/>
  <c r="BU38" i="70"/>
  <c r="BS38" i="70"/>
  <c r="BQ38" i="70"/>
  <c r="BL38" i="70"/>
  <c r="BJ38" i="70"/>
  <c r="BE38" i="70"/>
  <c r="BC38" i="70"/>
  <c r="AX38" i="70"/>
  <c r="AV38" i="70"/>
  <c r="AQ38" i="70"/>
  <c r="AO38" i="70"/>
  <c r="AJ38" i="70"/>
  <c r="AH38" i="70"/>
  <c r="AC38" i="70"/>
  <c r="AA38" i="70"/>
  <c r="V38" i="70"/>
  <c r="T38" i="70"/>
  <c r="O38" i="70"/>
  <c r="M38" i="70"/>
  <c r="H38" i="70"/>
  <c r="F38" i="70"/>
  <c r="BU37" i="70"/>
  <c r="BS37" i="70"/>
  <c r="BQ37" i="70"/>
  <c r="BL37" i="70"/>
  <c r="BJ37" i="70"/>
  <c r="BE37" i="70"/>
  <c r="BC37" i="70"/>
  <c r="AX37" i="70"/>
  <c r="AV37" i="70"/>
  <c r="AQ37" i="70"/>
  <c r="AO37" i="70"/>
  <c r="AJ37" i="70"/>
  <c r="AH37" i="70"/>
  <c r="AC37" i="70"/>
  <c r="AA37" i="70"/>
  <c r="V37" i="70"/>
  <c r="T37" i="70"/>
  <c r="O37" i="70"/>
  <c r="M37" i="70"/>
  <c r="H37" i="70"/>
  <c r="F37" i="70"/>
  <c r="BU36" i="70"/>
  <c r="BS36" i="70"/>
  <c r="BQ36" i="70"/>
  <c r="BL36" i="70"/>
  <c r="BJ36" i="70"/>
  <c r="BE36" i="70"/>
  <c r="BC36" i="70"/>
  <c r="AX36" i="70"/>
  <c r="AV36" i="70"/>
  <c r="AQ36" i="70"/>
  <c r="AO36" i="70"/>
  <c r="AJ36" i="70"/>
  <c r="AH36" i="70"/>
  <c r="AC36" i="70"/>
  <c r="AA36" i="70"/>
  <c r="T36" i="70"/>
  <c r="O36" i="70"/>
  <c r="M36" i="70"/>
  <c r="H36" i="70"/>
  <c r="F36" i="70"/>
  <c r="BU35" i="70"/>
  <c r="BS35" i="70"/>
  <c r="BQ35" i="70"/>
  <c r="BL35" i="70"/>
  <c r="BJ35" i="70"/>
  <c r="BE35" i="70"/>
  <c r="BC35" i="70"/>
  <c r="AX35" i="70"/>
  <c r="AV35" i="70"/>
  <c r="AQ35" i="70"/>
  <c r="AO35" i="70"/>
  <c r="AH35" i="70"/>
  <c r="AC35" i="70"/>
  <c r="AA35" i="70"/>
  <c r="V35" i="70"/>
  <c r="T35" i="70"/>
  <c r="O35" i="70"/>
  <c r="M35" i="70"/>
  <c r="H35" i="70"/>
  <c r="F35" i="70"/>
  <c r="BU34" i="70"/>
  <c r="BS34" i="70"/>
  <c r="BQ34" i="70"/>
  <c r="BL34" i="70"/>
  <c r="BJ34" i="70"/>
  <c r="BE34" i="70"/>
  <c r="BC34" i="70"/>
  <c r="AX34" i="70"/>
  <c r="AV34" i="70"/>
  <c r="AQ34" i="70"/>
  <c r="AO34" i="70"/>
  <c r="AJ34" i="70"/>
  <c r="AH34" i="70"/>
  <c r="AC34" i="70"/>
  <c r="AA34" i="70"/>
  <c r="V34" i="70"/>
  <c r="T34" i="70"/>
  <c r="O34" i="70"/>
  <c r="M34" i="70"/>
  <c r="H34" i="70"/>
  <c r="F34" i="70"/>
  <c r="BU33" i="70"/>
  <c r="BS33" i="70"/>
  <c r="BQ33" i="70"/>
  <c r="BL33" i="70"/>
  <c r="BJ33" i="70"/>
  <c r="BE33" i="70"/>
  <c r="BC33" i="70"/>
  <c r="AX33" i="70"/>
  <c r="AV33" i="70"/>
  <c r="AQ33" i="70"/>
  <c r="AO33" i="70"/>
  <c r="AJ33" i="70"/>
  <c r="AH33" i="70"/>
  <c r="AC33" i="70"/>
  <c r="AA33" i="70"/>
  <c r="V33" i="70"/>
  <c r="T33" i="70"/>
  <c r="O33" i="70"/>
  <c r="M33" i="70"/>
  <c r="H33" i="70"/>
  <c r="F33" i="70"/>
  <c r="BU32" i="70"/>
  <c r="BS32" i="70"/>
  <c r="BQ32" i="70"/>
  <c r="BL32" i="70"/>
  <c r="BJ32" i="70"/>
  <c r="BE32" i="70"/>
  <c r="BC32" i="70"/>
  <c r="AX32" i="70"/>
  <c r="AV32" i="70"/>
  <c r="AQ32" i="70"/>
  <c r="AO32" i="70"/>
  <c r="AJ32" i="70"/>
  <c r="AH32" i="70"/>
  <c r="AA32" i="70"/>
  <c r="V32" i="70"/>
  <c r="T32" i="70"/>
  <c r="O32" i="70"/>
  <c r="M32" i="70"/>
  <c r="H32" i="70"/>
  <c r="F32" i="70"/>
  <c r="BU31" i="70"/>
  <c r="BS31" i="70"/>
  <c r="BQ31" i="70"/>
  <c r="BL31" i="70"/>
  <c r="BJ31" i="70"/>
  <c r="BE31" i="70"/>
  <c r="BC31" i="70"/>
  <c r="AX31" i="70"/>
  <c r="AV31" i="70"/>
  <c r="AQ31" i="70"/>
  <c r="AO31" i="70"/>
  <c r="AJ31" i="70"/>
  <c r="AH31" i="70"/>
  <c r="AC31" i="70"/>
  <c r="AA31" i="70"/>
  <c r="T31" i="70"/>
  <c r="O31" i="70"/>
  <c r="M31" i="70"/>
  <c r="H31" i="70"/>
  <c r="F31" i="70"/>
  <c r="BU30" i="70"/>
  <c r="BS30" i="70"/>
  <c r="BQ30" i="70"/>
  <c r="BL30" i="70"/>
  <c r="BJ30" i="70"/>
  <c r="BE30" i="70"/>
  <c r="BC30" i="70"/>
  <c r="AX30" i="70"/>
  <c r="AV30" i="70"/>
  <c r="AQ30" i="70"/>
  <c r="AO30" i="70"/>
  <c r="AJ30" i="70"/>
  <c r="AH30" i="70"/>
  <c r="AC30" i="70"/>
  <c r="AA30" i="70"/>
  <c r="V30" i="70"/>
  <c r="T30" i="70"/>
  <c r="O30" i="70"/>
  <c r="M30" i="70"/>
  <c r="H30" i="70"/>
  <c r="F30" i="70"/>
  <c r="BU29" i="70"/>
  <c r="BS29" i="70"/>
  <c r="BQ29" i="70"/>
  <c r="BL29" i="70"/>
  <c r="BJ29" i="70"/>
  <c r="BE29" i="70"/>
  <c r="BC29" i="70"/>
  <c r="AX29" i="70"/>
  <c r="AV29" i="70"/>
  <c r="AQ29" i="70"/>
  <c r="AO29" i="70"/>
  <c r="AJ29" i="70"/>
  <c r="AH29" i="70"/>
  <c r="AC29" i="70"/>
  <c r="AA29" i="70"/>
  <c r="V29" i="70"/>
  <c r="T29" i="70"/>
  <c r="O29" i="70"/>
  <c r="M29" i="70"/>
  <c r="H29" i="70"/>
  <c r="F29" i="70"/>
  <c r="BU28" i="70"/>
  <c r="BS28" i="70"/>
  <c r="BQ28" i="70"/>
  <c r="BL28" i="70"/>
  <c r="BJ28" i="70"/>
  <c r="BE28" i="70"/>
  <c r="BC28" i="70"/>
  <c r="AX28" i="70"/>
  <c r="AV28" i="70"/>
  <c r="AQ28" i="70"/>
  <c r="AO28" i="70"/>
  <c r="AJ28" i="70"/>
  <c r="AH28" i="70"/>
  <c r="AC28" i="70"/>
  <c r="AA28" i="70"/>
  <c r="T28" i="70"/>
  <c r="O28" i="70"/>
  <c r="M28" i="70"/>
  <c r="H28" i="70"/>
  <c r="F28" i="70"/>
  <c r="BU27" i="70"/>
  <c r="BS27" i="70"/>
  <c r="BQ27" i="70"/>
  <c r="BL27" i="70"/>
  <c r="BJ27" i="70"/>
  <c r="BE27" i="70"/>
  <c r="BC27" i="70"/>
  <c r="AX27" i="70"/>
  <c r="AV27" i="70"/>
  <c r="AQ27" i="70"/>
  <c r="AO27" i="70"/>
  <c r="AH27" i="70"/>
  <c r="AC27" i="70"/>
  <c r="AA27" i="70"/>
  <c r="V27" i="70"/>
  <c r="T27" i="70"/>
  <c r="O27" i="70"/>
  <c r="M27" i="70"/>
  <c r="H27" i="70"/>
  <c r="F27" i="70"/>
  <c r="BU26" i="70"/>
  <c r="BS26" i="70"/>
  <c r="BQ26" i="70"/>
  <c r="BL26" i="70"/>
  <c r="BJ26" i="70"/>
  <c r="BE26" i="70"/>
  <c r="BC26" i="70"/>
  <c r="AX26" i="70"/>
  <c r="AV26" i="70"/>
  <c r="AQ26" i="70"/>
  <c r="AO26" i="70"/>
  <c r="AJ26" i="70"/>
  <c r="AH26" i="70"/>
  <c r="AC26" i="70"/>
  <c r="AA26" i="70"/>
  <c r="V26" i="70"/>
  <c r="T26" i="70"/>
  <c r="O26" i="70"/>
  <c r="M26" i="70"/>
  <c r="H26" i="70"/>
  <c r="F26" i="70"/>
  <c r="BU25" i="70"/>
  <c r="BS25" i="70"/>
  <c r="BQ25" i="70"/>
  <c r="BL25" i="70"/>
  <c r="BJ25" i="70"/>
  <c r="BE25" i="70"/>
  <c r="BC25" i="70"/>
  <c r="AX25" i="70"/>
  <c r="AV25" i="70"/>
  <c r="AQ25" i="70"/>
  <c r="AO25" i="70"/>
  <c r="AJ25" i="70"/>
  <c r="AH25" i="70"/>
  <c r="AC25" i="70"/>
  <c r="AA25" i="70"/>
  <c r="V25" i="70"/>
  <c r="T25" i="70"/>
  <c r="O25" i="70"/>
  <c r="M25" i="70"/>
  <c r="H25" i="70"/>
  <c r="F25" i="70"/>
  <c r="BU24" i="70"/>
  <c r="BS24" i="70"/>
  <c r="BQ24" i="70"/>
  <c r="BL24" i="70"/>
  <c r="BJ24" i="70"/>
  <c r="BE24" i="70"/>
  <c r="BC24" i="70"/>
  <c r="AX24" i="70"/>
  <c r="AV24" i="70"/>
  <c r="AQ24" i="70"/>
  <c r="AO24" i="70"/>
  <c r="AJ24" i="70"/>
  <c r="AH24" i="70"/>
  <c r="AA24" i="70"/>
  <c r="V24" i="70"/>
  <c r="T24" i="70"/>
  <c r="O24" i="70"/>
  <c r="M24" i="70"/>
  <c r="H24" i="70"/>
  <c r="F24" i="70"/>
  <c r="BU23" i="70"/>
  <c r="BS23" i="70"/>
  <c r="BQ23" i="70"/>
  <c r="BL23" i="70"/>
  <c r="BJ23" i="70"/>
  <c r="BE23" i="70"/>
  <c r="BC23" i="70"/>
  <c r="AX23" i="70"/>
  <c r="AV23" i="70"/>
  <c r="AQ23" i="70"/>
  <c r="AO23" i="70"/>
  <c r="AJ23" i="70"/>
  <c r="AH23" i="70"/>
  <c r="AC23" i="70"/>
  <c r="AA23" i="70"/>
  <c r="T23" i="70"/>
  <c r="O23" i="70"/>
  <c r="M23" i="70"/>
  <c r="H23" i="70"/>
  <c r="F23" i="70"/>
  <c r="BU22" i="70"/>
  <c r="BS22" i="70"/>
  <c r="BQ22" i="70"/>
  <c r="BL22" i="70"/>
  <c r="BJ22" i="70"/>
  <c r="BE22" i="70"/>
  <c r="BC22" i="70"/>
  <c r="AX22" i="70"/>
  <c r="AV22" i="70"/>
  <c r="AQ22" i="70"/>
  <c r="AO22" i="70"/>
  <c r="AJ22" i="70"/>
  <c r="AH22" i="70"/>
  <c r="AC22" i="70"/>
  <c r="AA22" i="70"/>
  <c r="V22" i="70"/>
  <c r="T22" i="70"/>
  <c r="O22" i="70"/>
  <c r="M22" i="70"/>
  <c r="H22" i="70"/>
  <c r="F22" i="70"/>
  <c r="BU21" i="70"/>
  <c r="BS21" i="70"/>
  <c r="BQ21" i="70"/>
  <c r="BL21" i="70"/>
  <c r="BJ21" i="70"/>
  <c r="BE21" i="70"/>
  <c r="BC21" i="70"/>
  <c r="AX21" i="70"/>
  <c r="AV21" i="70"/>
  <c r="AQ21" i="70"/>
  <c r="AO21" i="70"/>
  <c r="AJ21" i="70"/>
  <c r="AH21" i="70"/>
  <c r="AC21" i="70"/>
  <c r="AA21" i="70"/>
  <c r="V21" i="70"/>
  <c r="T21" i="70"/>
  <c r="O21" i="70"/>
  <c r="M21" i="70"/>
  <c r="H21" i="70"/>
  <c r="F21" i="70"/>
  <c r="BU20" i="70"/>
  <c r="BS20" i="70"/>
  <c r="BQ20" i="70"/>
  <c r="BL20" i="70"/>
  <c r="BJ20" i="70"/>
  <c r="BE20" i="70"/>
  <c r="BC20" i="70"/>
  <c r="AX20" i="70"/>
  <c r="AV20" i="70"/>
  <c r="AQ20" i="70"/>
  <c r="AO20" i="70"/>
  <c r="AJ20" i="70"/>
  <c r="AH20" i="70"/>
  <c r="AC20" i="70"/>
  <c r="AA20" i="70"/>
  <c r="T20" i="70"/>
  <c r="O20" i="70"/>
  <c r="M20" i="70"/>
  <c r="H20" i="70"/>
  <c r="F20" i="70"/>
  <c r="BU19" i="70"/>
  <c r="BS19" i="70"/>
  <c r="BQ19" i="70"/>
  <c r="BL19" i="70"/>
  <c r="BJ19" i="70"/>
  <c r="BE19" i="70"/>
  <c r="BC19" i="70"/>
  <c r="AX19" i="70"/>
  <c r="AV19" i="70"/>
  <c r="AQ19" i="70"/>
  <c r="AO19" i="70"/>
  <c r="AH19" i="70"/>
  <c r="AC19" i="70"/>
  <c r="AA19" i="70"/>
  <c r="V19" i="70"/>
  <c r="T19" i="70"/>
  <c r="O19" i="70"/>
  <c r="M19" i="70"/>
  <c r="H19" i="70"/>
  <c r="F19" i="70"/>
  <c r="BU18" i="70"/>
  <c r="BS18" i="70"/>
  <c r="BQ18" i="70"/>
  <c r="BL18" i="70"/>
  <c r="BJ18" i="70"/>
  <c r="BE18" i="70"/>
  <c r="BC18" i="70"/>
  <c r="AX18" i="70"/>
  <c r="AV18" i="70"/>
  <c r="AQ18" i="70"/>
  <c r="AO18" i="70"/>
  <c r="AJ18" i="70"/>
  <c r="AH18" i="70"/>
  <c r="AC18" i="70"/>
  <c r="AA18" i="70"/>
  <c r="V18" i="70"/>
  <c r="T18" i="70"/>
  <c r="O18" i="70"/>
  <c r="M18" i="70"/>
  <c r="H18" i="70"/>
  <c r="F18" i="70"/>
  <c r="BU17" i="70"/>
  <c r="BS17" i="70"/>
  <c r="BQ17" i="70"/>
  <c r="BL17" i="70"/>
  <c r="BJ17" i="70"/>
  <c r="BE17" i="70"/>
  <c r="BC17" i="70"/>
  <c r="AX17" i="70"/>
  <c r="AV17" i="70"/>
  <c r="AQ17" i="70"/>
  <c r="AO17" i="70"/>
  <c r="AJ17" i="70"/>
  <c r="AH17" i="70"/>
  <c r="AC17" i="70"/>
  <c r="AA17" i="70"/>
  <c r="V17" i="70"/>
  <c r="T17" i="70"/>
  <c r="M17" i="70"/>
  <c r="H17" i="70"/>
  <c r="F17" i="70"/>
  <c r="BU16" i="70"/>
  <c r="BS16" i="70"/>
  <c r="BQ16" i="70"/>
  <c r="BL16" i="70"/>
  <c r="BJ16" i="70"/>
  <c r="BE16" i="70"/>
  <c r="BC16" i="70"/>
  <c r="AX16" i="70"/>
  <c r="AV16" i="70"/>
  <c r="AQ16" i="70"/>
  <c r="AO16" i="70"/>
  <c r="AJ16" i="70"/>
  <c r="AH16" i="70"/>
  <c r="AA16" i="70"/>
  <c r="V16" i="70"/>
  <c r="T16" i="70"/>
  <c r="O16" i="70"/>
  <c r="M16" i="70"/>
  <c r="H16" i="70"/>
  <c r="F16" i="70"/>
  <c r="BU15" i="70"/>
  <c r="BS15" i="70"/>
  <c r="BQ15" i="70"/>
  <c r="BL15" i="70"/>
  <c r="BJ15" i="70"/>
  <c r="BE15" i="70"/>
  <c r="BC15" i="70"/>
  <c r="AX15" i="70"/>
  <c r="AV15" i="70"/>
  <c r="AO15" i="70"/>
  <c r="AH15" i="70"/>
  <c r="AC15" i="70"/>
  <c r="AA15" i="70"/>
  <c r="T15" i="70"/>
  <c r="O15" i="70"/>
  <c r="M15" i="70"/>
  <c r="H15" i="70"/>
  <c r="F15" i="70"/>
  <c r="P14" i="70"/>
  <c r="W14" i="70" s="1"/>
  <c r="AD14" i="70" s="1"/>
  <c r="AK14" i="70" s="1"/>
  <c r="AR14" i="70" s="1"/>
  <c r="AY14" i="70" s="1"/>
  <c r="BF14" i="70" s="1"/>
  <c r="BM14" i="70" s="1"/>
  <c r="BT14" i="70" s="1"/>
  <c r="O14" i="70"/>
  <c r="V14" i="70" s="1"/>
  <c r="AC14" i="70" s="1"/>
  <c r="AJ14" i="70" s="1"/>
  <c r="AQ14" i="70" s="1"/>
  <c r="AX14" i="70" s="1"/>
  <c r="BE14" i="70" s="1"/>
  <c r="BL14" i="70" s="1"/>
  <c r="BS14" i="70" s="1"/>
  <c r="N14" i="70"/>
  <c r="U14" i="70" s="1"/>
  <c r="BU14" i="70" s="1"/>
  <c r="I13" i="70"/>
  <c r="A6" i="70"/>
  <c r="A5" i="70"/>
  <c r="A4" i="70"/>
  <c r="A1" i="70"/>
  <c r="J87" i="69"/>
  <c r="I87" i="69"/>
  <c r="H87" i="69"/>
  <c r="AJ59" i="69"/>
  <c r="AI59" i="69"/>
  <c r="AH59" i="69"/>
  <c r="AE59" i="69"/>
  <c r="AB59" i="69"/>
  <c r="Y59" i="69"/>
  <c r="V59" i="69"/>
  <c r="S59" i="69"/>
  <c r="P59" i="69"/>
  <c r="M59" i="69"/>
  <c r="J59" i="69"/>
  <c r="G59" i="69"/>
  <c r="AJ58" i="69"/>
  <c r="AI58" i="69"/>
  <c r="AH58" i="69"/>
  <c r="AE58" i="69"/>
  <c r="AB58" i="69"/>
  <c r="Y58" i="69"/>
  <c r="V58" i="69"/>
  <c r="S58" i="69"/>
  <c r="P58" i="69"/>
  <c r="M58" i="69"/>
  <c r="J58" i="69"/>
  <c r="G58" i="69"/>
  <c r="AJ57" i="69"/>
  <c r="AI57" i="69"/>
  <c r="AH57" i="69"/>
  <c r="AE57" i="69"/>
  <c r="AB57" i="69"/>
  <c r="Y57" i="69"/>
  <c r="V57" i="69"/>
  <c r="S57" i="69"/>
  <c r="P57" i="69"/>
  <c r="M57" i="69"/>
  <c r="J57" i="69"/>
  <c r="G57" i="69"/>
  <c r="AJ56" i="69"/>
  <c r="AI56" i="69"/>
  <c r="AH56" i="69"/>
  <c r="AH60" i="69" s="1"/>
  <c r="AE56" i="69"/>
  <c r="AB56" i="69"/>
  <c r="Y56" i="69"/>
  <c r="Y60" i="69" s="1"/>
  <c r="V56" i="69"/>
  <c r="V60" i="69" s="1"/>
  <c r="S56" i="69"/>
  <c r="P56" i="69"/>
  <c r="P60" i="69" s="1"/>
  <c r="M56" i="69"/>
  <c r="M60" i="69" s="1"/>
  <c r="J56" i="69"/>
  <c r="J60" i="69" s="1"/>
  <c r="G56" i="69"/>
  <c r="AC62" i="69"/>
  <c r="O62" i="69"/>
  <c r="AJ52" i="69"/>
  <c r="AI52" i="69"/>
  <c r="AH52" i="69"/>
  <c r="AE52" i="69"/>
  <c r="AB52" i="69"/>
  <c r="Y52" i="69"/>
  <c r="V52" i="69"/>
  <c r="S52" i="69"/>
  <c r="P52" i="69"/>
  <c r="M52" i="69"/>
  <c r="J52" i="69"/>
  <c r="G52" i="69"/>
  <c r="AJ51" i="69"/>
  <c r="AI51" i="69"/>
  <c r="AH51" i="69"/>
  <c r="AE51" i="69"/>
  <c r="AB51" i="69"/>
  <c r="Y51" i="69"/>
  <c r="V51" i="69"/>
  <c r="S51" i="69"/>
  <c r="P51" i="69"/>
  <c r="M51" i="69"/>
  <c r="J51" i="69"/>
  <c r="G51" i="69"/>
  <c r="AJ50" i="69"/>
  <c r="AI50" i="69"/>
  <c r="AH50" i="69"/>
  <c r="AE50" i="69"/>
  <c r="AB50" i="69"/>
  <c r="Y50" i="69"/>
  <c r="V50" i="69"/>
  <c r="S50" i="69"/>
  <c r="P50" i="69"/>
  <c r="M50" i="69"/>
  <c r="J50" i="69"/>
  <c r="G50" i="69"/>
  <c r="AJ49" i="69"/>
  <c r="AI49" i="69"/>
  <c r="AH49" i="69"/>
  <c r="AE49" i="69"/>
  <c r="AB49" i="69"/>
  <c r="Y49" i="69"/>
  <c r="V49" i="69"/>
  <c r="S49" i="69"/>
  <c r="P49" i="69"/>
  <c r="M49" i="69"/>
  <c r="J49" i="69"/>
  <c r="G49" i="69"/>
  <c r="AJ46" i="69"/>
  <c r="AI46" i="69"/>
  <c r="AH46" i="69"/>
  <c r="AE46" i="69"/>
  <c r="AB46" i="69"/>
  <c r="Y46" i="69"/>
  <c r="V46" i="69"/>
  <c r="S46" i="69"/>
  <c r="P46" i="69"/>
  <c r="M46" i="69"/>
  <c r="J46" i="69"/>
  <c r="G46" i="69"/>
  <c r="AI34" i="69"/>
  <c r="AH34" i="69"/>
  <c r="AE34" i="69"/>
  <c r="AE53" i="69" s="1"/>
  <c r="AB34" i="69"/>
  <c r="AB53" i="69" s="1"/>
  <c r="Y34" i="69"/>
  <c r="V34" i="69"/>
  <c r="S34" i="69"/>
  <c r="S53" i="69" s="1"/>
  <c r="P34" i="69"/>
  <c r="P53" i="69" s="1"/>
  <c r="M34" i="69"/>
  <c r="J34" i="69"/>
  <c r="G34" i="69"/>
  <c r="G53" i="69" s="1"/>
  <c r="AG29" i="69"/>
  <c r="AF29" i="69"/>
  <c r="AC29" i="69"/>
  <c r="Z29" i="69"/>
  <c r="W29" i="69"/>
  <c r="T29" i="69"/>
  <c r="Q29" i="69"/>
  <c r="N29" i="69"/>
  <c r="K29" i="69"/>
  <c r="H29" i="69"/>
  <c r="E29" i="69"/>
  <c r="AF28" i="69"/>
  <c r="AC28" i="69"/>
  <c r="Z28" i="69"/>
  <c r="W28" i="69"/>
  <c r="T28" i="69"/>
  <c r="Q28" i="69"/>
  <c r="N28" i="69"/>
  <c r="K28" i="69"/>
  <c r="H28" i="69"/>
  <c r="E28" i="69"/>
  <c r="AF24" i="69"/>
  <c r="AC24" i="69"/>
  <c r="Z24" i="69"/>
  <c r="W24" i="69"/>
  <c r="T24" i="69"/>
  <c r="N24" i="69"/>
  <c r="K24" i="69"/>
  <c r="H24" i="69"/>
  <c r="E24" i="69"/>
  <c r="D11" i="69"/>
  <c r="C11" i="69"/>
  <c r="B11" i="69"/>
  <c r="D10" i="69"/>
  <c r="C10" i="69"/>
  <c r="B10" i="69"/>
  <c r="D9" i="69"/>
  <c r="C9" i="69"/>
  <c r="B9" i="69"/>
  <c r="D8" i="69"/>
  <c r="C8" i="69"/>
  <c r="B8" i="69"/>
  <c r="D7" i="69"/>
  <c r="C7" i="69"/>
  <c r="B7" i="69"/>
  <c r="C6" i="69"/>
  <c r="C5" i="69"/>
  <c r="B3" i="69"/>
  <c r="E90" i="69" s="1"/>
  <c r="A202" i="68"/>
  <c r="A201" i="68"/>
  <c r="A145" i="68"/>
  <c r="A144" i="68"/>
  <c r="A143" i="68"/>
  <c r="A142" i="68"/>
  <c r="A141" i="68"/>
  <c r="A140" i="68"/>
  <c r="A139" i="68"/>
  <c r="A137" i="68"/>
  <c r="A136" i="68"/>
  <c r="A134" i="68"/>
  <c r="A133" i="68"/>
  <c r="A111" i="68"/>
  <c r="A106" i="68"/>
  <c r="A105" i="68"/>
  <c r="A104" i="68"/>
  <c r="A103"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2" i="68"/>
  <c r="E120" i="67"/>
  <c r="D120" i="67"/>
  <c r="C120" i="67"/>
  <c r="AG24" i="65"/>
  <c r="B7" i="67"/>
  <c r="A6" i="67"/>
  <c r="A5" i="67"/>
  <c r="A4" i="67"/>
  <c r="A1" i="67"/>
  <c r="I74" i="66"/>
  <c r="H74" i="66"/>
  <c r="G74" i="66"/>
  <c r="F74" i="66"/>
  <c r="E74" i="66"/>
  <c r="D74" i="66"/>
  <c r="C74" i="66"/>
  <c r="AC23" i="65"/>
  <c r="Z23" i="65"/>
  <c r="W23" i="65"/>
  <c r="T23" i="65"/>
  <c r="Q23" i="65"/>
  <c r="N23" i="65"/>
  <c r="K23" i="65"/>
  <c r="G23" i="65"/>
  <c r="P14" i="66"/>
  <c r="W14" i="66" s="1"/>
  <c r="AD14" i="66" s="1"/>
  <c r="AK14" i="66" s="1"/>
  <c r="AR14" i="66" s="1"/>
  <c r="AY14" i="66" s="1"/>
  <c r="BF14" i="66" s="1"/>
  <c r="BM14" i="66" s="1"/>
  <c r="BT14" i="66" s="1"/>
  <c r="O14" i="66"/>
  <c r="V14" i="66" s="1"/>
  <c r="N14" i="66"/>
  <c r="U14" i="66" s="1"/>
  <c r="BU14" i="66" s="1"/>
  <c r="I13" i="66"/>
  <c r="A6" i="66"/>
  <c r="A5" i="66"/>
  <c r="A4" i="66"/>
  <c r="A1" i="66"/>
  <c r="J87" i="65"/>
  <c r="I87" i="65"/>
  <c r="H87" i="65"/>
  <c r="J74" i="66" s="1"/>
  <c r="AJ59" i="65"/>
  <c r="AI59" i="65"/>
  <c r="AH59" i="65"/>
  <c r="AE59" i="65"/>
  <c r="AB59" i="65"/>
  <c r="Y59" i="65"/>
  <c r="V59" i="65"/>
  <c r="S59" i="65"/>
  <c r="P59" i="65"/>
  <c r="M59" i="65"/>
  <c r="J59" i="65"/>
  <c r="G59" i="65"/>
  <c r="AJ58" i="65"/>
  <c r="AI58" i="65"/>
  <c r="AH58" i="65"/>
  <c r="AE58" i="65"/>
  <c r="AB58" i="65"/>
  <c r="Y58" i="65"/>
  <c r="V58" i="65"/>
  <c r="S58" i="65"/>
  <c r="P58" i="65"/>
  <c r="M58" i="65"/>
  <c r="J58" i="65"/>
  <c r="G58" i="65"/>
  <c r="AJ57" i="65"/>
  <c r="AI57" i="65"/>
  <c r="AH57" i="65"/>
  <c r="AE57" i="65"/>
  <c r="AB57" i="65"/>
  <c r="Y57" i="65"/>
  <c r="V57" i="65"/>
  <c r="S57" i="65"/>
  <c r="P57" i="65"/>
  <c r="M57" i="65"/>
  <c r="J57" i="65"/>
  <c r="G57" i="65"/>
  <c r="AJ56" i="65"/>
  <c r="AI56" i="65"/>
  <c r="AH56" i="65"/>
  <c r="AH60" i="65" s="1"/>
  <c r="AE56" i="65"/>
  <c r="AE60" i="65" s="1"/>
  <c r="AB56" i="65"/>
  <c r="Y56" i="65"/>
  <c r="V56" i="65"/>
  <c r="V60" i="65" s="1"/>
  <c r="S56" i="65"/>
  <c r="S60" i="65" s="1"/>
  <c r="P56" i="65"/>
  <c r="P60" i="65" s="1"/>
  <c r="M56" i="65"/>
  <c r="M60" i="65" s="1"/>
  <c r="J56" i="65"/>
  <c r="J60" i="65" s="1"/>
  <c r="G56" i="65"/>
  <c r="G60" i="65" s="1"/>
  <c r="AJ52" i="65"/>
  <c r="AI52" i="65"/>
  <c r="AH52" i="65"/>
  <c r="AE52" i="65"/>
  <c r="AB52" i="65"/>
  <c r="Y52" i="65"/>
  <c r="V52" i="65"/>
  <c r="S52" i="65"/>
  <c r="P52" i="65"/>
  <c r="M52" i="65"/>
  <c r="J52" i="65"/>
  <c r="G52" i="65"/>
  <c r="AJ51" i="65"/>
  <c r="AI51" i="65"/>
  <c r="AH51" i="65"/>
  <c r="AE51" i="65"/>
  <c r="AB51" i="65"/>
  <c r="Y51" i="65"/>
  <c r="V51" i="65"/>
  <c r="S51" i="65"/>
  <c r="P51" i="65"/>
  <c r="M51" i="65"/>
  <c r="J51" i="65"/>
  <c r="G51" i="65"/>
  <c r="AJ50" i="65"/>
  <c r="AI50" i="65"/>
  <c r="AH50" i="65"/>
  <c r="AE50" i="65"/>
  <c r="AB50" i="65"/>
  <c r="Y50" i="65"/>
  <c r="V50" i="65"/>
  <c r="S50" i="65"/>
  <c r="P50" i="65"/>
  <c r="M50" i="65"/>
  <c r="J50" i="65"/>
  <c r="G50" i="65"/>
  <c r="AJ49" i="65"/>
  <c r="AI49" i="65"/>
  <c r="AH49" i="65"/>
  <c r="AE49" i="65"/>
  <c r="AB49" i="65"/>
  <c r="Y49" i="65"/>
  <c r="V49" i="65"/>
  <c r="S49" i="65"/>
  <c r="P49" i="65"/>
  <c r="M49" i="65"/>
  <c r="J49" i="65"/>
  <c r="G49" i="65"/>
  <c r="AJ46" i="65"/>
  <c r="AI46" i="65"/>
  <c r="AH46" i="65"/>
  <c r="AE46" i="65"/>
  <c r="AB46" i="65"/>
  <c r="Y46" i="65"/>
  <c r="V46" i="65"/>
  <c r="S46" i="65"/>
  <c r="P46" i="65"/>
  <c r="M46" i="65"/>
  <c r="J46" i="65"/>
  <c r="G46" i="65"/>
  <c r="AI34" i="65"/>
  <c r="AH34" i="65"/>
  <c r="AH53" i="65" s="1"/>
  <c r="AE34" i="65"/>
  <c r="AE53" i="65" s="1"/>
  <c r="AB34" i="65"/>
  <c r="Y34" i="65"/>
  <c r="V34" i="65"/>
  <c r="V53" i="65" s="1"/>
  <c r="S34" i="65"/>
  <c r="S53" i="65" s="1"/>
  <c r="P34" i="65"/>
  <c r="M34" i="65"/>
  <c r="J34" i="65"/>
  <c r="J53" i="65" s="1"/>
  <c r="G34" i="65"/>
  <c r="G53" i="65" s="1"/>
  <c r="AF29" i="65"/>
  <c r="AC29" i="65"/>
  <c r="Z29" i="65"/>
  <c r="W29" i="65"/>
  <c r="T29" i="65"/>
  <c r="R29" i="65"/>
  <c r="Q29" i="65"/>
  <c r="N29" i="65"/>
  <c r="L29" i="65"/>
  <c r="K29" i="65"/>
  <c r="H29" i="65"/>
  <c r="E29" i="65"/>
  <c r="AF28" i="65"/>
  <c r="AC28" i="65"/>
  <c r="Z28" i="65"/>
  <c r="W28" i="65"/>
  <c r="T28" i="65"/>
  <c r="Q28" i="65"/>
  <c r="N28" i="65"/>
  <c r="K28" i="65"/>
  <c r="J28" i="65"/>
  <c r="H28" i="65"/>
  <c r="E28" i="65"/>
  <c r="AF24" i="65"/>
  <c r="AC24" i="65"/>
  <c r="Z24" i="65"/>
  <c r="W24" i="65"/>
  <c r="T24" i="65"/>
  <c r="Q24" i="65"/>
  <c r="N24" i="65"/>
  <c r="K24" i="65"/>
  <c r="H24" i="65"/>
  <c r="E24" i="65"/>
  <c r="D11" i="65"/>
  <c r="C11" i="65"/>
  <c r="B11" i="65"/>
  <c r="D10" i="65"/>
  <c r="C10" i="65"/>
  <c r="B10" i="65"/>
  <c r="D9" i="65"/>
  <c r="C9" i="65"/>
  <c r="B9" i="65"/>
  <c r="B6" i="66" s="1"/>
  <c r="D8" i="65"/>
  <c r="C8" i="65"/>
  <c r="B8" i="65"/>
  <c r="B5" i="66" s="1"/>
  <c r="D7" i="65"/>
  <c r="C7" i="65"/>
  <c r="B7" i="65"/>
  <c r="C6" i="65"/>
  <c r="C5" i="65"/>
  <c r="AI92" i="65"/>
  <c r="B3" i="65"/>
  <c r="E90" i="65" s="1"/>
  <c r="A202" i="64"/>
  <c r="A201" i="64"/>
  <c r="A145" i="64"/>
  <c r="A144" i="64"/>
  <c r="A143" i="64"/>
  <c r="A142" i="64"/>
  <c r="A141" i="64"/>
  <c r="A140" i="64"/>
  <c r="A139" i="64"/>
  <c r="A137" i="64"/>
  <c r="A136" i="64"/>
  <c r="A134" i="64"/>
  <c r="A133" i="64"/>
  <c r="A111" i="64"/>
  <c r="A106" i="64"/>
  <c r="A105" i="64"/>
  <c r="A104" i="64"/>
  <c r="A103" i="64"/>
  <c r="A102"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A2" i="64"/>
  <c r="E120" i="63"/>
  <c r="D120" i="63"/>
  <c r="C120" i="63"/>
  <c r="AI106" i="63"/>
  <c r="AH106" i="63"/>
  <c r="AH24" i="61"/>
  <c r="Q24" i="61"/>
  <c r="AD9" i="63"/>
  <c r="AA9" i="63"/>
  <c r="X9" i="63"/>
  <c r="U9" i="63"/>
  <c r="R9" i="63"/>
  <c r="O9" i="63"/>
  <c r="L9" i="63"/>
  <c r="I9" i="63"/>
  <c r="F9" i="63"/>
  <c r="C9" i="63"/>
  <c r="B7" i="63"/>
  <c r="A6" i="63"/>
  <c r="A5" i="63"/>
  <c r="A4" i="63"/>
  <c r="A1" i="63"/>
  <c r="I74" i="62"/>
  <c r="H74" i="62"/>
  <c r="G74" i="62"/>
  <c r="F74" i="62"/>
  <c r="E74" i="62"/>
  <c r="D74" i="62"/>
  <c r="C74" i="62"/>
  <c r="AC23" i="61"/>
  <c r="T23" i="61"/>
  <c r="K23" i="61"/>
  <c r="P14" i="62"/>
  <c r="W14" i="62" s="1"/>
  <c r="BW14" i="62" s="1"/>
  <c r="O14" i="62"/>
  <c r="V14" i="62" s="1"/>
  <c r="N14" i="62"/>
  <c r="U14" i="62" s="1"/>
  <c r="BU14" i="62" s="1"/>
  <c r="I13" i="62"/>
  <c r="A6" i="62"/>
  <c r="A5" i="62"/>
  <c r="A4" i="62"/>
  <c r="A1" i="62"/>
  <c r="J87" i="61"/>
  <c r="I87" i="61"/>
  <c r="H87" i="61"/>
  <c r="M74" i="62" s="1"/>
  <c r="AJ59" i="61"/>
  <c r="AI59" i="61"/>
  <c r="AH59" i="61"/>
  <c r="AE59" i="61"/>
  <c r="AB59" i="61"/>
  <c r="Y59" i="61"/>
  <c r="V59" i="61"/>
  <c r="S59" i="61"/>
  <c r="P59" i="61"/>
  <c r="M59" i="61"/>
  <c r="J59" i="61"/>
  <c r="G59" i="61"/>
  <c r="AJ58" i="61"/>
  <c r="AI58" i="61"/>
  <c r="AH58" i="61"/>
  <c r="AE58" i="61"/>
  <c r="AB58" i="61"/>
  <c r="Y58" i="61"/>
  <c r="V58" i="61"/>
  <c r="S58" i="61"/>
  <c r="P58" i="61"/>
  <c r="M58" i="61"/>
  <c r="J58" i="61"/>
  <c r="G58" i="61"/>
  <c r="AJ57" i="61"/>
  <c r="AI57" i="61"/>
  <c r="AH57" i="61"/>
  <c r="AE57" i="61"/>
  <c r="AB57" i="61"/>
  <c r="Y57" i="61"/>
  <c r="V57" i="61"/>
  <c r="S57" i="61"/>
  <c r="P57" i="61"/>
  <c r="M57" i="61"/>
  <c r="J57" i="61"/>
  <c r="G57" i="61"/>
  <c r="AJ56" i="61"/>
  <c r="AI56" i="61"/>
  <c r="AH56" i="61"/>
  <c r="AE56" i="61"/>
  <c r="AB56" i="61"/>
  <c r="AB60" i="61" s="1"/>
  <c r="Y56" i="61"/>
  <c r="Y60" i="61" s="1"/>
  <c r="V56" i="61"/>
  <c r="V60" i="61" s="1"/>
  <c r="S56" i="61"/>
  <c r="P56" i="61"/>
  <c r="P60" i="61" s="1"/>
  <c r="M56" i="61"/>
  <c r="J56" i="61"/>
  <c r="G56" i="61"/>
  <c r="Z62" i="61"/>
  <c r="AJ52" i="61"/>
  <c r="AI52" i="61"/>
  <c r="AH52" i="61"/>
  <c r="AE52" i="61"/>
  <c r="AB52" i="61"/>
  <c r="Y52" i="61"/>
  <c r="V52" i="61"/>
  <c r="S52" i="61"/>
  <c r="P52" i="61"/>
  <c r="M52" i="61"/>
  <c r="J52" i="61"/>
  <c r="G52" i="61"/>
  <c r="AJ51" i="61"/>
  <c r="AI51" i="61"/>
  <c r="AH51" i="61"/>
  <c r="AE51" i="61"/>
  <c r="AB51" i="61"/>
  <c r="Y51" i="61"/>
  <c r="V51" i="61"/>
  <c r="S51" i="61"/>
  <c r="P51" i="61"/>
  <c r="M51" i="61"/>
  <c r="J51" i="61"/>
  <c r="G51" i="61"/>
  <c r="AJ50" i="61"/>
  <c r="AI50" i="61"/>
  <c r="AH50" i="61"/>
  <c r="AE50" i="61"/>
  <c r="AB50" i="61"/>
  <c r="Y50" i="61"/>
  <c r="V50" i="61"/>
  <c r="S50" i="61"/>
  <c r="P50" i="61"/>
  <c r="M50" i="61"/>
  <c r="J50" i="61"/>
  <c r="G50" i="61"/>
  <c r="AJ49" i="61"/>
  <c r="AI49" i="61"/>
  <c r="AH49" i="61"/>
  <c r="AE49" i="61"/>
  <c r="AB49" i="61"/>
  <c r="Y49" i="61"/>
  <c r="V49" i="61"/>
  <c r="S49" i="61"/>
  <c r="P49" i="61"/>
  <c r="M49" i="61"/>
  <c r="J49" i="61"/>
  <c r="G49" i="61"/>
  <c r="AJ46" i="61"/>
  <c r="AI46" i="61"/>
  <c r="AH46" i="61"/>
  <c r="AE46" i="61"/>
  <c r="AB46" i="61"/>
  <c r="Y46" i="61"/>
  <c r="V46" i="61"/>
  <c r="S46" i="61"/>
  <c r="P46" i="61"/>
  <c r="M46" i="61"/>
  <c r="J46" i="61"/>
  <c r="G46" i="61"/>
  <c r="AI34" i="61"/>
  <c r="AH34" i="61"/>
  <c r="AE34" i="61"/>
  <c r="AE53" i="61" s="1"/>
  <c r="AB34" i="61"/>
  <c r="AB53" i="61" s="1"/>
  <c r="Y34" i="61"/>
  <c r="V34" i="61"/>
  <c r="S34" i="61"/>
  <c r="S53" i="61" s="1"/>
  <c r="P34" i="61"/>
  <c r="P53" i="61" s="1"/>
  <c r="M34" i="61"/>
  <c r="J34" i="61"/>
  <c r="G34" i="61"/>
  <c r="G53" i="61" s="1"/>
  <c r="AF28" i="61"/>
  <c r="AC28" i="61"/>
  <c r="Z28" i="61"/>
  <c r="W28" i="61"/>
  <c r="T28" i="61"/>
  <c r="Q28" i="61"/>
  <c r="N28" i="61"/>
  <c r="M28" i="61"/>
  <c r="K28" i="61"/>
  <c r="H28" i="61"/>
  <c r="E28" i="61"/>
  <c r="AF24" i="61"/>
  <c r="AC24" i="61"/>
  <c r="Z24" i="61"/>
  <c r="W24" i="61"/>
  <c r="T24" i="61"/>
  <c r="N24" i="61"/>
  <c r="K24" i="61"/>
  <c r="H24" i="61"/>
  <c r="E24" i="61"/>
  <c r="D11" i="61"/>
  <c r="C11" i="61"/>
  <c r="B11" i="61"/>
  <c r="D10" i="61"/>
  <c r="C10" i="61"/>
  <c r="B10" i="61"/>
  <c r="D9" i="61"/>
  <c r="C9" i="61"/>
  <c r="B9" i="61"/>
  <c r="B6" i="62" s="1"/>
  <c r="D8" i="61"/>
  <c r="C8" i="61"/>
  <c r="B8" i="61"/>
  <c r="B5" i="62" s="1"/>
  <c r="D7" i="61"/>
  <c r="C7" i="61"/>
  <c r="B7" i="61"/>
  <c r="C6" i="61"/>
  <c r="C5" i="61"/>
  <c r="AI92" i="61"/>
  <c r="B3" i="61"/>
  <c r="E90" i="61" s="1"/>
  <c r="A202" i="60"/>
  <c r="A201" i="60"/>
  <c r="A145" i="60"/>
  <c r="A144" i="60"/>
  <c r="A143" i="60"/>
  <c r="A142" i="60"/>
  <c r="A141" i="60"/>
  <c r="A140" i="60"/>
  <c r="A139" i="60"/>
  <c r="A137" i="60"/>
  <c r="A136" i="60"/>
  <c r="A134" i="60"/>
  <c r="A133" i="60"/>
  <c r="A111" i="60"/>
  <c r="A106" i="60"/>
  <c r="A105" i="60"/>
  <c r="A104" i="60"/>
  <c r="A103" i="60"/>
  <c r="A59" i="60"/>
  <c r="A58"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2" i="60"/>
  <c r="E120" i="59"/>
  <c r="D120" i="59"/>
  <c r="C120" i="59"/>
  <c r="AI106" i="59"/>
  <c r="AH106" i="59"/>
  <c r="AB29" i="57"/>
  <c r="J29" i="57"/>
  <c r="T28" i="57"/>
  <c r="R28" i="57"/>
  <c r="T24" i="57"/>
  <c r="AD9" i="59"/>
  <c r="AA9" i="59"/>
  <c r="X9" i="59"/>
  <c r="U9" i="59"/>
  <c r="R9" i="59"/>
  <c r="O9" i="59"/>
  <c r="L9" i="59"/>
  <c r="I9" i="59"/>
  <c r="F9" i="59"/>
  <c r="C9" i="59"/>
  <c r="B7" i="59"/>
  <c r="A6" i="59"/>
  <c r="A5" i="59"/>
  <c r="A4" i="59"/>
  <c r="A1" i="59"/>
  <c r="I74" i="58"/>
  <c r="H74" i="58"/>
  <c r="G74" i="58"/>
  <c r="F74" i="58"/>
  <c r="E74" i="58"/>
  <c r="D74" i="58"/>
  <c r="C74" i="58"/>
  <c r="AF23" i="57"/>
  <c r="N23" i="57"/>
  <c r="P14" i="58"/>
  <c r="W14" i="58" s="1"/>
  <c r="O14" i="58"/>
  <c r="V14" i="58" s="1"/>
  <c r="N14" i="58"/>
  <c r="U14" i="58" s="1"/>
  <c r="AB14" i="58" s="1"/>
  <c r="AI14" i="58" s="1"/>
  <c r="AP14" i="58" s="1"/>
  <c r="AW14" i="58" s="1"/>
  <c r="BD14" i="58" s="1"/>
  <c r="BK14" i="58" s="1"/>
  <c r="BR14" i="58" s="1"/>
  <c r="I13" i="58"/>
  <c r="E12" i="59" s="1"/>
  <c r="A6" i="58"/>
  <c r="A5" i="58"/>
  <c r="A4" i="58"/>
  <c r="A1" i="58"/>
  <c r="J87" i="57"/>
  <c r="I87" i="57"/>
  <c r="H87" i="57"/>
  <c r="AJ59" i="57"/>
  <c r="AI59" i="57"/>
  <c r="AH59" i="57"/>
  <c r="AE59" i="57"/>
  <c r="AB59" i="57"/>
  <c r="Y59" i="57"/>
  <c r="V59" i="57"/>
  <c r="S59" i="57"/>
  <c r="P59" i="57"/>
  <c r="M59" i="57"/>
  <c r="J59" i="57"/>
  <c r="G59" i="57"/>
  <c r="AJ58" i="57"/>
  <c r="AI58" i="57"/>
  <c r="AH58" i="57"/>
  <c r="AE58" i="57"/>
  <c r="AB58" i="57"/>
  <c r="Y58" i="57"/>
  <c r="V58" i="57"/>
  <c r="S58" i="57"/>
  <c r="P58" i="57"/>
  <c r="M58" i="57"/>
  <c r="J58" i="57"/>
  <c r="G58" i="57"/>
  <c r="AJ57" i="57"/>
  <c r="AI57" i="57"/>
  <c r="AH57" i="57"/>
  <c r="AE57" i="57"/>
  <c r="AB57" i="57"/>
  <c r="Y57" i="57"/>
  <c r="V57" i="57"/>
  <c r="S57" i="57"/>
  <c r="P57" i="57"/>
  <c r="M57" i="57"/>
  <c r="J57" i="57"/>
  <c r="G57" i="57"/>
  <c r="AJ56" i="57"/>
  <c r="AI56" i="57"/>
  <c r="AH56" i="57"/>
  <c r="AE56" i="57"/>
  <c r="AE60" i="57" s="1"/>
  <c r="AB56" i="57"/>
  <c r="Y56" i="57"/>
  <c r="Y60" i="57" s="1"/>
  <c r="V56" i="57"/>
  <c r="S56" i="57"/>
  <c r="S60" i="57" s="1"/>
  <c r="P56" i="57"/>
  <c r="P60" i="57" s="1"/>
  <c r="M56" i="57"/>
  <c r="J56" i="57"/>
  <c r="G56" i="57"/>
  <c r="G60" i="57" s="1"/>
  <c r="AJ52" i="57"/>
  <c r="AI52" i="57"/>
  <c r="AH52" i="57"/>
  <c r="AE52" i="57"/>
  <c r="AB52" i="57"/>
  <c r="Y52" i="57"/>
  <c r="V52" i="57"/>
  <c r="S52" i="57"/>
  <c r="P52" i="57"/>
  <c r="M52" i="57"/>
  <c r="J52" i="57"/>
  <c r="G52" i="57"/>
  <c r="AJ51" i="57"/>
  <c r="AI51" i="57"/>
  <c r="AH51" i="57"/>
  <c r="AE51" i="57"/>
  <c r="AB51" i="57"/>
  <c r="Y51" i="57"/>
  <c r="V51" i="57"/>
  <c r="S51" i="57"/>
  <c r="P51" i="57"/>
  <c r="M51" i="57"/>
  <c r="J51" i="57"/>
  <c r="G51" i="57"/>
  <c r="AJ50" i="57"/>
  <c r="AI50" i="57"/>
  <c r="AH50" i="57"/>
  <c r="AE50" i="57"/>
  <c r="AB50" i="57"/>
  <c r="Y50" i="57"/>
  <c r="V50" i="57"/>
  <c r="S50" i="57"/>
  <c r="P50" i="57"/>
  <c r="M50" i="57"/>
  <c r="J50" i="57"/>
  <c r="G50" i="57"/>
  <c r="AJ49" i="57"/>
  <c r="AI49" i="57"/>
  <c r="AH49" i="57"/>
  <c r="AE49" i="57"/>
  <c r="AB49" i="57"/>
  <c r="Y49" i="57"/>
  <c r="V49" i="57"/>
  <c r="S49" i="57"/>
  <c r="P49" i="57"/>
  <c r="M49" i="57"/>
  <c r="J49" i="57"/>
  <c r="G49" i="57"/>
  <c r="AJ46" i="57"/>
  <c r="AI46" i="57"/>
  <c r="AH46" i="57"/>
  <c r="AE46" i="57"/>
  <c r="AB46" i="57"/>
  <c r="Y46" i="57"/>
  <c r="V46" i="57"/>
  <c r="S46" i="57"/>
  <c r="P46" i="57"/>
  <c r="M46" i="57"/>
  <c r="J46" i="57"/>
  <c r="G46" i="57"/>
  <c r="AI34" i="57"/>
  <c r="AH34" i="57"/>
  <c r="AE34" i="57"/>
  <c r="AE53" i="57" s="1"/>
  <c r="AB34" i="57"/>
  <c r="Y34" i="57"/>
  <c r="V34" i="57"/>
  <c r="S34" i="57"/>
  <c r="S53" i="57" s="1"/>
  <c r="P34" i="57"/>
  <c r="M34" i="57"/>
  <c r="J34" i="57"/>
  <c r="G34" i="57"/>
  <c r="G53" i="57" s="1"/>
  <c r="AF29" i="57"/>
  <c r="AC29" i="57"/>
  <c r="Z29" i="57"/>
  <c r="X29" i="57"/>
  <c r="W29" i="57"/>
  <c r="T29" i="57"/>
  <c r="Q29" i="57"/>
  <c r="N29" i="57"/>
  <c r="K29" i="57"/>
  <c r="H29" i="57"/>
  <c r="E29" i="57"/>
  <c r="AF28" i="57"/>
  <c r="AC28" i="57"/>
  <c r="Z28" i="57"/>
  <c r="W28" i="57"/>
  <c r="Q28" i="57"/>
  <c r="N28" i="57"/>
  <c r="K28" i="57"/>
  <c r="H28" i="57"/>
  <c r="E28" i="57"/>
  <c r="AF24" i="57"/>
  <c r="AC24" i="57"/>
  <c r="Z24" i="57"/>
  <c r="W24" i="57"/>
  <c r="Q24" i="57"/>
  <c r="N24" i="57"/>
  <c r="K24" i="57"/>
  <c r="H24" i="57"/>
  <c r="E24" i="57"/>
  <c r="D11" i="57"/>
  <c r="C11" i="57"/>
  <c r="B11" i="57"/>
  <c r="D10" i="57"/>
  <c r="C10" i="57"/>
  <c r="B10" i="57"/>
  <c r="D9" i="57"/>
  <c r="C9" i="57"/>
  <c r="B9" i="57"/>
  <c r="B6" i="58" s="1"/>
  <c r="D8" i="57"/>
  <c r="C8" i="57"/>
  <c r="B8" i="57"/>
  <c r="D7" i="57"/>
  <c r="C7" i="57"/>
  <c r="B7" i="57"/>
  <c r="C6" i="57"/>
  <c r="C5" i="57"/>
  <c r="AI92" i="57"/>
  <c r="B3" i="57"/>
  <c r="E90" i="57" s="1"/>
  <c r="D7" i="56"/>
  <c r="C7" i="56"/>
  <c r="B7" i="56"/>
  <c r="F76" i="56"/>
  <c r="G76" i="56" s="1"/>
  <c r="H76" i="56" s="1"/>
  <c r="I14" i="56"/>
  <c r="D11" i="52"/>
  <c r="C11" i="52"/>
  <c r="B11" i="52"/>
  <c r="D10" i="52"/>
  <c r="C10" i="52"/>
  <c r="B10" i="52"/>
  <c r="D9" i="52"/>
  <c r="C9" i="52"/>
  <c r="B9" i="52"/>
  <c r="D8" i="52"/>
  <c r="C8" i="52"/>
  <c r="B8" i="52"/>
  <c r="B5" i="53" s="1"/>
  <c r="D7" i="52"/>
  <c r="C7" i="52"/>
  <c r="B7" i="52"/>
  <c r="C6" i="52"/>
  <c r="C5" i="52"/>
  <c r="B6" i="52"/>
  <c r="B3" i="52"/>
  <c r="E90" i="52" s="1"/>
  <c r="D7" i="48"/>
  <c r="C7" i="48"/>
  <c r="B7" i="48"/>
  <c r="D6" i="48"/>
  <c r="C6" i="48"/>
  <c r="B4" i="49"/>
  <c r="J79" i="48"/>
  <c r="E78" i="48"/>
  <c r="D7" i="36"/>
  <c r="C7" i="36"/>
  <c r="B7" i="36"/>
  <c r="D6" i="36"/>
  <c r="C6" i="36"/>
  <c r="A202" i="55"/>
  <c r="A201" i="55"/>
  <c r="A145" i="55"/>
  <c r="A144" i="55"/>
  <c r="A143" i="55"/>
  <c r="A142" i="55"/>
  <c r="A141" i="55"/>
  <c r="A140" i="55"/>
  <c r="A139" i="55"/>
  <c r="A137" i="55"/>
  <c r="A136" i="55"/>
  <c r="A134" i="55"/>
  <c r="A133" i="55"/>
  <c r="A111" i="55"/>
  <c r="A106" i="55"/>
  <c r="A103"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2" i="55"/>
  <c r="E120" i="54"/>
  <c r="D120" i="54"/>
  <c r="C120" i="54"/>
  <c r="AI106" i="54"/>
  <c r="AH106" i="54"/>
  <c r="AC29" i="52"/>
  <c r="V29" i="52"/>
  <c r="AC24" i="52"/>
  <c r="AG24" i="52"/>
  <c r="J24" i="52"/>
  <c r="AD9" i="54"/>
  <c r="AA9" i="54"/>
  <c r="X9" i="54"/>
  <c r="U9" i="54"/>
  <c r="R9" i="54"/>
  <c r="O9" i="54"/>
  <c r="L9" i="54"/>
  <c r="I9" i="54"/>
  <c r="F9" i="54"/>
  <c r="C9" i="54"/>
  <c r="B7" i="54"/>
  <c r="A6" i="54"/>
  <c r="A5" i="54"/>
  <c r="A4" i="54"/>
  <c r="A1" i="54"/>
  <c r="I74" i="53"/>
  <c r="H74" i="53"/>
  <c r="G74" i="53"/>
  <c r="F74" i="53"/>
  <c r="E74" i="53"/>
  <c r="D74" i="53"/>
  <c r="C74" i="53"/>
  <c r="T23" i="52"/>
  <c r="N23" i="52"/>
  <c r="P14" i="53"/>
  <c r="W14" i="53" s="1"/>
  <c r="O14" i="53"/>
  <c r="V14" i="53" s="1"/>
  <c r="N14" i="53"/>
  <c r="U14" i="53" s="1"/>
  <c r="BU14" i="53" s="1"/>
  <c r="I13" i="53"/>
  <c r="E12" i="54" s="1"/>
  <c r="A6" i="53"/>
  <c r="A5" i="53"/>
  <c r="A4" i="53"/>
  <c r="A1" i="53"/>
  <c r="J87" i="52"/>
  <c r="I87" i="52"/>
  <c r="H87" i="52"/>
  <c r="M74" i="53" s="1"/>
  <c r="AJ59" i="52"/>
  <c r="AI59" i="52"/>
  <c r="AH59" i="52"/>
  <c r="AE59" i="52"/>
  <c r="AB59" i="52"/>
  <c r="Y59" i="52"/>
  <c r="V59" i="52"/>
  <c r="S59" i="52"/>
  <c r="P59" i="52"/>
  <c r="M59" i="52"/>
  <c r="J59" i="52"/>
  <c r="G59" i="52"/>
  <c r="AJ58" i="52"/>
  <c r="AI58" i="52"/>
  <c r="AH58" i="52"/>
  <c r="AE58" i="52"/>
  <c r="AB58" i="52"/>
  <c r="Y58" i="52"/>
  <c r="V58" i="52"/>
  <c r="S58" i="52"/>
  <c r="P58" i="52"/>
  <c r="M58" i="52"/>
  <c r="J58" i="52"/>
  <c r="G58" i="52"/>
  <c r="AJ57" i="52"/>
  <c r="AI57" i="52"/>
  <c r="AH57" i="52"/>
  <c r="AE57" i="52"/>
  <c r="AB57" i="52"/>
  <c r="Y57" i="52"/>
  <c r="V57" i="52"/>
  <c r="S57" i="52"/>
  <c r="P57" i="52"/>
  <c r="M57" i="52"/>
  <c r="J57" i="52"/>
  <c r="G57" i="52"/>
  <c r="AJ56" i="52"/>
  <c r="AI56" i="52"/>
  <c r="AH56" i="52"/>
  <c r="AH60" i="52" s="1"/>
  <c r="AE56" i="52"/>
  <c r="AE60" i="52" s="1"/>
  <c r="AB56" i="52"/>
  <c r="Y56" i="52"/>
  <c r="V56" i="52"/>
  <c r="S56" i="52"/>
  <c r="S60" i="52" s="1"/>
  <c r="P56" i="52"/>
  <c r="M56" i="52"/>
  <c r="M60" i="52" s="1"/>
  <c r="J56" i="52"/>
  <c r="J60" i="52" s="1"/>
  <c r="G56" i="52"/>
  <c r="G60" i="52" s="1"/>
  <c r="AJ52" i="52"/>
  <c r="AI52" i="52"/>
  <c r="AH52" i="52"/>
  <c r="AE52" i="52"/>
  <c r="AB52" i="52"/>
  <c r="Y52" i="52"/>
  <c r="V52" i="52"/>
  <c r="S52" i="52"/>
  <c r="P52" i="52"/>
  <c r="M52" i="52"/>
  <c r="J52" i="52"/>
  <c r="G52" i="52"/>
  <c r="AJ51" i="52"/>
  <c r="AI51" i="52"/>
  <c r="AH51" i="52"/>
  <c r="AE51" i="52"/>
  <c r="AB51" i="52"/>
  <c r="Y51" i="52"/>
  <c r="V51" i="52"/>
  <c r="S51" i="52"/>
  <c r="P51" i="52"/>
  <c r="M51" i="52"/>
  <c r="J51" i="52"/>
  <c r="G51" i="52"/>
  <c r="AJ50" i="52"/>
  <c r="AI50" i="52"/>
  <c r="AH50" i="52"/>
  <c r="AE50" i="52"/>
  <c r="AB50" i="52"/>
  <c r="Y50" i="52"/>
  <c r="V50" i="52"/>
  <c r="S50" i="52"/>
  <c r="P50" i="52"/>
  <c r="M50" i="52"/>
  <c r="J50" i="52"/>
  <c r="G50" i="52"/>
  <c r="AJ49" i="52"/>
  <c r="AI49" i="52"/>
  <c r="AH49" i="52"/>
  <c r="AE49" i="52"/>
  <c r="AB49" i="52"/>
  <c r="Y49" i="52"/>
  <c r="V49" i="52"/>
  <c r="S49" i="52"/>
  <c r="P49" i="52"/>
  <c r="M49" i="52"/>
  <c r="J49" i="52"/>
  <c r="G49" i="52"/>
  <c r="AJ46" i="52"/>
  <c r="AI46" i="52"/>
  <c r="AH46" i="52"/>
  <c r="AE46" i="52"/>
  <c r="AB46" i="52"/>
  <c r="Y46" i="52"/>
  <c r="V46" i="52"/>
  <c r="S46" i="52"/>
  <c r="P46" i="52"/>
  <c r="M46" i="52"/>
  <c r="J46" i="52"/>
  <c r="G46" i="52"/>
  <c r="AI34" i="52"/>
  <c r="AH34" i="52"/>
  <c r="AH53" i="52" s="1"/>
  <c r="AE34" i="52"/>
  <c r="AE53" i="52" s="1"/>
  <c r="AB34" i="52"/>
  <c r="Y34" i="52"/>
  <c r="V34" i="52"/>
  <c r="S34" i="52"/>
  <c r="S53" i="52" s="1"/>
  <c r="P34" i="52"/>
  <c r="M34" i="52"/>
  <c r="J34" i="52"/>
  <c r="J53" i="52" s="1"/>
  <c r="G34" i="52"/>
  <c r="G53" i="52" s="1"/>
  <c r="AF29" i="52"/>
  <c r="AB29" i="52"/>
  <c r="AA29" i="52"/>
  <c r="Z29" i="52"/>
  <c r="W29" i="52"/>
  <c r="U29" i="52"/>
  <c r="T29" i="52"/>
  <c r="Q29" i="52"/>
  <c r="N29" i="52"/>
  <c r="K29" i="52"/>
  <c r="J29" i="52"/>
  <c r="H29" i="52"/>
  <c r="E29" i="52"/>
  <c r="AF28" i="52"/>
  <c r="AC28" i="52"/>
  <c r="AB28" i="52"/>
  <c r="Z28" i="52"/>
  <c r="W28" i="52"/>
  <c r="T28" i="52"/>
  <c r="Q28" i="52"/>
  <c r="N28" i="52"/>
  <c r="K28" i="52"/>
  <c r="H28" i="52"/>
  <c r="E28" i="52"/>
  <c r="AF24" i="52"/>
  <c r="Z24" i="52"/>
  <c r="W24" i="52"/>
  <c r="T24" i="52"/>
  <c r="Q24" i="52"/>
  <c r="N24" i="52"/>
  <c r="K24" i="52"/>
  <c r="H24" i="52"/>
  <c r="E24" i="52"/>
  <c r="A146" i="51"/>
  <c r="A145" i="51"/>
  <c r="A144" i="51"/>
  <c r="A143" i="51"/>
  <c r="A142" i="51"/>
  <c r="A141" i="51"/>
  <c r="A140" i="51"/>
  <c r="A138" i="51"/>
  <c r="A137" i="51"/>
  <c r="A135" i="51"/>
  <c r="A134" i="51"/>
  <c r="A112" i="51"/>
  <c r="A107" i="51"/>
  <c r="A105" i="51"/>
  <c r="A57" i="51"/>
  <c r="A56" i="51"/>
  <c r="A55" i="51"/>
  <c r="A54" i="51"/>
  <c r="A53" i="51"/>
  <c r="A52"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3" i="51"/>
  <c r="C115" i="50"/>
  <c r="K8" i="50"/>
  <c r="H8" i="50"/>
  <c r="E8" i="50"/>
  <c r="D8" i="50"/>
  <c r="C8" i="50"/>
  <c r="B6" i="50"/>
  <c r="A5" i="50"/>
  <c r="A4" i="50"/>
  <c r="A1" i="50"/>
  <c r="G72" i="49"/>
  <c r="F72" i="49"/>
  <c r="E72" i="49"/>
  <c r="D72" i="49"/>
  <c r="C72" i="49"/>
  <c r="I16" i="48"/>
  <c r="L13" i="49"/>
  <c r="Q13" i="49" s="1"/>
  <c r="BQ13" i="49" s="1"/>
  <c r="A5" i="49"/>
  <c r="A4" i="49"/>
  <c r="A1" i="49"/>
  <c r="F75" i="48"/>
  <c r="I55" i="48"/>
  <c r="I22" i="48"/>
  <c r="H22" i="48"/>
  <c r="G22" i="48"/>
  <c r="F22" i="48"/>
  <c r="E22" i="48"/>
  <c r="I21" i="48"/>
  <c r="H21" i="48"/>
  <c r="G21" i="48"/>
  <c r="F21" i="48"/>
  <c r="E21" i="48"/>
  <c r="I17" i="48"/>
  <c r="H17" i="48"/>
  <c r="G17" i="48"/>
  <c r="F17" i="48"/>
  <c r="E17" i="48"/>
  <c r="G16" i="48"/>
  <c r="A3" i="12"/>
  <c r="K34" i="9"/>
  <c r="K33" i="9"/>
  <c r="K32" i="9"/>
  <c r="K31" i="9"/>
  <c r="K30" i="9"/>
  <c r="K29" i="9"/>
  <c r="K28" i="9"/>
  <c r="K27" i="9"/>
  <c r="K26" i="9"/>
  <c r="K25" i="9"/>
  <c r="K24" i="9"/>
  <c r="K23" i="9"/>
  <c r="K22" i="9"/>
  <c r="K21" i="9"/>
  <c r="K20" i="9"/>
  <c r="K19" i="9"/>
  <c r="K18" i="9"/>
  <c r="K17" i="9"/>
  <c r="K16" i="9"/>
  <c r="K15" i="9"/>
  <c r="K14" i="9"/>
  <c r="B5" i="12" s="1"/>
  <c r="F30" i="9"/>
  <c r="G30" i="9" s="1"/>
  <c r="F29" i="9"/>
  <c r="G29" i="9" s="1"/>
  <c r="A146" i="39"/>
  <c r="A145" i="39"/>
  <c r="A137" i="39"/>
  <c r="A135" i="39"/>
  <c r="A134" i="39"/>
  <c r="A107" i="39"/>
  <c r="A55" i="39"/>
  <c r="A3" i="39"/>
  <c r="C116" i="38"/>
  <c r="A144" i="39"/>
  <c r="A143" i="39"/>
  <c r="A142" i="39"/>
  <c r="A141" i="39"/>
  <c r="A140" i="39"/>
  <c r="A138" i="39"/>
  <c r="A105" i="39"/>
  <c r="A104" i="39"/>
  <c r="A56" i="39"/>
  <c r="A54" i="39"/>
  <c r="A53" i="39"/>
  <c r="A52" i="39"/>
  <c r="B6" i="38"/>
  <c r="A5" i="38"/>
  <c r="A4" i="38"/>
  <c r="A1" i="38"/>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L13" i="37"/>
  <c r="Q13" i="37" s="1"/>
  <c r="V13" i="37" s="1"/>
  <c r="AA13" i="37" s="1"/>
  <c r="G12" i="37"/>
  <c r="C11" i="38" s="1"/>
  <c r="A5" i="37"/>
  <c r="A4" i="37"/>
  <c r="A1" i="37"/>
  <c r="F73" i="36"/>
  <c r="F53" i="36"/>
  <c r="L30" i="9" l="1"/>
  <c r="C21" i="12" s="1"/>
  <c r="B21" i="12"/>
  <c r="L15" i="9"/>
  <c r="C6" i="12" s="1"/>
  <c r="B6" i="12"/>
  <c r="L23" i="9"/>
  <c r="C14" i="12" s="1"/>
  <c r="B14" i="12"/>
  <c r="L31" i="9"/>
  <c r="C22" i="12" s="1"/>
  <c r="B22" i="12"/>
  <c r="L22" i="9"/>
  <c r="C13" i="12" s="1"/>
  <c r="B13" i="12"/>
  <c r="L16" i="9"/>
  <c r="C7" i="12" s="1"/>
  <c r="B7" i="12"/>
  <c r="L24" i="9"/>
  <c r="C15" i="12" s="1"/>
  <c r="B15" i="12"/>
  <c r="L32" i="9"/>
  <c r="C23" i="12" s="1"/>
  <c r="B23" i="12"/>
  <c r="L18" i="9"/>
  <c r="C9" i="12" s="1"/>
  <c r="B9" i="12"/>
  <c r="L26" i="9"/>
  <c r="C17" i="12" s="1"/>
  <c r="B17" i="12"/>
  <c r="L34" i="9"/>
  <c r="C25" i="12" s="1"/>
  <c r="B25" i="12"/>
  <c r="L17" i="9"/>
  <c r="C8" i="12" s="1"/>
  <c r="B8" i="12"/>
  <c r="L19" i="9"/>
  <c r="C10" i="12" s="1"/>
  <c r="B10" i="12"/>
  <c r="L27" i="9"/>
  <c r="C18" i="12" s="1"/>
  <c r="B18" i="12"/>
  <c r="L33" i="9"/>
  <c r="C24" i="12" s="1"/>
  <c r="B24" i="12"/>
  <c r="L20" i="9"/>
  <c r="C11" i="12" s="1"/>
  <c r="B11" i="12"/>
  <c r="L28" i="9"/>
  <c r="C19" i="12" s="1"/>
  <c r="B19" i="12"/>
  <c r="L25" i="9"/>
  <c r="C16" i="12" s="1"/>
  <c r="B16" i="12"/>
  <c r="L21" i="9"/>
  <c r="C12" i="12" s="1"/>
  <c r="B12" i="12"/>
  <c r="L29" i="9"/>
  <c r="C20" i="12" s="1"/>
  <c r="B20" i="12"/>
  <c r="J17" i="48"/>
  <c r="J22" i="48"/>
  <c r="J21" i="48"/>
  <c r="J72" i="49"/>
  <c r="F12" i="48"/>
  <c r="L14" i="9"/>
  <c r="C5" i="12" s="1"/>
  <c r="I46" i="36"/>
  <c r="E53" i="36"/>
  <c r="I53" i="36"/>
  <c r="G53" i="36"/>
  <c r="AI20" i="65"/>
  <c r="AF21" i="65"/>
  <c r="E21" i="65"/>
  <c r="AI20" i="57"/>
  <c r="AF21" i="57"/>
  <c r="E21" i="57"/>
  <c r="AI20" i="61"/>
  <c r="AF21" i="61"/>
  <c r="E21" i="61"/>
  <c r="AI20" i="69"/>
  <c r="AF21" i="69"/>
  <c r="E21" i="69"/>
  <c r="AI20" i="52"/>
  <c r="AF21" i="52"/>
  <c r="E21" i="52"/>
  <c r="BS58" i="70"/>
  <c r="AX58" i="70"/>
  <c r="H58" i="70"/>
  <c r="AC14" i="58"/>
  <c r="AJ14" i="58" s="1"/>
  <c r="AQ14" i="58" s="1"/>
  <c r="AX14" i="58" s="1"/>
  <c r="BE14" i="58" s="1"/>
  <c r="BL14" i="58" s="1"/>
  <c r="BS14" i="58" s="1"/>
  <c r="BV14" i="58"/>
  <c r="BE58" i="70"/>
  <c r="AF13" i="49"/>
  <c r="BA13" i="49" s="1"/>
  <c r="BO13" i="49" s="1"/>
  <c r="AC14" i="62"/>
  <c r="AJ14" i="62" s="1"/>
  <c r="AQ14" i="62" s="1"/>
  <c r="AX14" i="62" s="1"/>
  <c r="BE14" i="62" s="1"/>
  <c r="BL14" i="62" s="1"/>
  <c r="BS14" i="62" s="1"/>
  <c r="BV14" i="62"/>
  <c r="BL58" i="70"/>
  <c r="AC14" i="53"/>
  <c r="AJ14" i="53" s="1"/>
  <c r="AQ14" i="53" s="1"/>
  <c r="AX14" i="53" s="1"/>
  <c r="BE14" i="53" s="1"/>
  <c r="BL14" i="53" s="1"/>
  <c r="BS14" i="53" s="1"/>
  <c r="BV14" i="53"/>
  <c r="AC14" i="66"/>
  <c r="AJ14" i="66" s="1"/>
  <c r="AQ14" i="66" s="1"/>
  <c r="AX14" i="66" s="1"/>
  <c r="BE14" i="66" s="1"/>
  <c r="BL14" i="66" s="1"/>
  <c r="BS14" i="66" s="1"/>
  <c r="BV14" i="66"/>
  <c r="V60" i="57"/>
  <c r="S60" i="61"/>
  <c r="G46" i="36"/>
  <c r="Y53" i="57"/>
  <c r="Y53" i="61"/>
  <c r="P53" i="65"/>
  <c r="Y53" i="69"/>
  <c r="AB60" i="52"/>
  <c r="M60" i="57"/>
  <c r="J60" i="61"/>
  <c r="AH60" i="61"/>
  <c r="AB60" i="65"/>
  <c r="G60" i="69"/>
  <c r="AE60" i="69"/>
  <c r="M53" i="57"/>
  <c r="M53" i="61"/>
  <c r="AB53" i="65"/>
  <c r="M53" i="69"/>
  <c r="S60" i="69"/>
  <c r="M53" i="52"/>
  <c r="P60" i="52"/>
  <c r="V53" i="57"/>
  <c r="V53" i="61"/>
  <c r="M53" i="65"/>
  <c r="V53" i="69"/>
  <c r="H53" i="36"/>
  <c r="P53" i="52"/>
  <c r="AB60" i="57"/>
  <c r="H46" i="36"/>
  <c r="V60" i="52"/>
  <c r="AB53" i="57"/>
  <c r="E12" i="92"/>
  <c r="E12" i="88"/>
  <c r="V53" i="52"/>
  <c r="Y60" i="52"/>
  <c r="J60" i="57"/>
  <c r="AH60" i="57"/>
  <c r="G60" i="61"/>
  <c r="AE60" i="61"/>
  <c r="Y60" i="65"/>
  <c r="AB60" i="69"/>
  <c r="Y53" i="52"/>
  <c r="J53" i="57"/>
  <c r="AH53" i="57"/>
  <c r="J53" i="61"/>
  <c r="AH53" i="61"/>
  <c r="Y53" i="65"/>
  <c r="J53" i="69"/>
  <c r="AH53" i="69"/>
  <c r="AB53" i="52"/>
  <c r="M60" i="61"/>
  <c r="P53" i="57"/>
  <c r="T62" i="57"/>
  <c r="AF62" i="57"/>
  <c r="Z62" i="57"/>
  <c r="AF62" i="52"/>
  <c r="L62" i="69"/>
  <c r="K62" i="61"/>
  <c r="W62" i="61"/>
  <c r="T62" i="65"/>
  <c r="N62" i="69"/>
  <c r="AD62" i="69"/>
  <c r="X62" i="52"/>
  <c r="U62" i="69"/>
  <c r="R62" i="69"/>
  <c r="I62" i="69"/>
  <c r="E12" i="63"/>
  <c r="E12" i="67"/>
  <c r="E12" i="71"/>
  <c r="AW61" i="70"/>
  <c r="AW62" i="70" s="1"/>
  <c r="W23" i="69" s="1"/>
  <c r="W25" i="69" s="1"/>
  <c r="W27" i="69" s="1"/>
  <c r="AI61" i="70"/>
  <c r="AI62" i="70" s="1"/>
  <c r="Q23" i="69" s="1"/>
  <c r="Q25" i="69" s="1"/>
  <c r="Q27" i="69" s="1"/>
  <c r="H61" i="70"/>
  <c r="BR62" i="70"/>
  <c r="AF23" i="69" s="1"/>
  <c r="AF25" i="69" s="1"/>
  <c r="AF27" i="69" s="1"/>
  <c r="U61" i="70"/>
  <c r="U62" i="70" s="1"/>
  <c r="K23" i="69" s="1"/>
  <c r="K25" i="69" s="1"/>
  <c r="K27" i="69" s="1"/>
  <c r="AD62" i="65"/>
  <c r="K62" i="65"/>
  <c r="F62" i="52"/>
  <c r="R62" i="52"/>
  <c r="AG62" i="57"/>
  <c r="I62" i="65"/>
  <c r="Q62" i="52"/>
  <c r="Q62" i="57"/>
  <c r="AC62" i="65"/>
  <c r="R62" i="57"/>
  <c r="X62" i="57"/>
  <c r="BW17" i="70"/>
  <c r="AJ93" i="69"/>
  <c r="AK93" i="69"/>
  <c r="AJ93" i="52"/>
  <c r="AK93" i="52"/>
  <c r="AJ93" i="61"/>
  <c r="AK93" i="61"/>
  <c r="AK93" i="57"/>
  <c r="AJ93" i="57"/>
  <c r="AJ93" i="65"/>
  <c r="AK93" i="65"/>
  <c r="AI93" i="69"/>
  <c r="D5" i="69"/>
  <c r="AI93" i="52"/>
  <c r="D5" i="52"/>
  <c r="AI93" i="61"/>
  <c r="AI19" i="61" s="1"/>
  <c r="BU11" i="62" s="1"/>
  <c r="D5" i="61"/>
  <c r="AI87" i="61" s="1"/>
  <c r="D5" i="36"/>
  <c r="AI93" i="57"/>
  <c r="AI19" i="57" s="1"/>
  <c r="BU11" i="58" s="1"/>
  <c r="AG10" i="59" s="1"/>
  <c r="D5" i="57"/>
  <c r="AI87" i="57" s="1"/>
  <c r="BQ10" i="49"/>
  <c r="AC9" i="50" s="1"/>
  <c r="D5" i="48"/>
  <c r="J75" i="48" s="1"/>
  <c r="AI93" i="65"/>
  <c r="AI19" i="65" s="1"/>
  <c r="BU11" i="66" s="1"/>
  <c r="D5" i="65"/>
  <c r="AI87" i="65" s="1"/>
  <c r="O12" i="54"/>
  <c r="R12" i="54"/>
  <c r="AG11" i="54"/>
  <c r="F12" i="54"/>
  <c r="B6" i="70"/>
  <c r="N74" i="70"/>
  <c r="J82" i="56"/>
  <c r="J76" i="56"/>
  <c r="G120" i="71"/>
  <c r="H120" i="71"/>
  <c r="P74" i="62"/>
  <c r="K87" i="69"/>
  <c r="W74" i="70" s="1"/>
  <c r="B5" i="70"/>
  <c r="K87" i="52"/>
  <c r="W74" i="53" s="1"/>
  <c r="N74" i="53"/>
  <c r="I62" i="57"/>
  <c r="T62" i="69"/>
  <c r="AF62" i="69"/>
  <c r="X62" i="69"/>
  <c r="BW49" i="70"/>
  <c r="AC62" i="57"/>
  <c r="AK46" i="69"/>
  <c r="AK49" i="69"/>
  <c r="AK57" i="69"/>
  <c r="H62" i="57"/>
  <c r="AK59" i="57"/>
  <c r="F62" i="57"/>
  <c r="AJ60" i="69"/>
  <c r="BW14" i="58"/>
  <c r="AD14" i="58"/>
  <c r="AK14" i="58" s="1"/>
  <c r="AR14" i="58" s="1"/>
  <c r="AY14" i="58" s="1"/>
  <c r="BF14" i="58" s="1"/>
  <c r="BM14" i="58" s="1"/>
  <c r="BT14" i="58" s="1"/>
  <c r="AK58" i="57"/>
  <c r="AD14" i="62"/>
  <c r="AK14" i="62" s="1"/>
  <c r="AR14" i="62" s="1"/>
  <c r="AY14" i="62" s="1"/>
  <c r="BF14" i="62" s="1"/>
  <c r="BM14" i="62" s="1"/>
  <c r="BT14" i="62" s="1"/>
  <c r="AK58" i="52"/>
  <c r="AB14" i="53"/>
  <c r="AI14" i="53" s="1"/>
  <c r="AP14" i="53" s="1"/>
  <c r="AW14" i="53" s="1"/>
  <c r="BD14" i="53" s="1"/>
  <c r="BK14" i="53" s="1"/>
  <c r="BR14" i="53" s="1"/>
  <c r="AK34" i="57"/>
  <c r="AK51" i="57"/>
  <c r="AK52" i="57"/>
  <c r="N62" i="65"/>
  <c r="Q62" i="69"/>
  <c r="T59" i="70"/>
  <c r="J74" i="70"/>
  <c r="G75" i="48"/>
  <c r="Q72" i="49" s="1"/>
  <c r="T62" i="52"/>
  <c r="W62" i="57"/>
  <c r="S62" i="57"/>
  <c r="AG62" i="65"/>
  <c r="AK56" i="69"/>
  <c r="BF61" i="70"/>
  <c r="BE61" i="70" s="1"/>
  <c r="O17" i="70"/>
  <c r="BV17" i="70" s="1"/>
  <c r="O49" i="70"/>
  <c r="BV49" i="70" s="1"/>
  <c r="K62" i="57"/>
  <c r="AA62" i="57"/>
  <c r="W62" i="69"/>
  <c r="M87" i="69"/>
  <c r="BW25" i="70"/>
  <c r="N62" i="61"/>
  <c r="AK49" i="52"/>
  <c r="AK59" i="52"/>
  <c r="AJ60" i="65"/>
  <c r="G55" i="48"/>
  <c r="Z62" i="52"/>
  <c r="AI60" i="52"/>
  <c r="L62" i="57"/>
  <c r="U62" i="65"/>
  <c r="AK51" i="69"/>
  <c r="F62" i="69"/>
  <c r="AI60" i="69"/>
  <c r="N62" i="70"/>
  <c r="W62" i="52"/>
  <c r="AK50" i="52"/>
  <c r="I62" i="52"/>
  <c r="N62" i="57"/>
  <c r="W62" i="65"/>
  <c r="H62" i="69"/>
  <c r="U62" i="52"/>
  <c r="Q62" i="65"/>
  <c r="K62" i="52"/>
  <c r="AC62" i="52"/>
  <c r="F62" i="65"/>
  <c r="BW57" i="70"/>
  <c r="AF62" i="61"/>
  <c r="L62" i="52"/>
  <c r="AK52" i="69"/>
  <c r="BW41" i="70"/>
  <c r="T25" i="52"/>
  <c r="T27" i="52" s="1"/>
  <c r="AC25" i="61"/>
  <c r="B6" i="54"/>
  <c r="B6" i="53"/>
  <c r="B5" i="59"/>
  <c r="B5" i="58"/>
  <c r="B4" i="54"/>
  <c r="B4" i="53"/>
  <c r="B4" i="67"/>
  <c r="B4" i="66"/>
  <c r="B4" i="71"/>
  <c r="B4" i="70"/>
  <c r="B4" i="63"/>
  <c r="B4" i="62"/>
  <c r="B4" i="59"/>
  <c r="B4" i="58"/>
  <c r="B3" i="49"/>
  <c r="B3" i="59"/>
  <c r="B3" i="58"/>
  <c r="AC90" i="65"/>
  <c r="BH77" i="66" s="1"/>
  <c r="B3" i="66"/>
  <c r="AH90" i="69"/>
  <c r="B3" i="70"/>
  <c r="AC90" i="61"/>
  <c r="BK77" i="62" s="1"/>
  <c r="B3" i="62"/>
  <c r="B3" i="37"/>
  <c r="AH90" i="52"/>
  <c r="AF123" i="54" s="1"/>
  <c r="B3" i="53"/>
  <c r="BW33" i="70"/>
  <c r="W61" i="70"/>
  <c r="AV59" i="70"/>
  <c r="BV48" i="70"/>
  <c r="BW14" i="70"/>
  <c r="AA59" i="70"/>
  <c r="BQ59" i="70"/>
  <c r="O41" i="70"/>
  <c r="O57" i="70"/>
  <c r="BV57" i="70" s="1"/>
  <c r="AY61" i="70"/>
  <c r="AB14" i="70"/>
  <c r="AI14" i="70" s="1"/>
  <c r="AP14" i="70" s="1"/>
  <c r="AW14" i="70" s="1"/>
  <c r="BD14" i="70" s="1"/>
  <c r="BK14" i="70" s="1"/>
  <c r="BR14" i="70" s="1"/>
  <c r="M59" i="70"/>
  <c r="BV56" i="70"/>
  <c r="F59" i="70"/>
  <c r="BC59" i="70"/>
  <c r="AO59" i="70"/>
  <c r="BJ59" i="70"/>
  <c r="AB14" i="62"/>
  <c r="AI14" i="62" s="1"/>
  <c r="AP14" i="62" s="1"/>
  <c r="AW14" i="62" s="1"/>
  <c r="BD14" i="62" s="1"/>
  <c r="BK14" i="62" s="1"/>
  <c r="BR14" i="62" s="1"/>
  <c r="Z23" i="57"/>
  <c r="Z25" i="57" s="1"/>
  <c r="Z27" i="57" s="1"/>
  <c r="AC23" i="57"/>
  <c r="AC25" i="57" s="1"/>
  <c r="AC27" i="57" s="1"/>
  <c r="K23" i="52"/>
  <c r="K25" i="52" s="1"/>
  <c r="K27" i="52" s="1"/>
  <c r="G23" i="52"/>
  <c r="B5" i="50"/>
  <c r="B5" i="49"/>
  <c r="B5" i="38"/>
  <c r="B5" i="37"/>
  <c r="B4" i="38"/>
  <c r="B4" i="37"/>
  <c r="B4" i="50"/>
  <c r="AG13" i="49"/>
  <c r="BB13" i="49" s="1"/>
  <c r="BP13" i="49" s="1"/>
  <c r="AC62" i="61"/>
  <c r="AK59" i="61"/>
  <c r="AK46" i="61"/>
  <c r="Q62" i="61"/>
  <c r="AK58" i="61"/>
  <c r="AJ60" i="61"/>
  <c r="AK51" i="61"/>
  <c r="AK52" i="61"/>
  <c r="AK34" i="65"/>
  <c r="AK49" i="65"/>
  <c r="AJ53" i="65"/>
  <c r="L62" i="65"/>
  <c r="AK58" i="65"/>
  <c r="AA62" i="65"/>
  <c r="AK52" i="65"/>
  <c r="AK56" i="65"/>
  <c r="AK57" i="65"/>
  <c r="H62" i="65"/>
  <c r="Z25" i="65"/>
  <c r="Z27" i="65" s="1"/>
  <c r="AI28" i="65"/>
  <c r="Q25" i="65"/>
  <c r="Q27" i="65" s="1"/>
  <c r="AI24" i="65"/>
  <c r="N25" i="52"/>
  <c r="N27" i="52" s="1"/>
  <c r="G18" i="48"/>
  <c r="G20" i="48" s="1"/>
  <c r="I18" i="48"/>
  <c r="I20" i="48" s="1"/>
  <c r="T23" i="57"/>
  <c r="T25" i="57" s="1"/>
  <c r="T27" i="57" s="1"/>
  <c r="AF23" i="65"/>
  <c r="AF25" i="65" s="1"/>
  <c r="AF27" i="65" s="1"/>
  <c r="T25" i="65"/>
  <c r="T27" i="65" s="1"/>
  <c r="W23" i="61"/>
  <c r="W25" i="61" s="1"/>
  <c r="W27" i="61" s="1"/>
  <c r="Z23" i="61"/>
  <c r="Z25" i="61" s="1"/>
  <c r="Z27" i="61" s="1"/>
  <c r="W23" i="57"/>
  <c r="W25" i="57" s="1"/>
  <c r="W27" i="57" s="1"/>
  <c r="E23" i="57"/>
  <c r="E25" i="57" s="1"/>
  <c r="E27" i="57" s="1"/>
  <c r="K23" i="57"/>
  <c r="K25" i="57" s="1"/>
  <c r="K27" i="57" s="1"/>
  <c r="E23" i="52"/>
  <c r="E25" i="52" s="1"/>
  <c r="E27" i="52" s="1"/>
  <c r="E16" i="48"/>
  <c r="AG62" i="69"/>
  <c r="AA62" i="69"/>
  <c r="AI28" i="69"/>
  <c r="AI24" i="69"/>
  <c r="AC25" i="65"/>
  <c r="AC27" i="65" s="1"/>
  <c r="K25" i="65"/>
  <c r="K27" i="65" s="1"/>
  <c r="N25" i="65"/>
  <c r="N27" i="65" s="1"/>
  <c r="T62" i="61"/>
  <c r="T25" i="61"/>
  <c r="T27" i="61" s="1"/>
  <c r="K25" i="61"/>
  <c r="K27" i="61" s="1"/>
  <c r="AD62" i="57"/>
  <c r="U62" i="57"/>
  <c r="N25" i="57"/>
  <c r="N27" i="57" s="1"/>
  <c r="AF25" i="57"/>
  <c r="AF27" i="57" s="1"/>
  <c r="AD62" i="52"/>
  <c r="H62" i="52"/>
  <c r="O62" i="52"/>
  <c r="AA62" i="52"/>
  <c r="J78" i="48"/>
  <c r="AC118" i="50" s="1"/>
  <c r="F90" i="52"/>
  <c r="D123" i="54" s="1"/>
  <c r="V90" i="52"/>
  <c r="T123" i="54" s="1"/>
  <c r="I79" i="56"/>
  <c r="B6" i="57"/>
  <c r="AJ92" i="57" s="1"/>
  <c r="AI92" i="52"/>
  <c r="J79" i="56"/>
  <c r="F79" i="56"/>
  <c r="B6" i="59"/>
  <c r="B6" i="71"/>
  <c r="J81" i="56"/>
  <c r="B6" i="61"/>
  <c r="AJ92" i="61" s="1"/>
  <c r="K90" i="52"/>
  <c r="W77" i="53" s="1"/>
  <c r="AA90" i="52"/>
  <c r="Y123" i="54" s="1"/>
  <c r="S90" i="52"/>
  <c r="Q123" i="54" s="1"/>
  <c r="AI90" i="52"/>
  <c r="AG123" i="54" s="1"/>
  <c r="H79" i="56"/>
  <c r="AJ90" i="61"/>
  <c r="BV77" i="62" s="1"/>
  <c r="E76" i="36"/>
  <c r="R90" i="65"/>
  <c r="P123" i="67" s="1"/>
  <c r="N90" i="52"/>
  <c r="AC77" i="53" s="1"/>
  <c r="AD90" i="52"/>
  <c r="AB123" i="54" s="1"/>
  <c r="G90" i="61"/>
  <c r="E123" i="63" s="1"/>
  <c r="B6" i="65"/>
  <c r="AJ88" i="65" s="1"/>
  <c r="F90" i="57"/>
  <c r="D123" i="59" s="1"/>
  <c r="V90" i="57"/>
  <c r="T123" i="59" s="1"/>
  <c r="L90" i="52"/>
  <c r="J123" i="54" s="1"/>
  <c r="T90" i="52"/>
  <c r="AP77" i="53" s="1"/>
  <c r="AB90" i="52"/>
  <c r="Z123" i="54" s="1"/>
  <c r="AJ90" i="52"/>
  <c r="BV77" i="53" s="1"/>
  <c r="G90" i="57"/>
  <c r="E123" i="59" s="1"/>
  <c r="W90" i="57"/>
  <c r="AT77" i="58" s="1"/>
  <c r="AK90" i="61"/>
  <c r="AI123" i="63" s="1"/>
  <c r="I77" i="53"/>
  <c r="M90" i="52"/>
  <c r="K123" i="54" s="1"/>
  <c r="U90" i="52"/>
  <c r="S123" i="54" s="1"/>
  <c r="AC90" i="52"/>
  <c r="AA123" i="54" s="1"/>
  <c r="AK90" i="52"/>
  <c r="I90" i="57"/>
  <c r="G123" i="59" s="1"/>
  <c r="Y90" i="57"/>
  <c r="W123" i="59" s="1"/>
  <c r="L90" i="65"/>
  <c r="J123" i="67" s="1"/>
  <c r="AG90" i="69"/>
  <c r="M90" i="57"/>
  <c r="K123" i="59" s="1"/>
  <c r="G78" i="48"/>
  <c r="E118" i="50" s="1"/>
  <c r="W90" i="52"/>
  <c r="AS77" i="53" s="1"/>
  <c r="AD90" i="57"/>
  <c r="AB123" i="59" s="1"/>
  <c r="H78" i="48"/>
  <c r="X75" i="49" s="1"/>
  <c r="H90" i="52"/>
  <c r="M77" i="53" s="1"/>
  <c r="P90" i="52"/>
  <c r="N123" i="54" s="1"/>
  <c r="X90" i="52"/>
  <c r="V123" i="54" s="1"/>
  <c r="AF90" i="52"/>
  <c r="BO77" i="53" s="1"/>
  <c r="O90" i="57"/>
  <c r="M123" i="59" s="1"/>
  <c r="AE90" i="57"/>
  <c r="AC123" i="59" s="1"/>
  <c r="T90" i="61"/>
  <c r="AR77" i="62" s="1"/>
  <c r="V90" i="65"/>
  <c r="T123" i="67" s="1"/>
  <c r="G90" i="52"/>
  <c r="E123" i="54" s="1"/>
  <c r="AE90" i="52"/>
  <c r="AC123" i="54" s="1"/>
  <c r="N90" i="57"/>
  <c r="Z77" i="58" s="1"/>
  <c r="U90" i="65"/>
  <c r="S123" i="67" s="1"/>
  <c r="I90" i="52"/>
  <c r="G123" i="54" s="1"/>
  <c r="Q90" i="52"/>
  <c r="AH77" i="53" s="1"/>
  <c r="Y90" i="52"/>
  <c r="W123" i="54" s="1"/>
  <c r="AG90" i="52"/>
  <c r="AE123" i="54" s="1"/>
  <c r="B3" i="54"/>
  <c r="G79" i="56"/>
  <c r="Q90" i="57"/>
  <c r="O123" i="59" s="1"/>
  <c r="AG90" i="57"/>
  <c r="AE123" i="59" s="1"/>
  <c r="U90" i="61"/>
  <c r="S123" i="63" s="1"/>
  <c r="AF90" i="65"/>
  <c r="AD123" i="67" s="1"/>
  <c r="AC90" i="57"/>
  <c r="BG77" i="58" s="1"/>
  <c r="O90" i="52"/>
  <c r="M123" i="54" s="1"/>
  <c r="O90" i="61"/>
  <c r="M123" i="63" s="1"/>
  <c r="J90" i="52"/>
  <c r="H123" i="54" s="1"/>
  <c r="R90" i="52"/>
  <c r="P123" i="54" s="1"/>
  <c r="Z90" i="52"/>
  <c r="BC77" i="53" s="1"/>
  <c r="B3" i="38"/>
  <c r="D77" i="58"/>
  <c r="U90" i="57"/>
  <c r="S123" i="59" s="1"/>
  <c r="AK90" i="57"/>
  <c r="BW77" i="58" s="1"/>
  <c r="AB90" i="61"/>
  <c r="Z123" i="63" s="1"/>
  <c r="B3" i="71"/>
  <c r="AE90" i="69"/>
  <c r="W90" i="69"/>
  <c r="O90" i="69"/>
  <c r="G90" i="69"/>
  <c r="AC90" i="69"/>
  <c r="T90" i="69"/>
  <c r="K90" i="69"/>
  <c r="AK90" i="69"/>
  <c r="AB90" i="69"/>
  <c r="S90" i="69"/>
  <c r="J90" i="69"/>
  <c r="H90" i="69"/>
  <c r="AJ90" i="69"/>
  <c r="AA90" i="69"/>
  <c r="R90" i="69"/>
  <c r="I90" i="69"/>
  <c r="AI90" i="69"/>
  <c r="Z90" i="69"/>
  <c r="Q90" i="69"/>
  <c r="AF90" i="69"/>
  <c r="V90" i="69"/>
  <c r="M90" i="69"/>
  <c r="AD90" i="69"/>
  <c r="U90" i="69"/>
  <c r="L90" i="69"/>
  <c r="AI53" i="69"/>
  <c r="B14" i="69" s="1"/>
  <c r="X90" i="69"/>
  <c r="V23" i="70"/>
  <c r="BV23" i="70" s="1"/>
  <c r="BW23" i="70"/>
  <c r="BV29" i="70"/>
  <c r="V39" i="70"/>
  <c r="BV39" i="70" s="1"/>
  <c r="BW39" i="70"/>
  <c r="V52" i="70"/>
  <c r="BV52" i="70" s="1"/>
  <c r="BW52" i="70"/>
  <c r="G24" i="69"/>
  <c r="B6" i="69"/>
  <c r="AI92" i="69"/>
  <c r="AK59" i="69"/>
  <c r="Y90" i="69"/>
  <c r="BW16" i="70"/>
  <c r="AC16" i="70"/>
  <c r="BV16" i="70" s="1"/>
  <c r="BW18" i="70"/>
  <c r="BW22" i="70"/>
  <c r="V28" i="70"/>
  <c r="BV28" i="70" s="1"/>
  <c r="BW28" i="70"/>
  <c r="BW32" i="70"/>
  <c r="AC32" i="70"/>
  <c r="BV32" i="70" s="1"/>
  <c r="BW34" i="70"/>
  <c r="BW38" i="70"/>
  <c r="BV45" i="70"/>
  <c r="AJ51" i="70"/>
  <c r="BV51" i="70" s="1"/>
  <c r="BW51" i="70"/>
  <c r="AJ27" i="70"/>
  <c r="BV27" i="70" s="1"/>
  <c r="BW27" i="70"/>
  <c r="BV21" i="70"/>
  <c r="V55" i="70"/>
  <c r="BV55" i="70" s="1"/>
  <c r="BW55" i="70"/>
  <c r="AK58" i="69"/>
  <c r="F90" i="69"/>
  <c r="V20" i="70"/>
  <c r="BV20" i="70" s="1"/>
  <c r="BW20" i="70"/>
  <c r="BW24" i="70"/>
  <c r="AC24" i="70"/>
  <c r="BV24" i="70" s="1"/>
  <c r="BW26" i="70"/>
  <c r="BW30" i="70"/>
  <c r="V36" i="70"/>
  <c r="BV36" i="70" s="1"/>
  <c r="BW36" i="70"/>
  <c r="BW54" i="70"/>
  <c r="AJ43" i="70"/>
  <c r="BV43" i="70" s="1"/>
  <c r="BW43" i="70"/>
  <c r="BD62" i="70"/>
  <c r="BM61" i="70"/>
  <c r="BL61" i="70" s="1"/>
  <c r="AI29" i="69"/>
  <c r="S62" i="69"/>
  <c r="AK34" i="69"/>
  <c r="AJ53" i="69"/>
  <c r="K62" i="69"/>
  <c r="N90" i="69"/>
  <c r="AJ19" i="70"/>
  <c r="BV19" i="70" s="1"/>
  <c r="BW19" i="70"/>
  <c r="AJ35" i="70"/>
  <c r="BV35" i="70" s="1"/>
  <c r="BW35" i="70"/>
  <c r="BV40" i="70"/>
  <c r="V47" i="70"/>
  <c r="BV47" i="70" s="1"/>
  <c r="BW47" i="70"/>
  <c r="V44" i="70"/>
  <c r="BV44" i="70" s="1"/>
  <c r="BW44" i="70"/>
  <c r="AQ15" i="70"/>
  <c r="AQ58" i="70" s="1"/>
  <c r="AR61" i="70"/>
  <c r="AQ61" i="70" s="1"/>
  <c r="V15" i="70"/>
  <c r="BW15" i="70"/>
  <c r="V31" i="70"/>
  <c r="BV31" i="70" s="1"/>
  <c r="BW31" i="70"/>
  <c r="BV37" i="70"/>
  <c r="AK50" i="69"/>
  <c r="Z62" i="69"/>
  <c r="P90" i="69"/>
  <c r="BW46" i="70"/>
  <c r="BV53" i="70"/>
  <c r="AB62" i="70"/>
  <c r="BV22" i="70"/>
  <c r="BV30" i="70"/>
  <c r="BV38" i="70"/>
  <c r="BV46" i="70"/>
  <c r="BV54" i="70"/>
  <c r="L87" i="69"/>
  <c r="J24" i="69"/>
  <c r="BV34" i="70"/>
  <c r="BV50" i="70"/>
  <c r="AA28" i="69"/>
  <c r="F120" i="71"/>
  <c r="O74" i="70"/>
  <c r="M74" i="70"/>
  <c r="L74" i="70"/>
  <c r="K74" i="70"/>
  <c r="P74" i="70"/>
  <c r="AD61" i="70"/>
  <c r="AC61" i="70" s="1"/>
  <c r="BW40" i="70"/>
  <c r="BW48" i="70"/>
  <c r="BW56" i="70"/>
  <c r="I62" i="70"/>
  <c r="AA24" i="69"/>
  <c r="AB24" i="69"/>
  <c r="B5" i="71"/>
  <c r="AE62" i="69"/>
  <c r="BV42" i="70"/>
  <c r="Y24" i="69"/>
  <c r="BW21" i="70"/>
  <c r="BW29" i="70"/>
  <c r="BW37" i="70"/>
  <c r="BW45" i="70"/>
  <c r="BW53" i="70"/>
  <c r="AP62" i="70"/>
  <c r="X24" i="69"/>
  <c r="BV18" i="70"/>
  <c r="BV26" i="70"/>
  <c r="BK62" i="70"/>
  <c r="AJ15" i="70"/>
  <c r="AK61" i="70"/>
  <c r="BU58" i="70"/>
  <c r="BV25" i="70"/>
  <c r="BV33" i="70"/>
  <c r="BW42" i="70"/>
  <c r="BW50" i="70"/>
  <c r="I29" i="69"/>
  <c r="V24" i="69"/>
  <c r="S29" i="69"/>
  <c r="R29" i="69"/>
  <c r="O24" i="69"/>
  <c r="AE28" i="69"/>
  <c r="AD28" i="69"/>
  <c r="AG24" i="69"/>
  <c r="L28" i="69"/>
  <c r="AH28" i="69"/>
  <c r="AG28" i="69"/>
  <c r="R24" i="69"/>
  <c r="S24" i="69"/>
  <c r="AH24" i="69"/>
  <c r="O28" i="69"/>
  <c r="P28" i="69"/>
  <c r="P24" i="69"/>
  <c r="AE24" i="69"/>
  <c r="Y28" i="69"/>
  <c r="X28" i="69"/>
  <c r="G29" i="69"/>
  <c r="R28" i="69"/>
  <c r="M24" i="69"/>
  <c r="S28" i="69"/>
  <c r="AE29" i="69"/>
  <c r="AD29" i="69"/>
  <c r="AH29" i="69"/>
  <c r="M29" i="69"/>
  <c r="AB29" i="69"/>
  <c r="M28" i="69"/>
  <c r="AB28" i="69"/>
  <c r="P29" i="69"/>
  <c r="J29" i="69"/>
  <c r="G28" i="69"/>
  <c r="V28" i="69"/>
  <c r="U28" i="69"/>
  <c r="J28" i="69"/>
  <c r="X29" i="69"/>
  <c r="V29" i="69"/>
  <c r="Y29" i="69"/>
  <c r="U29" i="69"/>
  <c r="O29" i="69"/>
  <c r="AA29" i="69"/>
  <c r="B5" i="67"/>
  <c r="AK51" i="65"/>
  <c r="AD24" i="65"/>
  <c r="O62" i="65"/>
  <c r="AI53" i="65"/>
  <c r="B14" i="65" s="1"/>
  <c r="M90" i="65"/>
  <c r="K123" i="67" s="1"/>
  <c r="AH90" i="65"/>
  <c r="AF123" i="67" s="1"/>
  <c r="H120" i="67"/>
  <c r="Y23" i="65"/>
  <c r="R28" i="65"/>
  <c r="AK46" i="65"/>
  <c r="W25" i="65"/>
  <c r="W27" i="65" s="1"/>
  <c r="W90" i="65"/>
  <c r="BW14" i="66"/>
  <c r="B6" i="67"/>
  <c r="AI29" i="65"/>
  <c r="AK50" i="65"/>
  <c r="AB14" i="66"/>
  <c r="AI14" i="66" s="1"/>
  <c r="AP14" i="66" s="1"/>
  <c r="AW14" i="66" s="1"/>
  <c r="BD14" i="66" s="1"/>
  <c r="BK14" i="66" s="1"/>
  <c r="BR14" i="66" s="1"/>
  <c r="G90" i="65"/>
  <c r="E123" i="67" s="1"/>
  <c r="R24" i="65"/>
  <c r="AG28" i="65"/>
  <c r="AH28" i="65"/>
  <c r="M87" i="65"/>
  <c r="AG90" i="65"/>
  <c r="AE123" i="67" s="1"/>
  <c r="Y90" i="65"/>
  <c r="W123" i="67" s="1"/>
  <c r="Q90" i="65"/>
  <c r="I90" i="65"/>
  <c r="G123" i="67" s="1"/>
  <c r="AI90" i="65"/>
  <c r="AA90" i="65"/>
  <c r="Y123" i="67" s="1"/>
  <c r="S90" i="65"/>
  <c r="Q123" i="67" s="1"/>
  <c r="K90" i="65"/>
  <c r="AB90" i="65"/>
  <c r="Z123" i="67" s="1"/>
  <c r="P90" i="65"/>
  <c r="N123" i="67" s="1"/>
  <c r="F90" i="65"/>
  <c r="D123" i="67" s="1"/>
  <c r="B3" i="67"/>
  <c r="AK90" i="65"/>
  <c r="Z90" i="65"/>
  <c r="O90" i="65"/>
  <c r="M123" i="67" s="1"/>
  <c r="AJ90" i="65"/>
  <c r="X90" i="65"/>
  <c r="V123" i="67" s="1"/>
  <c r="N90" i="65"/>
  <c r="AD90" i="65"/>
  <c r="AB123" i="67" s="1"/>
  <c r="T90" i="65"/>
  <c r="H90" i="65"/>
  <c r="AK59" i="65"/>
  <c r="J90" i="65"/>
  <c r="H123" i="67" s="1"/>
  <c r="AE90" i="65"/>
  <c r="AC123" i="67" s="1"/>
  <c r="R62" i="65"/>
  <c r="Z62" i="65"/>
  <c r="K87" i="65"/>
  <c r="H23" i="65"/>
  <c r="H25" i="65" s="1"/>
  <c r="H27" i="65" s="1"/>
  <c r="P24" i="65"/>
  <c r="AB24" i="65"/>
  <c r="O24" i="65"/>
  <c r="AI60" i="65"/>
  <c r="F120" i="67"/>
  <c r="M74" i="66"/>
  <c r="P74" i="66"/>
  <c r="O74" i="66"/>
  <c r="N74" i="66"/>
  <c r="K74" i="66"/>
  <c r="X24" i="65"/>
  <c r="U24" i="65"/>
  <c r="X62" i="65"/>
  <c r="AF62" i="65"/>
  <c r="G120" i="67"/>
  <c r="L87" i="65"/>
  <c r="L74" i="66"/>
  <c r="AA24" i="65"/>
  <c r="L24" i="65"/>
  <c r="S24" i="65"/>
  <c r="I24" i="65"/>
  <c r="AB29" i="65"/>
  <c r="I29" i="65"/>
  <c r="J24" i="65"/>
  <c r="J29" i="65"/>
  <c r="AD29" i="65"/>
  <c r="O28" i="65"/>
  <c r="AE28" i="65"/>
  <c r="AD28" i="65"/>
  <c r="V29" i="65"/>
  <c r="G24" i="65"/>
  <c r="AE24" i="65"/>
  <c r="V28" i="65"/>
  <c r="U28" i="65"/>
  <c r="AH29" i="65"/>
  <c r="AA28" i="65"/>
  <c r="G28" i="65"/>
  <c r="M24" i="65"/>
  <c r="Y24" i="65"/>
  <c r="P28" i="65"/>
  <c r="Y28" i="65"/>
  <c r="X28" i="65"/>
  <c r="V24" i="65"/>
  <c r="AH24" i="65"/>
  <c r="M28" i="65"/>
  <c r="AB28" i="65"/>
  <c r="AA29" i="65"/>
  <c r="X29" i="65"/>
  <c r="M29" i="65"/>
  <c r="G29" i="65"/>
  <c r="S29" i="65"/>
  <c r="AE29" i="65"/>
  <c r="O29" i="65"/>
  <c r="P29" i="65"/>
  <c r="AG29" i="65"/>
  <c r="S28" i="65"/>
  <c r="Y29" i="65"/>
  <c r="B5" i="63"/>
  <c r="Q23" i="61"/>
  <c r="Q25" i="61" s="1"/>
  <c r="Q27" i="61" s="1"/>
  <c r="AF23" i="61"/>
  <c r="AF25" i="61" s="1"/>
  <c r="AF27" i="61" s="1"/>
  <c r="AG24" i="61"/>
  <c r="AI24" i="61"/>
  <c r="H62" i="61"/>
  <c r="AI53" i="61"/>
  <c r="B14" i="61" s="1"/>
  <c r="AK50" i="61"/>
  <c r="AK56" i="61"/>
  <c r="B6" i="63"/>
  <c r="AK34" i="61"/>
  <c r="F120" i="63"/>
  <c r="O74" i="62"/>
  <c r="L74" i="62"/>
  <c r="K74" i="62"/>
  <c r="J74" i="62"/>
  <c r="K87" i="61"/>
  <c r="N74" i="62"/>
  <c r="W90" i="61"/>
  <c r="AB62" i="61"/>
  <c r="AI60" i="61"/>
  <c r="H120" i="63"/>
  <c r="M87" i="61"/>
  <c r="L90" i="61"/>
  <c r="J123" i="63" s="1"/>
  <c r="AK49" i="61"/>
  <c r="H23" i="61"/>
  <c r="H25" i="61" s="1"/>
  <c r="H27" i="61" s="1"/>
  <c r="B3" i="63"/>
  <c r="AI90" i="61"/>
  <c r="AA90" i="61"/>
  <c r="Y123" i="63" s="1"/>
  <c r="S90" i="61"/>
  <c r="Q123" i="63" s="1"/>
  <c r="K90" i="61"/>
  <c r="AH90" i="61"/>
  <c r="AF123" i="63" s="1"/>
  <c r="Z90" i="61"/>
  <c r="R90" i="61"/>
  <c r="P123" i="63" s="1"/>
  <c r="J90" i="61"/>
  <c r="H123" i="63" s="1"/>
  <c r="AG90" i="61"/>
  <c r="AE123" i="63" s="1"/>
  <c r="Y90" i="61"/>
  <c r="W123" i="63" s="1"/>
  <c r="Q90" i="61"/>
  <c r="I90" i="61"/>
  <c r="G123" i="63" s="1"/>
  <c r="AF90" i="61"/>
  <c r="X90" i="61"/>
  <c r="V123" i="63" s="1"/>
  <c r="P90" i="61"/>
  <c r="N123" i="63" s="1"/>
  <c r="H90" i="61"/>
  <c r="V90" i="61"/>
  <c r="T123" i="63" s="1"/>
  <c r="F90" i="61"/>
  <c r="D123" i="63" s="1"/>
  <c r="AI28" i="61"/>
  <c r="AJ53" i="61"/>
  <c r="M90" i="61"/>
  <c r="K123" i="63" s="1"/>
  <c r="AD90" i="61"/>
  <c r="AB123" i="63" s="1"/>
  <c r="P24" i="61"/>
  <c r="G120" i="63"/>
  <c r="L87" i="61"/>
  <c r="AK57" i="61"/>
  <c r="N90" i="61"/>
  <c r="AE90" i="61"/>
  <c r="AC123" i="63" s="1"/>
  <c r="N23" i="61"/>
  <c r="N25" i="61" s="1"/>
  <c r="N27" i="61" s="1"/>
  <c r="P28" i="61"/>
  <c r="U24" i="61"/>
  <c r="U28" i="61"/>
  <c r="V28" i="61"/>
  <c r="X24" i="61"/>
  <c r="Y24" i="61"/>
  <c r="Y28" i="61"/>
  <c r="AA24" i="61"/>
  <c r="J24" i="61"/>
  <c r="L28" i="61"/>
  <c r="AB28" i="61"/>
  <c r="L24" i="61"/>
  <c r="M24" i="61"/>
  <c r="AD24" i="61"/>
  <c r="AE24" i="61"/>
  <c r="S24" i="61"/>
  <c r="J28" i="61"/>
  <c r="G28" i="61"/>
  <c r="G24" i="61"/>
  <c r="V24" i="61"/>
  <c r="AD28" i="61"/>
  <c r="AE28" i="61"/>
  <c r="AB24" i="61"/>
  <c r="S28" i="61"/>
  <c r="AH28" i="61"/>
  <c r="AG28" i="61"/>
  <c r="R28" i="61"/>
  <c r="F120" i="59"/>
  <c r="J74" i="58"/>
  <c r="P74" i="58"/>
  <c r="L74" i="58"/>
  <c r="O74" i="58"/>
  <c r="N74" i="58"/>
  <c r="M74" i="58"/>
  <c r="K87" i="57"/>
  <c r="J28" i="57"/>
  <c r="AK56" i="57"/>
  <c r="AI29" i="57"/>
  <c r="AK50" i="57"/>
  <c r="AK57" i="57"/>
  <c r="K74" i="58"/>
  <c r="AH24" i="57"/>
  <c r="AG24" i="57"/>
  <c r="AD24" i="57"/>
  <c r="O24" i="57"/>
  <c r="AI28" i="57"/>
  <c r="AD28" i="57"/>
  <c r="AK49" i="57"/>
  <c r="H120" i="59"/>
  <c r="M87" i="57"/>
  <c r="BU14" i="58"/>
  <c r="G120" i="59"/>
  <c r="O62" i="57"/>
  <c r="AI60" i="57"/>
  <c r="L87" i="57"/>
  <c r="AK46" i="57"/>
  <c r="AI24" i="57"/>
  <c r="AJ53" i="57"/>
  <c r="AI53" i="57"/>
  <c r="B14" i="57" s="1"/>
  <c r="AJ60" i="57"/>
  <c r="H90" i="57"/>
  <c r="P90" i="57"/>
  <c r="N123" i="59" s="1"/>
  <c r="X90" i="57"/>
  <c r="V123" i="59" s="1"/>
  <c r="AF90" i="57"/>
  <c r="AA29" i="57"/>
  <c r="J90" i="57"/>
  <c r="H123" i="59" s="1"/>
  <c r="R90" i="57"/>
  <c r="P123" i="59" s="1"/>
  <c r="Z90" i="57"/>
  <c r="AH90" i="57"/>
  <c r="AF123" i="59" s="1"/>
  <c r="AE24" i="57"/>
  <c r="AH28" i="57"/>
  <c r="K90" i="57"/>
  <c r="S90" i="57"/>
  <c r="Q123" i="59" s="1"/>
  <c r="AA90" i="57"/>
  <c r="Y123" i="59" s="1"/>
  <c r="AI90" i="57"/>
  <c r="H23" i="57"/>
  <c r="H25" i="57" s="1"/>
  <c r="H27" i="57" s="1"/>
  <c r="J24" i="57"/>
  <c r="V29" i="57"/>
  <c r="U29" i="57"/>
  <c r="I29" i="57"/>
  <c r="Y24" i="57"/>
  <c r="X24" i="57"/>
  <c r="P28" i="57"/>
  <c r="L90" i="57"/>
  <c r="J123" i="59" s="1"/>
  <c r="T90" i="57"/>
  <c r="AB90" i="57"/>
  <c r="Z123" i="59" s="1"/>
  <c r="AJ90" i="57"/>
  <c r="M24" i="57"/>
  <c r="AA24" i="57"/>
  <c r="O28" i="57"/>
  <c r="G29" i="57"/>
  <c r="S24" i="57"/>
  <c r="R24" i="57"/>
  <c r="G28" i="57"/>
  <c r="AE29" i="57"/>
  <c r="AD29" i="57"/>
  <c r="L29" i="57"/>
  <c r="M29" i="57"/>
  <c r="V24" i="57"/>
  <c r="U24" i="57"/>
  <c r="X28" i="57"/>
  <c r="P29" i="57"/>
  <c r="G24" i="57"/>
  <c r="AB28" i="57"/>
  <c r="AA28" i="57"/>
  <c r="S29" i="57"/>
  <c r="R29" i="57"/>
  <c r="P24" i="57"/>
  <c r="AB24" i="57"/>
  <c r="U28" i="57"/>
  <c r="V28" i="57"/>
  <c r="M28" i="57"/>
  <c r="AG29" i="57"/>
  <c r="AH29" i="57"/>
  <c r="AE28" i="57"/>
  <c r="S28" i="57"/>
  <c r="AG28" i="57"/>
  <c r="L28" i="57"/>
  <c r="Y28" i="57"/>
  <c r="Y29" i="57"/>
  <c r="E79" i="56"/>
  <c r="I76" i="56"/>
  <c r="B5" i="54"/>
  <c r="F75" i="49"/>
  <c r="B3" i="50"/>
  <c r="F78" i="48"/>
  <c r="I78" i="48"/>
  <c r="I76" i="36"/>
  <c r="G119" i="38" s="1"/>
  <c r="F76" i="36"/>
  <c r="D119" i="38" s="1"/>
  <c r="G76" i="36"/>
  <c r="E119" i="38" s="1"/>
  <c r="J76" i="36"/>
  <c r="AB75" i="37" s="1"/>
  <c r="H76" i="36"/>
  <c r="F119" i="38" s="1"/>
  <c r="BW14" i="53"/>
  <c r="AD14" i="53"/>
  <c r="AK14" i="53" s="1"/>
  <c r="AR14" i="53" s="1"/>
  <c r="AY14" i="53" s="1"/>
  <c r="BF14" i="53" s="1"/>
  <c r="BM14" i="53" s="1"/>
  <c r="BT14" i="53" s="1"/>
  <c r="AB23" i="52"/>
  <c r="AI53" i="52"/>
  <c r="B14" i="52" s="1"/>
  <c r="G120" i="54"/>
  <c r="AI24" i="52"/>
  <c r="N62" i="52"/>
  <c r="Q23" i="52"/>
  <c r="Q25" i="52" s="1"/>
  <c r="Q27" i="52" s="1"/>
  <c r="X24" i="52"/>
  <c r="AK57" i="52"/>
  <c r="S62" i="52"/>
  <c r="D6" i="52"/>
  <c r="AI28" i="52"/>
  <c r="L87" i="52"/>
  <c r="AJ60" i="52"/>
  <c r="R28" i="52"/>
  <c r="AK34" i="52"/>
  <c r="AI29" i="52"/>
  <c r="AK46" i="52"/>
  <c r="AK52" i="52"/>
  <c r="H23" i="52"/>
  <c r="AH24" i="52"/>
  <c r="AJ88" i="52"/>
  <c r="AJ92" i="52"/>
  <c r="AK88" i="52"/>
  <c r="AI88" i="52"/>
  <c r="AK92" i="52"/>
  <c r="H120" i="54"/>
  <c r="M87" i="52"/>
  <c r="AC23" i="52"/>
  <c r="AC25" i="52" s="1"/>
  <c r="AC27" i="52" s="1"/>
  <c r="U24" i="52"/>
  <c r="AK51" i="52"/>
  <c r="L24" i="52"/>
  <c r="AB24" i="52"/>
  <c r="AJ53" i="52"/>
  <c r="AG62" i="52"/>
  <c r="Z23" i="52"/>
  <c r="Z25" i="52" s="1"/>
  <c r="Z27" i="52" s="1"/>
  <c r="AD24" i="52"/>
  <c r="V24" i="52"/>
  <c r="AK56" i="52"/>
  <c r="P24" i="52"/>
  <c r="O24" i="52"/>
  <c r="Y28" i="52"/>
  <c r="X28" i="52"/>
  <c r="P74" i="53"/>
  <c r="F120" i="54"/>
  <c r="L74" i="53"/>
  <c r="AF23" i="52"/>
  <c r="AF25" i="52" s="1"/>
  <c r="AF27" i="52" s="1"/>
  <c r="O74" i="53"/>
  <c r="S24" i="52"/>
  <c r="W23" i="52"/>
  <c r="W25" i="52" s="1"/>
  <c r="W27" i="52" s="1"/>
  <c r="J74" i="53"/>
  <c r="M24" i="52"/>
  <c r="L28" i="52"/>
  <c r="K74" i="53"/>
  <c r="J28" i="52"/>
  <c r="R29" i="52"/>
  <c r="S29" i="52"/>
  <c r="AG29" i="52"/>
  <c r="G24" i="52"/>
  <c r="AE24" i="52"/>
  <c r="M28" i="52"/>
  <c r="AA28" i="52"/>
  <c r="G28" i="52"/>
  <c r="P29" i="52"/>
  <c r="O29" i="52"/>
  <c r="AE29" i="52"/>
  <c r="AD29" i="52"/>
  <c r="AG28" i="52"/>
  <c r="Y24" i="52"/>
  <c r="U28" i="52"/>
  <c r="AH28" i="52"/>
  <c r="AE28" i="52"/>
  <c r="I29" i="52"/>
  <c r="X29" i="52"/>
  <c r="AH29" i="52"/>
  <c r="V28" i="52"/>
  <c r="M29" i="52"/>
  <c r="L29" i="52"/>
  <c r="P28" i="52"/>
  <c r="AD28" i="52"/>
  <c r="G29" i="52"/>
  <c r="S28" i="52"/>
  <c r="Y29" i="52"/>
  <c r="H55" i="48"/>
  <c r="X13" i="49"/>
  <c r="AE13" i="49" s="1"/>
  <c r="AL13" i="49" s="1"/>
  <c r="AS13" i="49" s="1"/>
  <c r="AZ13" i="49" s="1"/>
  <c r="BG13" i="49" s="1"/>
  <c r="BN13" i="49" s="1"/>
  <c r="K72" i="49"/>
  <c r="L72" i="49"/>
  <c r="H72" i="49"/>
  <c r="I72" i="49"/>
  <c r="H16" i="48"/>
  <c r="H18" i="48" s="1"/>
  <c r="H20" i="48" s="1"/>
  <c r="D115" i="50"/>
  <c r="D116" i="38"/>
  <c r="G73" i="36"/>
  <c r="H21" i="36"/>
  <c r="AB13" i="37"/>
  <c r="I17" i="36"/>
  <c r="I21" i="36"/>
  <c r="F22" i="36"/>
  <c r="H22" i="36"/>
  <c r="I22" i="36"/>
  <c r="B6" i="2"/>
  <c r="J53" i="36" l="1"/>
  <c r="E18" i="48"/>
  <c r="C119" i="38"/>
  <c r="C75" i="37"/>
  <c r="AC58" i="70"/>
  <c r="AJ58" i="70"/>
  <c r="V58" i="70"/>
  <c r="O58" i="70"/>
  <c r="AG10" i="92"/>
  <c r="AG10" i="88"/>
  <c r="M62" i="57"/>
  <c r="AB62" i="65"/>
  <c r="V62" i="57"/>
  <c r="AJ61" i="70"/>
  <c r="AX61" i="70"/>
  <c r="AX62" i="70" s="1"/>
  <c r="V61" i="70"/>
  <c r="AC27" i="61"/>
  <c r="AC31" i="61" s="1"/>
  <c r="AC63" i="61" s="1"/>
  <c r="BU61" i="70"/>
  <c r="BT61" i="70"/>
  <c r="BS61" i="70" s="1"/>
  <c r="BS62" i="70" s="1"/>
  <c r="AG23" i="69" s="1"/>
  <c r="AG25" i="69" s="1"/>
  <c r="AG10" i="63"/>
  <c r="AG10" i="67"/>
  <c r="AG10" i="71"/>
  <c r="N72" i="49"/>
  <c r="R72" i="49"/>
  <c r="E115" i="50"/>
  <c r="P72" i="49"/>
  <c r="S72" i="49"/>
  <c r="O72" i="49"/>
  <c r="Y62" i="57"/>
  <c r="P62" i="52"/>
  <c r="M62" i="69"/>
  <c r="AH62" i="65"/>
  <c r="P87" i="69"/>
  <c r="K120" i="71"/>
  <c r="H55" i="36"/>
  <c r="O62" i="70"/>
  <c r="H23" i="69"/>
  <c r="H25" i="69" s="1"/>
  <c r="T23" i="69"/>
  <c r="T25" i="69" s="1"/>
  <c r="AC23" i="69"/>
  <c r="AC25" i="69" s="1"/>
  <c r="N23" i="69"/>
  <c r="N25" i="69" s="1"/>
  <c r="Z23" i="69"/>
  <c r="Z25" i="69" s="1"/>
  <c r="AI19" i="69"/>
  <c r="BU11" i="70" s="1"/>
  <c r="AK19" i="52"/>
  <c r="BW11" i="53" s="1"/>
  <c r="AI10" i="54" s="1"/>
  <c r="J62" i="52"/>
  <c r="AE62" i="61"/>
  <c r="V62" i="69"/>
  <c r="G62" i="69"/>
  <c r="AK89" i="52"/>
  <c r="AH121" i="67"/>
  <c r="AJ89" i="65"/>
  <c r="AI19" i="52"/>
  <c r="BU11" i="53" s="1"/>
  <c r="AG10" i="54" s="1"/>
  <c r="P62" i="69"/>
  <c r="AJ19" i="57"/>
  <c r="BV11" i="58" s="1"/>
  <c r="AH10" i="59" s="1"/>
  <c r="AJ89" i="52"/>
  <c r="V62" i="52"/>
  <c r="G25" i="52"/>
  <c r="S74" i="70"/>
  <c r="AH62" i="52"/>
  <c r="Y62" i="61"/>
  <c r="Y62" i="65"/>
  <c r="P62" i="61"/>
  <c r="Q74" i="70"/>
  <c r="I120" i="71"/>
  <c r="R74" i="70"/>
  <c r="T74" i="70"/>
  <c r="U74" i="70"/>
  <c r="V74" i="70"/>
  <c r="N87" i="52"/>
  <c r="AC74" i="53" s="1"/>
  <c r="AH62" i="69"/>
  <c r="Q74" i="53"/>
  <c r="Y62" i="69"/>
  <c r="S74" i="53"/>
  <c r="AB62" i="69"/>
  <c r="U74" i="53"/>
  <c r="V74" i="53"/>
  <c r="P62" i="65"/>
  <c r="T74" i="53"/>
  <c r="R74" i="53"/>
  <c r="I120" i="54"/>
  <c r="M62" i="61"/>
  <c r="AJ62" i="57"/>
  <c r="P62" i="57"/>
  <c r="AI62" i="57"/>
  <c r="E123" i="71"/>
  <c r="AE123" i="71"/>
  <c r="Q123" i="71"/>
  <c r="H123" i="71"/>
  <c r="N123" i="71"/>
  <c r="J123" i="71"/>
  <c r="Z123" i="71"/>
  <c r="AC123" i="71"/>
  <c r="S123" i="71"/>
  <c r="G123" i="71"/>
  <c r="M123" i="71"/>
  <c r="AB123" i="71"/>
  <c r="P123" i="71"/>
  <c r="AB62" i="52"/>
  <c r="D123" i="71"/>
  <c r="W123" i="71"/>
  <c r="V123" i="71"/>
  <c r="K123" i="71"/>
  <c r="Y123" i="71"/>
  <c r="T123" i="71"/>
  <c r="AF123" i="71"/>
  <c r="N87" i="69"/>
  <c r="Y62" i="52"/>
  <c r="AE62" i="52"/>
  <c r="AK60" i="57"/>
  <c r="AH62" i="57"/>
  <c r="S62" i="65"/>
  <c r="M62" i="52"/>
  <c r="J62" i="57"/>
  <c r="V62" i="65"/>
  <c r="M72" i="49"/>
  <c r="H75" i="48"/>
  <c r="G55" i="36"/>
  <c r="AE62" i="57"/>
  <c r="M62" i="65"/>
  <c r="AE62" i="65"/>
  <c r="BV41" i="70"/>
  <c r="AK60" i="69"/>
  <c r="AJ62" i="69"/>
  <c r="I55" i="36"/>
  <c r="L12" i="54"/>
  <c r="AD12" i="54"/>
  <c r="AA12" i="54"/>
  <c r="U12" i="54"/>
  <c r="X12" i="54"/>
  <c r="C12" i="54"/>
  <c r="I12" i="54"/>
  <c r="BH77" i="62"/>
  <c r="BM77" i="62"/>
  <c r="BG77" i="62"/>
  <c r="BL77" i="62"/>
  <c r="H13" i="62"/>
  <c r="H13" i="58"/>
  <c r="D12" i="59" s="1"/>
  <c r="BI77" i="62"/>
  <c r="AA123" i="63"/>
  <c r="BJ77" i="62"/>
  <c r="H13" i="70"/>
  <c r="BI77" i="66"/>
  <c r="BK77" i="66"/>
  <c r="BJ77" i="66"/>
  <c r="AA123" i="67"/>
  <c r="BM77" i="66"/>
  <c r="BL77" i="66"/>
  <c r="BG77" i="66"/>
  <c r="U12" i="59"/>
  <c r="H11" i="50"/>
  <c r="W31" i="69"/>
  <c r="W63" i="69" s="1"/>
  <c r="K31" i="69"/>
  <c r="K63" i="69" s="1"/>
  <c r="L23" i="65"/>
  <c r="L25" i="65" s="1"/>
  <c r="T31" i="65"/>
  <c r="T63" i="65" s="1"/>
  <c r="AF31" i="65"/>
  <c r="AF63" i="65" s="1"/>
  <c r="Q31" i="65"/>
  <c r="Q63" i="65" s="1"/>
  <c r="N31" i="65"/>
  <c r="N63" i="65" s="1"/>
  <c r="K31" i="65"/>
  <c r="K63" i="65" s="1"/>
  <c r="Z31" i="65"/>
  <c r="Z63" i="65" s="1"/>
  <c r="AC31" i="65"/>
  <c r="AC63" i="65" s="1"/>
  <c r="K31" i="61"/>
  <c r="K63" i="61" s="1"/>
  <c r="T31" i="61"/>
  <c r="T63" i="61" s="1"/>
  <c r="Z31" i="61"/>
  <c r="Z63" i="61" s="1"/>
  <c r="U23" i="57"/>
  <c r="U25" i="57" s="1"/>
  <c r="N31" i="57"/>
  <c r="N63" i="57" s="1"/>
  <c r="W31" i="57"/>
  <c r="W63" i="57" s="1"/>
  <c r="Z31" i="57"/>
  <c r="Z63" i="57" s="1"/>
  <c r="AC31" i="57"/>
  <c r="AC63" i="57" s="1"/>
  <c r="K31" i="57"/>
  <c r="K63" i="57" s="1"/>
  <c r="AF31" i="57"/>
  <c r="AF63" i="57" s="1"/>
  <c r="E31" i="57"/>
  <c r="E63" i="57" s="1"/>
  <c r="E31" i="52"/>
  <c r="E63" i="52" s="1"/>
  <c r="N31" i="52"/>
  <c r="N63" i="52" s="1"/>
  <c r="T31" i="52"/>
  <c r="T63" i="52" s="1"/>
  <c r="I24" i="48"/>
  <c r="I56" i="48" s="1"/>
  <c r="G24" i="48"/>
  <c r="G56" i="48" s="1"/>
  <c r="AA77" i="58"/>
  <c r="AI62" i="61"/>
  <c r="S62" i="61"/>
  <c r="AH62" i="61"/>
  <c r="V62" i="61"/>
  <c r="J62" i="65"/>
  <c r="AV77" i="58"/>
  <c r="AW77" i="58"/>
  <c r="AK88" i="57"/>
  <c r="AI88" i="57"/>
  <c r="BU75" i="58" s="1"/>
  <c r="D6" i="57"/>
  <c r="BU77" i="53"/>
  <c r="AZ77" i="53"/>
  <c r="W62" i="70"/>
  <c r="M23" i="69" s="1"/>
  <c r="M25" i="69" s="1"/>
  <c r="M27" i="69" s="1"/>
  <c r="L27" i="69" s="1"/>
  <c r="BE62" i="70"/>
  <c r="F23" i="52"/>
  <c r="P23" i="61"/>
  <c r="P25" i="61" s="1"/>
  <c r="P27" i="61" s="1"/>
  <c r="O27" i="61" s="1"/>
  <c r="Y23" i="57"/>
  <c r="Y25" i="57" s="1"/>
  <c r="Y27" i="57" s="1"/>
  <c r="X27" i="57" s="1"/>
  <c r="X23" i="57"/>
  <c r="X25" i="57" s="1"/>
  <c r="AG77" i="53"/>
  <c r="BE77" i="53"/>
  <c r="R123" i="63"/>
  <c r="X123" i="54"/>
  <c r="AL77" i="62"/>
  <c r="AB10" i="37"/>
  <c r="H9" i="38" s="1"/>
  <c r="AJ88" i="57"/>
  <c r="AK92" i="57"/>
  <c r="AK19" i="57" s="1"/>
  <c r="BW11" i="58" s="1"/>
  <c r="AI10" i="59" s="1"/>
  <c r="W11" i="50"/>
  <c r="D11" i="50"/>
  <c r="Q11" i="50"/>
  <c r="Z11" i="50"/>
  <c r="N11" i="50"/>
  <c r="C11" i="50"/>
  <c r="T11" i="50"/>
  <c r="K11" i="50"/>
  <c r="E11" i="50"/>
  <c r="J91" i="52"/>
  <c r="H124" i="54" s="1"/>
  <c r="AK88" i="61"/>
  <c r="AK53" i="69"/>
  <c r="C14" i="69" s="1"/>
  <c r="AK24" i="69"/>
  <c r="AJ62" i="65"/>
  <c r="Y25" i="65"/>
  <c r="Y27" i="65" s="1"/>
  <c r="X27" i="65" s="1"/>
  <c r="AK24" i="65"/>
  <c r="AO77" i="62"/>
  <c r="AQ77" i="62"/>
  <c r="AI123" i="59"/>
  <c r="AJ62" i="52"/>
  <c r="Z75" i="49"/>
  <c r="U75" i="49"/>
  <c r="E75" i="49"/>
  <c r="AM77" i="62"/>
  <c r="BS77" i="66"/>
  <c r="BQ75" i="49"/>
  <c r="BD77" i="53"/>
  <c r="Q77" i="53"/>
  <c r="AJ77" i="58"/>
  <c r="AN77" i="62"/>
  <c r="BR77" i="66"/>
  <c r="S75" i="49"/>
  <c r="L75" i="49"/>
  <c r="M75" i="49"/>
  <c r="BA77" i="53"/>
  <c r="AP77" i="62"/>
  <c r="BV75" i="66"/>
  <c r="AB75" i="49"/>
  <c r="AE77" i="53"/>
  <c r="AI77" i="53"/>
  <c r="AK77" i="53"/>
  <c r="D118" i="50"/>
  <c r="AJ19" i="52"/>
  <c r="BV11" i="53" s="1"/>
  <c r="AH10" i="54" s="1"/>
  <c r="AF77" i="53"/>
  <c r="AF77" i="58"/>
  <c r="E77" i="58"/>
  <c r="J77" i="53"/>
  <c r="AK92" i="61"/>
  <c r="AK19" i="61" s="1"/>
  <c r="BW11" i="62" s="1"/>
  <c r="R75" i="49"/>
  <c r="AL77" i="53"/>
  <c r="AI88" i="61"/>
  <c r="BU75" i="62" s="1"/>
  <c r="D6" i="61"/>
  <c r="R123" i="54"/>
  <c r="AJ88" i="61"/>
  <c r="AK88" i="65"/>
  <c r="E17" i="52"/>
  <c r="AI88" i="65"/>
  <c r="AI89" i="65" s="1"/>
  <c r="AI87" i="52"/>
  <c r="H17" i="52"/>
  <c r="F8" i="54" s="1"/>
  <c r="H13" i="53"/>
  <c r="D12" i="54" s="1"/>
  <c r="F12" i="59"/>
  <c r="H91" i="52"/>
  <c r="P78" i="53" s="1"/>
  <c r="I91" i="52"/>
  <c r="G124" i="54" s="1"/>
  <c r="D6" i="65"/>
  <c r="AJ92" i="65"/>
  <c r="AJ19" i="65" s="1"/>
  <c r="BV11" i="66" s="1"/>
  <c r="AK92" i="65"/>
  <c r="AK19" i="65" s="1"/>
  <c r="BW11" i="66" s="1"/>
  <c r="T75" i="49"/>
  <c r="U77" i="53"/>
  <c r="R77" i="53"/>
  <c r="S77" i="53"/>
  <c r="I77" i="58"/>
  <c r="AX77" i="58"/>
  <c r="L123" i="59"/>
  <c r="W75" i="49"/>
  <c r="I123" i="54"/>
  <c r="AJ77" i="53"/>
  <c r="BH77" i="53"/>
  <c r="AY77" i="58"/>
  <c r="X77" i="58"/>
  <c r="AB77" i="58"/>
  <c r="BM77" i="53"/>
  <c r="AD77" i="53"/>
  <c r="AB77" i="53"/>
  <c r="O123" i="54"/>
  <c r="V77" i="53"/>
  <c r="AU77" i="58"/>
  <c r="AC77" i="58"/>
  <c r="AH123" i="63"/>
  <c r="O75" i="49"/>
  <c r="Y75" i="49"/>
  <c r="BI77" i="53"/>
  <c r="AA77" i="53"/>
  <c r="U123" i="59"/>
  <c r="Y77" i="58"/>
  <c r="AD77" i="58"/>
  <c r="V75" i="49"/>
  <c r="AS77" i="58"/>
  <c r="H119" i="38"/>
  <c r="Q75" i="49"/>
  <c r="BG77" i="53"/>
  <c r="BK77" i="53"/>
  <c r="T77" i="53"/>
  <c r="Y77" i="53"/>
  <c r="AD12" i="59"/>
  <c r="R12" i="59"/>
  <c r="C12" i="59"/>
  <c r="AG11" i="59"/>
  <c r="X12" i="59"/>
  <c r="I12" i="59"/>
  <c r="L12" i="59"/>
  <c r="AA12" i="59"/>
  <c r="O12" i="59"/>
  <c r="H13" i="66"/>
  <c r="AK77" i="58"/>
  <c r="AE77" i="58"/>
  <c r="G75" i="49"/>
  <c r="D75" i="49"/>
  <c r="Z77" i="53"/>
  <c r="L123" i="54"/>
  <c r="AH123" i="54"/>
  <c r="BP77" i="53"/>
  <c r="U123" i="54"/>
  <c r="AI77" i="58"/>
  <c r="BO77" i="66"/>
  <c r="F123" i="54"/>
  <c r="AG77" i="58"/>
  <c r="C75" i="49"/>
  <c r="C118" i="50"/>
  <c r="X77" i="53"/>
  <c r="BN77" i="53"/>
  <c r="AT77" i="53"/>
  <c r="BI77" i="58"/>
  <c r="AH77" i="58"/>
  <c r="AJ19" i="61"/>
  <c r="BV11" i="62" s="1"/>
  <c r="H77" i="53"/>
  <c r="C123" i="54"/>
  <c r="C77" i="53"/>
  <c r="F77" i="53"/>
  <c r="D77" i="53"/>
  <c r="L77" i="53"/>
  <c r="BR77" i="53"/>
  <c r="AX77" i="53"/>
  <c r="G77" i="53"/>
  <c r="BH77" i="58"/>
  <c r="F77" i="58"/>
  <c r="BW77" i="62"/>
  <c r="BT77" i="66"/>
  <c r="AN77" i="53"/>
  <c r="AQ77" i="53"/>
  <c r="J75" i="49"/>
  <c r="H75" i="49"/>
  <c r="P75" i="49"/>
  <c r="AO77" i="53"/>
  <c r="BQ77" i="53"/>
  <c r="AY77" i="53"/>
  <c r="BM77" i="58"/>
  <c r="H77" i="58"/>
  <c r="BN77" i="66"/>
  <c r="BF77" i="53"/>
  <c r="BB77" i="53"/>
  <c r="K77" i="53"/>
  <c r="BS77" i="53"/>
  <c r="AU77" i="53"/>
  <c r="N75" i="49"/>
  <c r="BT77" i="53"/>
  <c r="O77" i="53"/>
  <c r="AV77" i="53"/>
  <c r="BL77" i="58"/>
  <c r="C123" i="59"/>
  <c r="BJ77" i="53"/>
  <c r="BL77" i="53"/>
  <c r="N77" i="53"/>
  <c r="BJ77" i="58"/>
  <c r="I75" i="49"/>
  <c r="AM77" i="53"/>
  <c r="AD123" i="54"/>
  <c r="P77" i="53"/>
  <c r="AW77" i="53"/>
  <c r="C77" i="58"/>
  <c r="BK77" i="58"/>
  <c r="BP77" i="66"/>
  <c r="BQ77" i="66"/>
  <c r="E77" i="53"/>
  <c r="G77" i="58"/>
  <c r="AI123" i="54"/>
  <c r="BW77" i="53"/>
  <c r="K75" i="49"/>
  <c r="AR77" i="53"/>
  <c r="AA123" i="59"/>
  <c r="AI62" i="69"/>
  <c r="L29" i="69"/>
  <c r="F29" i="69"/>
  <c r="I24" i="69"/>
  <c r="F28" i="69"/>
  <c r="BL62" i="70"/>
  <c r="O123" i="71"/>
  <c r="AF77" i="70"/>
  <c r="AK77" i="70"/>
  <c r="AJ77" i="70"/>
  <c r="AI77" i="70"/>
  <c r="AH77" i="70"/>
  <c r="AG77" i="70"/>
  <c r="AE77" i="70"/>
  <c r="AD24" i="69"/>
  <c r="P62" i="70"/>
  <c r="J23" i="69" s="1"/>
  <c r="J25" i="69" s="1"/>
  <c r="J27" i="69" s="1"/>
  <c r="BV15" i="70"/>
  <c r="L24" i="69"/>
  <c r="AQ62" i="70"/>
  <c r="X77" i="70"/>
  <c r="L123" i="71"/>
  <c r="AB77" i="70"/>
  <c r="AD77" i="70"/>
  <c r="Z77" i="70"/>
  <c r="Y77" i="70"/>
  <c r="AC77" i="70"/>
  <c r="AA77" i="70"/>
  <c r="C123" i="71"/>
  <c r="H77" i="70"/>
  <c r="C77" i="70"/>
  <c r="E77" i="70"/>
  <c r="I77" i="70"/>
  <c r="G77" i="70"/>
  <c r="D77" i="70"/>
  <c r="F77" i="70"/>
  <c r="J62" i="69"/>
  <c r="Q31" i="69"/>
  <c r="Q63" i="69" s="1"/>
  <c r="F24" i="69"/>
  <c r="X123" i="71"/>
  <c r="BD77" i="70"/>
  <c r="BC77" i="70"/>
  <c r="BF77" i="70"/>
  <c r="BA77" i="70"/>
  <c r="BE77" i="70"/>
  <c r="AZ77" i="70"/>
  <c r="BB77" i="70"/>
  <c r="AH123" i="71"/>
  <c r="BV77" i="70"/>
  <c r="BT62" i="70"/>
  <c r="AH23" i="69" s="1"/>
  <c r="AH25" i="69" s="1"/>
  <c r="AH27" i="69" s="1"/>
  <c r="AG27" i="69" s="1"/>
  <c r="P77" i="70"/>
  <c r="J77" i="70"/>
  <c r="L77" i="70"/>
  <c r="N77" i="70"/>
  <c r="M77" i="70"/>
  <c r="K77" i="70"/>
  <c r="F123" i="71"/>
  <c r="O77" i="70"/>
  <c r="J120" i="71"/>
  <c r="O87" i="69"/>
  <c r="H62" i="70"/>
  <c r="AY62" i="70"/>
  <c r="Y23" i="69" s="1"/>
  <c r="Y25" i="69" s="1"/>
  <c r="Y27" i="69" s="1"/>
  <c r="X27" i="69" s="1"/>
  <c r="G62" i="70"/>
  <c r="AI87" i="69"/>
  <c r="AI123" i="71"/>
  <c r="BW77" i="70"/>
  <c r="AA123" i="71"/>
  <c r="BL77" i="70"/>
  <c r="BM77" i="70"/>
  <c r="BJ77" i="70"/>
  <c r="BI77" i="70"/>
  <c r="BH77" i="70"/>
  <c r="BG77" i="70"/>
  <c r="BK77" i="70"/>
  <c r="BW58" i="70"/>
  <c r="BT77" i="70"/>
  <c r="AD123" i="71"/>
  <c r="BO77" i="70"/>
  <c r="BS77" i="70"/>
  <c r="BN77" i="70"/>
  <c r="BR77" i="70"/>
  <c r="BP77" i="70"/>
  <c r="BQ77" i="70"/>
  <c r="I28" i="69"/>
  <c r="AK28" i="69"/>
  <c r="G23" i="69"/>
  <c r="AK88" i="69"/>
  <c r="D6" i="69"/>
  <c r="AK92" i="69"/>
  <c r="AK19" i="69" s="1"/>
  <c r="AJ92" i="69"/>
  <c r="AJ19" i="69" s="1"/>
  <c r="AJ88" i="69"/>
  <c r="AI88" i="69"/>
  <c r="I123" i="71"/>
  <c r="S77" i="70"/>
  <c r="U77" i="70"/>
  <c r="W77" i="70"/>
  <c r="Q77" i="70"/>
  <c r="V77" i="70"/>
  <c r="R77" i="70"/>
  <c r="T77" i="70"/>
  <c r="AK29" i="69"/>
  <c r="AG123" i="71"/>
  <c r="BU77" i="70"/>
  <c r="U123" i="71"/>
  <c r="AV77" i="70"/>
  <c r="AT77" i="70"/>
  <c r="AW77" i="70"/>
  <c r="AY77" i="70"/>
  <c r="AX77" i="70"/>
  <c r="AU77" i="70"/>
  <c r="AS77" i="70"/>
  <c r="BF62" i="70"/>
  <c r="AB23" i="69" s="1"/>
  <c r="AB25" i="69" s="1"/>
  <c r="AB27" i="69" s="1"/>
  <c r="R123" i="71"/>
  <c r="AN77" i="70"/>
  <c r="AM77" i="70"/>
  <c r="AL77" i="70"/>
  <c r="AP77" i="70"/>
  <c r="AQ77" i="70"/>
  <c r="AO77" i="70"/>
  <c r="AR77" i="70"/>
  <c r="E23" i="65"/>
  <c r="K120" i="67"/>
  <c r="P87" i="65"/>
  <c r="I28" i="65"/>
  <c r="F24" i="65"/>
  <c r="AJ24" i="65" s="1"/>
  <c r="U29" i="65"/>
  <c r="L123" i="67"/>
  <c r="AD77" i="66"/>
  <c r="Z77" i="66"/>
  <c r="AC77" i="66"/>
  <c r="AB77" i="66"/>
  <c r="AA77" i="66"/>
  <c r="X77" i="66"/>
  <c r="Y77" i="66"/>
  <c r="G62" i="65"/>
  <c r="AK53" i="65"/>
  <c r="C14" i="65" s="1"/>
  <c r="M23" i="65"/>
  <c r="M25" i="65" s="1"/>
  <c r="M27" i="65" s="1"/>
  <c r="L27" i="65" s="1"/>
  <c r="I120" i="67"/>
  <c r="U74" i="66"/>
  <c r="W74" i="66"/>
  <c r="R74" i="66"/>
  <c r="N87" i="65"/>
  <c r="S74" i="66"/>
  <c r="V74" i="66"/>
  <c r="T74" i="66"/>
  <c r="Q74" i="66"/>
  <c r="L28" i="65"/>
  <c r="AK28" i="65"/>
  <c r="C123" i="67"/>
  <c r="F77" i="66"/>
  <c r="H77" i="66"/>
  <c r="G77" i="66"/>
  <c r="E77" i="66"/>
  <c r="D77" i="66"/>
  <c r="C77" i="66"/>
  <c r="I77" i="66"/>
  <c r="F28" i="65"/>
  <c r="F29" i="65"/>
  <c r="R23" i="65"/>
  <c r="R25" i="65" s="1"/>
  <c r="AA23" i="65"/>
  <c r="AA25" i="65" s="1"/>
  <c r="AK60" i="65"/>
  <c r="AH123" i="67"/>
  <c r="BV77" i="66"/>
  <c r="G25" i="65"/>
  <c r="G27" i="65" s="1"/>
  <c r="I123" i="67"/>
  <c r="V77" i="66"/>
  <c r="R77" i="66"/>
  <c r="S77" i="66"/>
  <c r="Q77" i="66"/>
  <c r="U77" i="66"/>
  <c r="W77" i="66"/>
  <c r="T77" i="66"/>
  <c r="U123" i="67"/>
  <c r="AT77" i="66"/>
  <c r="AX77" i="66"/>
  <c r="AY77" i="66"/>
  <c r="AW77" i="66"/>
  <c r="AV77" i="66"/>
  <c r="AU77" i="66"/>
  <c r="AS77" i="66"/>
  <c r="F123" i="67"/>
  <c r="N77" i="66"/>
  <c r="J77" i="66"/>
  <c r="P77" i="66"/>
  <c r="K77" i="66"/>
  <c r="O77" i="66"/>
  <c r="M77" i="66"/>
  <c r="L77" i="66"/>
  <c r="X123" i="67"/>
  <c r="BB77" i="66"/>
  <c r="BF77" i="66"/>
  <c r="BA77" i="66"/>
  <c r="BE77" i="66"/>
  <c r="BD77" i="66"/>
  <c r="BC77" i="66"/>
  <c r="AZ77" i="66"/>
  <c r="AI62" i="65"/>
  <c r="O23" i="65"/>
  <c r="O25" i="65" s="1"/>
  <c r="AD23" i="65"/>
  <c r="AD25" i="65" s="1"/>
  <c r="O123" i="67"/>
  <c r="AH77" i="66"/>
  <c r="AK77" i="66"/>
  <c r="AF77" i="66"/>
  <c r="AJ77" i="66"/>
  <c r="AI77" i="66"/>
  <c r="AG77" i="66"/>
  <c r="AE77" i="66"/>
  <c r="AG23" i="65"/>
  <c r="AG25" i="65" s="1"/>
  <c r="AK29" i="65"/>
  <c r="U23" i="65"/>
  <c r="U25" i="65" s="1"/>
  <c r="J120" i="67"/>
  <c r="O87" i="65"/>
  <c r="R123" i="67"/>
  <c r="AL77" i="66"/>
  <c r="AP77" i="66"/>
  <c r="AN77" i="66"/>
  <c r="AM77" i="66"/>
  <c r="AQ77" i="66"/>
  <c r="AR77" i="66"/>
  <c r="AO77" i="66"/>
  <c r="AI123" i="67"/>
  <c r="BW77" i="66"/>
  <c r="AG123" i="67"/>
  <c r="BU77" i="66"/>
  <c r="X23" i="65"/>
  <c r="X25" i="65" s="1"/>
  <c r="E23" i="61"/>
  <c r="AD23" i="61"/>
  <c r="AD25" i="61" s="1"/>
  <c r="AF31" i="61"/>
  <c r="AF63" i="61" s="1"/>
  <c r="F28" i="61"/>
  <c r="U123" i="63"/>
  <c r="AU77" i="62"/>
  <c r="AV77" i="62"/>
  <c r="AS77" i="62"/>
  <c r="AW77" i="62"/>
  <c r="AY77" i="62"/>
  <c r="AX77" i="62"/>
  <c r="AT77" i="62"/>
  <c r="AA28" i="61"/>
  <c r="X28" i="61"/>
  <c r="O28" i="61"/>
  <c r="AG123" i="63"/>
  <c r="BU77" i="62"/>
  <c r="D77" i="62"/>
  <c r="F77" i="62"/>
  <c r="C77" i="62"/>
  <c r="I77" i="62"/>
  <c r="H77" i="62"/>
  <c r="C123" i="63"/>
  <c r="G77" i="62"/>
  <c r="E77" i="62"/>
  <c r="F123" i="63"/>
  <c r="L77" i="62"/>
  <c r="J77" i="62"/>
  <c r="P77" i="62"/>
  <c r="N77" i="62"/>
  <c r="M77" i="62"/>
  <c r="O77" i="62"/>
  <c r="K77" i="62"/>
  <c r="K120" i="63"/>
  <c r="P87" i="61"/>
  <c r="G23" i="61"/>
  <c r="R24" i="61"/>
  <c r="X123" i="63"/>
  <c r="AZ77" i="62"/>
  <c r="BD77" i="62"/>
  <c r="BF77" i="62"/>
  <c r="BC77" i="62"/>
  <c r="BB77" i="62"/>
  <c r="BE77" i="62"/>
  <c r="BA77" i="62"/>
  <c r="X23" i="61"/>
  <c r="X25" i="61" s="1"/>
  <c r="F24" i="61"/>
  <c r="J62" i="61"/>
  <c r="O24" i="61"/>
  <c r="AD123" i="63"/>
  <c r="BP77" i="62"/>
  <c r="BQ77" i="62"/>
  <c r="BN77" i="62"/>
  <c r="BT77" i="62"/>
  <c r="BS77" i="62"/>
  <c r="BR77" i="62"/>
  <c r="BO77" i="62"/>
  <c r="H31" i="61"/>
  <c r="H63" i="61" s="1"/>
  <c r="AA23" i="61"/>
  <c r="AA25" i="61" s="1"/>
  <c r="L23" i="61"/>
  <c r="L25" i="61" s="1"/>
  <c r="AK53" i="61"/>
  <c r="C14" i="61" s="1"/>
  <c r="G62" i="61"/>
  <c r="I120" i="63"/>
  <c r="W74" i="62"/>
  <c r="T74" i="62"/>
  <c r="V74" i="62"/>
  <c r="N87" i="61"/>
  <c r="U74" i="62"/>
  <c r="S74" i="62"/>
  <c r="R74" i="62"/>
  <c r="Q74" i="62"/>
  <c r="AK24" i="61"/>
  <c r="U23" i="61"/>
  <c r="U25" i="61" s="1"/>
  <c r="AK28" i="61"/>
  <c r="L123" i="63"/>
  <c r="AB77" i="62"/>
  <c r="AC77" i="62"/>
  <c r="Z77" i="62"/>
  <c r="X77" i="62"/>
  <c r="AA77" i="62"/>
  <c r="Y77" i="62"/>
  <c r="AD77" i="62"/>
  <c r="J120" i="63"/>
  <c r="O87" i="61"/>
  <c r="I123" i="63"/>
  <c r="T77" i="62"/>
  <c r="S77" i="62"/>
  <c r="W77" i="62"/>
  <c r="V77" i="62"/>
  <c r="U77" i="62"/>
  <c r="Q77" i="62"/>
  <c r="R77" i="62"/>
  <c r="R23" i="61"/>
  <c r="O23" i="61"/>
  <c r="I24" i="61"/>
  <c r="I28" i="61"/>
  <c r="N31" i="61"/>
  <c r="N63" i="61" s="1"/>
  <c r="AK60" i="61"/>
  <c r="AJ77" i="62"/>
  <c r="O123" i="63"/>
  <c r="AK77" i="62"/>
  <c r="AH77" i="62"/>
  <c r="AG77" i="62"/>
  <c r="AE77" i="62"/>
  <c r="AF77" i="62"/>
  <c r="AI77" i="62"/>
  <c r="J23" i="61"/>
  <c r="J25" i="61" s="1"/>
  <c r="J27" i="61" s="1"/>
  <c r="I27" i="61" s="1"/>
  <c r="AG23" i="61"/>
  <c r="AG25" i="61" s="1"/>
  <c r="R123" i="59"/>
  <c r="AM77" i="58"/>
  <c r="AR77" i="58"/>
  <c r="AQ77" i="58"/>
  <c r="AL77" i="58"/>
  <c r="AP77" i="58"/>
  <c r="AO77" i="58"/>
  <c r="AN77" i="58"/>
  <c r="O23" i="57"/>
  <c r="O25" i="57" s="1"/>
  <c r="BV77" i="58"/>
  <c r="AH123" i="59"/>
  <c r="I123" i="59"/>
  <c r="W77" i="58"/>
  <c r="R77" i="58"/>
  <c r="Q77" i="58"/>
  <c r="T77" i="58"/>
  <c r="U77" i="58"/>
  <c r="V77" i="58"/>
  <c r="S77" i="58"/>
  <c r="AD123" i="59"/>
  <c r="BS77" i="58"/>
  <c r="BN77" i="58"/>
  <c r="BT77" i="58"/>
  <c r="BO77" i="58"/>
  <c r="BR77" i="58"/>
  <c r="BQ77" i="58"/>
  <c r="BP77" i="58"/>
  <c r="AA23" i="57"/>
  <c r="AA25" i="57" s="1"/>
  <c r="H31" i="57"/>
  <c r="H63" i="57" s="1"/>
  <c r="AG23" i="57"/>
  <c r="AG25" i="57" s="1"/>
  <c r="AK28" i="57"/>
  <c r="R74" i="58"/>
  <c r="Q74" i="58"/>
  <c r="T74" i="58"/>
  <c r="N87" i="57"/>
  <c r="I120" i="59"/>
  <c r="W74" i="58"/>
  <c r="V74" i="58"/>
  <c r="U74" i="58"/>
  <c r="S74" i="58"/>
  <c r="AK24" i="57"/>
  <c r="J120" i="59"/>
  <c r="O87" i="57"/>
  <c r="K120" i="59"/>
  <c r="P87" i="57"/>
  <c r="F28" i="57"/>
  <c r="O29" i="57"/>
  <c r="F29" i="57"/>
  <c r="L24" i="57"/>
  <c r="AG123" i="59"/>
  <c r="BU77" i="58"/>
  <c r="F24" i="57"/>
  <c r="L23" i="57"/>
  <c r="I28" i="57"/>
  <c r="AD23" i="57"/>
  <c r="AD25" i="57" s="1"/>
  <c r="X123" i="59"/>
  <c r="BC77" i="58"/>
  <c r="BB77" i="58"/>
  <c r="BA77" i="58"/>
  <c r="AZ77" i="58"/>
  <c r="BE77" i="58"/>
  <c r="BD77" i="58"/>
  <c r="BF77" i="58"/>
  <c r="V23" i="57"/>
  <c r="V25" i="57" s="1"/>
  <c r="V27" i="57" s="1"/>
  <c r="U27" i="57" s="1"/>
  <c r="AK53" i="57"/>
  <c r="C14" i="57" s="1"/>
  <c r="G62" i="57"/>
  <c r="F123" i="59"/>
  <c r="O77" i="58"/>
  <c r="P77" i="58"/>
  <c r="K77" i="58"/>
  <c r="N77" i="58"/>
  <c r="M77" i="58"/>
  <c r="L77" i="58"/>
  <c r="J77" i="58"/>
  <c r="AK29" i="57"/>
  <c r="I24" i="57"/>
  <c r="R23" i="57"/>
  <c r="R25" i="57" s="1"/>
  <c r="AB62" i="57"/>
  <c r="AH23" i="57"/>
  <c r="AH25" i="57" s="1"/>
  <c r="AH27" i="57" s="1"/>
  <c r="AG27" i="57" s="1"/>
  <c r="AE75" i="49"/>
  <c r="AF75" i="49"/>
  <c r="AG75" i="49"/>
  <c r="AA75" i="49"/>
  <c r="AC75" i="49"/>
  <c r="AD75" i="49"/>
  <c r="Q31" i="52"/>
  <c r="Q63" i="52" s="1"/>
  <c r="O28" i="52"/>
  <c r="H25" i="52"/>
  <c r="H27" i="52" s="1"/>
  <c r="AI27" i="52" s="1"/>
  <c r="AI23" i="52"/>
  <c r="AK87" i="52"/>
  <c r="AJ87" i="52"/>
  <c r="F91" i="52"/>
  <c r="D124" i="54" s="1"/>
  <c r="G91" i="52"/>
  <c r="E124" i="54" s="1"/>
  <c r="AK28" i="52"/>
  <c r="AH121" i="54"/>
  <c r="BV75" i="53"/>
  <c r="G62" i="52"/>
  <c r="AK53" i="52"/>
  <c r="C14" i="52" s="1"/>
  <c r="K31" i="52"/>
  <c r="K63" i="52" s="1"/>
  <c r="R24" i="52"/>
  <c r="AD23" i="52"/>
  <c r="AD25" i="52" s="1"/>
  <c r="AA24" i="52"/>
  <c r="K120" i="54"/>
  <c r="P87" i="52"/>
  <c r="M91" i="52"/>
  <c r="K124" i="54" s="1"/>
  <c r="K91" i="52"/>
  <c r="AI62" i="52"/>
  <c r="AB25" i="52"/>
  <c r="AB27" i="52" s="1"/>
  <c r="AA27" i="52" s="1"/>
  <c r="AI121" i="54"/>
  <c r="BW75" i="53"/>
  <c r="I28" i="52"/>
  <c r="AK60" i="52"/>
  <c r="F29" i="52"/>
  <c r="AJ29" i="52" s="1"/>
  <c r="F28" i="52"/>
  <c r="U23" i="52"/>
  <c r="U25" i="52" s="1"/>
  <c r="E91" i="52"/>
  <c r="AG121" i="54"/>
  <c r="AI89" i="52"/>
  <c r="BU75" i="53"/>
  <c r="J120" i="54"/>
  <c r="L91" i="52"/>
  <c r="J124" i="54" s="1"/>
  <c r="O87" i="52"/>
  <c r="K17" i="52"/>
  <c r="AA23" i="52"/>
  <c r="AK29" i="52"/>
  <c r="AK24" i="52"/>
  <c r="I24" i="52"/>
  <c r="F24" i="52"/>
  <c r="AG23" i="52"/>
  <c r="AG25" i="52" s="1"/>
  <c r="O23" i="52"/>
  <c r="O25" i="52" s="1"/>
  <c r="P23" i="52"/>
  <c r="P25" i="52" s="1"/>
  <c r="P27" i="52" s="1"/>
  <c r="O27" i="52" s="1"/>
  <c r="R23" i="52"/>
  <c r="H24" i="48"/>
  <c r="H56" i="48" s="1"/>
  <c r="F16" i="48"/>
  <c r="J16" i="48" s="1"/>
  <c r="F17" i="36"/>
  <c r="G22" i="36"/>
  <c r="G17" i="36"/>
  <c r="H16" i="36"/>
  <c r="E17" i="36"/>
  <c r="E116" i="38"/>
  <c r="H73" i="36"/>
  <c r="G21" i="36"/>
  <c r="F21" i="36"/>
  <c r="H17" i="36"/>
  <c r="E21" i="36"/>
  <c r="E22" i="36"/>
  <c r="E20" i="48" l="1"/>
  <c r="W75" i="37"/>
  <c r="O75" i="37"/>
  <c r="G75" i="37"/>
  <c r="V75" i="37"/>
  <c r="N75" i="37"/>
  <c r="F75" i="37"/>
  <c r="U75" i="37"/>
  <c r="M75" i="37"/>
  <c r="E75" i="37"/>
  <c r="T75" i="37"/>
  <c r="L75" i="37"/>
  <c r="D75" i="37"/>
  <c r="AA75" i="37"/>
  <c r="S75" i="37"/>
  <c r="K75" i="37"/>
  <c r="Z75" i="37"/>
  <c r="R75" i="37"/>
  <c r="J75" i="37"/>
  <c r="X75" i="37"/>
  <c r="H75" i="37"/>
  <c r="Y75" i="37"/>
  <c r="Q75" i="37"/>
  <c r="I75" i="37"/>
  <c r="P75" i="37"/>
  <c r="J21" i="36"/>
  <c r="J17" i="36"/>
  <c r="J22" i="36"/>
  <c r="V62" i="70"/>
  <c r="AH10" i="92"/>
  <c r="AH10" i="88"/>
  <c r="AI10" i="92"/>
  <c r="AI10" i="88"/>
  <c r="D12" i="88"/>
  <c r="D12" i="92"/>
  <c r="AK62" i="61"/>
  <c r="AK62" i="69"/>
  <c r="AK62" i="52"/>
  <c r="E17" i="57"/>
  <c r="C8" i="59" s="1"/>
  <c r="G91" i="65"/>
  <c r="E124" i="67" s="1"/>
  <c r="H17" i="61"/>
  <c r="F8" i="63" s="1"/>
  <c r="AK62" i="57"/>
  <c r="AK62" i="65"/>
  <c r="K17" i="69"/>
  <c r="J9" i="70" s="1"/>
  <c r="BV61" i="70"/>
  <c r="AD12" i="63"/>
  <c r="AD12" i="67"/>
  <c r="AD12" i="71"/>
  <c r="C12" i="63"/>
  <c r="C12" i="67"/>
  <c r="C12" i="71"/>
  <c r="O12" i="63"/>
  <c r="O12" i="67"/>
  <c r="O12" i="71"/>
  <c r="X12" i="63"/>
  <c r="X12" i="67"/>
  <c r="X12" i="71"/>
  <c r="F12" i="63"/>
  <c r="F12" i="67"/>
  <c r="F12" i="71"/>
  <c r="R12" i="63"/>
  <c r="R12" i="67"/>
  <c r="R12" i="71"/>
  <c r="Z27" i="69"/>
  <c r="Z31" i="69" s="1"/>
  <c r="Z63" i="69" s="1"/>
  <c r="L12" i="63"/>
  <c r="L12" i="67"/>
  <c r="L12" i="71"/>
  <c r="N27" i="69"/>
  <c r="N31" i="69" s="1"/>
  <c r="N63" i="69" s="1"/>
  <c r="AA12" i="63"/>
  <c r="AA12" i="67"/>
  <c r="AA12" i="71"/>
  <c r="G27" i="52"/>
  <c r="G31" i="52" s="1"/>
  <c r="G63" i="52" s="1"/>
  <c r="AC27" i="69"/>
  <c r="T27" i="69"/>
  <c r="T31" i="69" s="1"/>
  <c r="T63" i="69" s="1"/>
  <c r="I12" i="63"/>
  <c r="I12" i="71"/>
  <c r="I12" i="67"/>
  <c r="H27" i="69"/>
  <c r="H31" i="69" s="1"/>
  <c r="H63" i="69" s="1"/>
  <c r="BW61" i="70"/>
  <c r="AG11" i="63"/>
  <c r="AG11" i="67"/>
  <c r="U12" i="63"/>
  <c r="U12" i="71"/>
  <c r="U12" i="67"/>
  <c r="AH10" i="63"/>
  <c r="AH10" i="67"/>
  <c r="AH10" i="71"/>
  <c r="AI10" i="63"/>
  <c r="AI10" i="67"/>
  <c r="AI10" i="71"/>
  <c r="D12" i="63"/>
  <c r="D12" i="67"/>
  <c r="D12" i="71"/>
  <c r="S87" i="69"/>
  <c r="S91" i="69" s="1"/>
  <c r="N120" i="71"/>
  <c r="BV58" i="70"/>
  <c r="I23" i="69"/>
  <c r="I25" i="69" s="1"/>
  <c r="AJ62" i="70"/>
  <c r="AD23" i="69"/>
  <c r="AD25" i="69" s="1"/>
  <c r="U23" i="69"/>
  <c r="U25" i="69" s="1"/>
  <c r="AA23" i="69"/>
  <c r="AA25" i="69" s="1"/>
  <c r="X23" i="69"/>
  <c r="X25" i="69" s="1"/>
  <c r="L23" i="69"/>
  <c r="L25" i="69" s="1"/>
  <c r="BQ73" i="49"/>
  <c r="AK89" i="69"/>
  <c r="BW75" i="66"/>
  <c r="AK89" i="65"/>
  <c r="AH121" i="59"/>
  <c r="AJ89" i="57"/>
  <c r="BW75" i="58"/>
  <c r="AK89" i="57"/>
  <c r="AJ89" i="69"/>
  <c r="AH121" i="63"/>
  <c r="AJ89" i="61"/>
  <c r="AI121" i="63"/>
  <c r="AK89" i="61"/>
  <c r="AA74" i="53"/>
  <c r="Y74" i="53"/>
  <c r="L120" i="54"/>
  <c r="Q87" i="52"/>
  <c r="AF74" i="53" s="1"/>
  <c r="Z74" i="53"/>
  <c r="AD74" i="53"/>
  <c r="AB74" i="53"/>
  <c r="N91" i="52"/>
  <c r="AB78" i="53" s="1"/>
  <c r="X74" i="53"/>
  <c r="AA25" i="52"/>
  <c r="AA74" i="70"/>
  <c r="X74" i="70"/>
  <c r="L120" i="71"/>
  <c r="AD74" i="70"/>
  <c r="AC74" i="70"/>
  <c r="AB74" i="70"/>
  <c r="Y74" i="70"/>
  <c r="Q87" i="69"/>
  <c r="Q91" i="69" s="1"/>
  <c r="Z74" i="70"/>
  <c r="BW11" i="70"/>
  <c r="BV11" i="70"/>
  <c r="I75" i="48"/>
  <c r="V72" i="49"/>
  <c r="Y72" i="49"/>
  <c r="U72" i="49"/>
  <c r="Z72" i="49"/>
  <c r="T72" i="49"/>
  <c r="X72" i="49"/>
  <c r="W72" i="49"/>
  <c r="C7" i="50"/>
  <c r="D7" i="50"/>
  <c r="E7" i="50"/>
  <c r="AC116" i="50"/>
  <c r="L25" i="57"/>
  <c r="AF31" i="69"/>
  <c r="AF63" i="69" s="1"/>
  <c r="Y31" i="65"/>
  <c r="Y63" i="65" s="1"/>
  <c r="H31" i="65"/>
  <c r="H63" i="65" s="1"/>
  <c r="W31" i="65"/>
  <c r="W63" i="65" s="1"/>
  <c r="P31" i="61"/>
  <c r="P63" i="61" s="1"/>
  <c r="Q31" i="61"/>
  <c r="Q63" i="61" s="1"/>
  <c r="W31" i="61"/>
  <c r="W63" i="61" s="1"/>
  <c r="X31" i="57"/>
  <c r="T31" i="57"/>
  <c r="T63" i="57" s="1"/>
  <c r="V23" i="52"/>
  <c r="V25" i="52" s="1"/>
  <c r="AC31" i="52"/>
  <c r="AC63" i="52" s="1"/>
  <c r="W31" i="52"/>
  <c r="W63" i="52" s="1"/>
  <c r="Z31" i="52"/>
  <c r="Z63" i="52" s="1"/>
  <c r="AF31" i="52"/>
  <c r="AF63" i="52" s="1"/>
  <c r="AJ87" i="57"/>
  <c r="O25" i="61"/>
  <c r="AJ29" i="57"/>
  <c r="AI121" i="59"/>
  <c r="L91" i="57"/>
  <c r="J124" i="59" s="1"/>
  <c r="BV75" i="58"/>
  <c r="AI89" i="57"/>
  <c r="AG121" i="59"/>
  <c r="H17" i="57"/>
  <c r="C9" i="58" s="1"/>
  <c r="K91" i="57"/>
  <c r="T78" i="58" s="1"/>
  <c r="M91" i="57"/>
  <c r="K124" i="59" s="1"/>
  <c r="F91" i="57"/>
  <c r="D124" i="59" s="1"/>
  <c r="E91" i="57"/>
  <c r="C78" i="58" s="1"/>
  <c r="K17" i="57"/>
  <c r="I8" i="59" s="1"/>
  <c r="G91" i="57"/>
  <c r="E124" i="59" s="1"/>
  <c r="J91" i="57"/>
  <c r="H124" i="59" s="1"/>
  <c r="H91" i="57"/>
  <c r="K78" i="58" s="1"/>
  <c r="G91" i="61"/>
  <c r="E124" i="63" s="1"/>
  <c r="AK87" i="57"/>
  <c r="AG121" i="67"/>
  <c r="I91" i="57"/>
  <c r="G124" i="59" s="1"/>
  <c r="AD62" i="70"/>
  <c r="S23" i="65"/>
  <c r="S25" i="65" s="1"/>
  <c r="P23" i="57"/>
  <c r="P25" i="57" s="1"/>
  <c r="P27" i="57" s="1"/>
  <c r="O27" i="57" s="1"/>
  <c r="AC62" i="70"/>
  <c r="AH23" i="65"/>
  <c r="AH25" i="65" s="1"/>
  <c r="AH27" i="65" s="1"/>
  <c r="AG27" i="65" s="1"/>
  <c r="AE23" i="65"/>
  <c r="AE25" i="65" s="1"/>
  <c r="AE27" i="65" s="1"/>
  <c r="AD27" i="65" s="1"/>
  <c r="V23" i="61"/>
  <c r="V25" i="61" s="1"/>
  <c r="V27" i="61" s="1"/>
  <c r="U27" i="61" s="1"/>
  <c r="AH23" i="61"/>
  <c r="AH25" i="61" s="1"/>
  <c r="AH27" i="61" s="1"/>
  <c r="AG27" i="61" s="1"/>
  <c r="S23" i="61"/>
  <c r="S25" i="61" s="1"/>
  <c r="S27" i="61" s="1"/>
  <c r="R27" i="61" s="1"/>
  <c r="AE23" i="61"/>
  <c r="AE25" i="61" s="1"/>
  <c r="AE27" i="61" s="1"/>
  <c r="AD27" i="61" s="1"/>
  <c r="AE23" i="57"/>
  <c r="AE25" i="57" s="1"/>
  <c r="AE27" i="57" s="1"/>
  <c r="AD27" i="57" s="1"/>
  <c r="X23" i="52"/>
  <c r="X25" i="52" s="1"/>
  <c r="M23" i="52"/>
  <c r="M25" i="52" s="1"/>
  <c r="M27" i="52" s="1"/>
  <c r="L27" i="52" s="1"/>
  <c r="L23" i="52"/>
  <c r="L25" i="52" s="1"/>
  <c r="Y23" i="52"/>
  <c r="Y25" i="52" s="1"/>
  <c r="Y27" i="52" s="1"/>
  <c r="X27" i="52" s="1"/>
  <c r="BW75" i="62"/>
  <c r="BV75" i="62"/>
  <c r="AJ24" i="69"/>
  <c r="R25" i="61"/>
  <c r="AI89" i="61"/>
  <c r="I91" i="61"/>
  <c r="G124" i="63" s="1"/>
  <c r="R25" i="52"/>
  <c r="K91" i="61"/>
  <c r="S78" i="62" s="1"/>
  <c r="J91" i="61"/>
  <c r="H124" i="63" s="1"/>
  <c r="F91" i="61"/>
  <c r="D124" i="63" s="1"/>
  <c r="E17" i="61"/>
  <c r="J78" i="53"/>
  <c r="AI121" i="67"/>
  <c r="M91" i="61"/>
  <c r="K124" i="63" s="1"/>
  <c r="L91" i="61"/>
  <c r="J124" i="63" s="1"/>
  <c r="AJ87" i="61"/>
  <c r="AG121" i="63"/>
  <c r="AK87" i="61"/>
  <c r="E91" i="61"/>
  <c r="C124" i="63" s="1"/>
  <c r="C9" i="53"/>
  <c r="H91" i="61"/>
  <c r="O78" i="62" s="1"/>
  <c r="K17" i="61"/>
  <c r="I8" i="63" s="1"/>
  <c r="C8" i="54"/>
  <c r="H91" i="65"/>
  <c r="K78" i="66" s="1"/>
  <c r="BU75" i="66"/>
  <c r="K91" i="65"/>
  <c r="V78" i="66" s="1"/>
  <c r="I91" i="65"/>
  <c r="G124" i="67" s="1"/>
  <c r="AJ87" i="65"/>
  <c r="E17" i="65"/>
  <c r="M91" i="65"/>
  <c r="K124" i="67" s="1"/>
  <c r="K17" i="65"/>
  <c r="I8" i="67" s="1"/>
  <c r="L78" i="53"/>
  <c r="AK87" i="65"/>
  <c r="J91" i="65"/>
  <c r="H124" i="67" s="1"/>
  <c r="E91" i="65"/>
  <c r="C124" i="67" s="1"/>
  <c r="AH122" i="67"/>
  <c r="F124" i="54"/>
  <c r="M78" i="53"/>
  <c r="L91" i="65"/>
  <c r="J124" i="67" s="1"/>
  <c r="F91" i="65"/>
  <c r="D124" i="67" s="1"/>
  <c r="N78" i="53"/>
  <c r="K78" i="53"/>
  <c r="O78" i="53"/>
  <c r="H17" i="65"/>
  <c r="F8" i="67" s="1"/>
  <c r="E17" i="69"/>
  <c r="P91" i="69"/>
  <c r="F91" i="69"/>
  <c r="M91" i="69"/>
  <c r="G91" i="69"/>
  <c r="I91" i="69"/>
  <c r="AG121" i="71"/>
  <c r="BU75" i="70"/>
  <c r="AI89" i="69"/>
  <c r="AI121" i="71"/>
  <c r="BW75" i="70"/>
  <c r="M120" i="71"/>
  <c r="R87" i="69"/>
  <c r="O91" i="69"/>
  <c r="N17" i="69"/>
  <c r="AJ28" i="69"/>
  <c r="AJ29" i="69"/>
  <c r="AH121" i="71"/>
  <c r="BV75" i="70"/>
  <c r="J91" i="69"/>
  <c r="BU62" i="70"/>
  <c r="E23" i="69"/>
  <c r="AG31" i="69"/>
  <c r="AK87" i="69"/>
  <c r="AJ87" i="69"/>
  <c r="N91" i="69"/>
  <c r="K91" i="69"/>
  <c r="H91" i="69"/>
  <c r="AK62" i="70"/>
  <c r="H17" i="69"/>
  <c r="AR62" i="70"/>
  <c r="V23" i="69" s="1"/>
  <c r="V25" i="69" s="1"/>
  <c r="V27" i="69" s="1"/>
  <c r="G25" i="69"/>
  <c r="G27" i="69" s="1"/>
  <c r="F23" i="69"/>
  <c r="E91" i="69"/>
  <c r="L91" i="69"/>
  <c r="BM62" i="70"/>
  <c r="AE23" i="69" s="1"/>
  <c r="AE25" i="69" s="1"/>
  <c r="AE27" i="69" s="1"/>
  <c r="P23" i="65"/>
  <c r="P25" i="65" s="1"/>
  <c r="P27" i="65" s="1"/>
  <c r="O27" i="65" s="1"/>
  <c r="AJ29" i="65"/>
  <c r="V23" i="65"/>
  <c r="V25" i="65" s="1"/>
  <c r="V27" i="65" s="1"/>
  <c r="U27" i="65" s="1"/>
  <c r="AB23" i="65"/>
  <c r="AB25" i="65" s="1"/>
  <c r="AB27" i="65" s="1"/>
  <c r="AA27" i="65" s="1"/>
  <c r="L31" i="65"/>
  <c r="L120" i="67"/>
  <c r="AC74" i="66"/>
  <c r="Y74" i="66"/>
  <c r="X74" i="66"/>
  <c r="AA74" i="66"/>
  <c r="AD74" i="66"/>
  <c r="N91" i="65"/>
  <c r="AB74" i="66"/>
  <c r="Q87" i="65"/>
  <c r="Z74" i="66"/>
  <c r="AG122" i="67"/>
  <c r="BU76" i="66"/>
  <c r="M120" i="67"/>
  <c r="O91" i="65"/>
  <c r="M124" i="67" s="1"/>
  <c r="R87" i="65"/>
  <c r="N17" i="65"/>
  <c r="G31" i="65"/>
  <c r="G63" i="65" s="1"/>
  <c r="N120" i="67"/>
  <c r="P91" i="65"/>
  <c r="N124" i="67" s="1"/>
  <c r="S87" i="65"/>
  <c r="J23" i="65"/>
  <c r="AJ28" i="65"/>
  <c r="E25" i="65"/>
  <c r="AI23" i="65"/>
  <c r="M23" i="61"/>
  <c r="M25" i="61" s="1"/>
  <c r="M27" i="61" s="1"/>
  <c r="L27" i="61" s="1"/>
  <c r="N120" i="63"/>
  <c r="P91" i="61"/>
  <c r="N124" i="63" s="1"/>
  <c r="S87" i="61"/>
  <c r="E25" i="61"/>
  <c r="AI23" i="61"/>
  <c r="AB23" i="61"/>
  <c r="AB25" i="61" s="1"/>
  <c r="AB27" i="61" s="1"/>
  <c r="AA27" i="61" s="1"/>
  <c r="M120" i="63"/>
  <c r="O91" i="61"/>
  <c r="M124" i="63" s="1"/>
  <c r="N17" i="61"/>
  <c r="R87" i="61"/>
  <c r="L120" i="63"/>
  <c r="AB74" i="62"/>
  <c r="AD74" i="62"/>
  <c r="AC74" i="62"/>
  <c r="Y74" i="62"/>
  <c r="N91" i="61"/>
  <c r="Z74" i="62"/>
  <c r="AA74" i="62"/>
  <c r="X74" i="62"/>
  <c r="Q87" i="61"/>
  <c r="AJ24" i="61"/>
  <c r="Y23" i="61"/>
  <c r="Y25" i="61" s="1"/>
  <c r="Y27" i="61" s="1"/>
  <c r="X27" i="61" s="1"/>
  <c r="G25" i="61"/>
  <c r="G27" i="61" s="1"/>
  <c r="I23" i="61"/>
  <c r="I25" i="61" s="1"/>
  <c r="AJ28" i="61"/>
  <c r="F23" i="61"/>
  <c r="U31" i="57"/>
  <c r="AJ24" i="57"/>
  <c r="M120" i="59"/>
  <c r="O91" i="57"/>
  <c r="M124" i="59" s="1"/>
  <c r="N17" i="57"/>
  <c r="R87" i="57"/>
  <c r="S23" i="57"/>
  <c r="S25" i="57" s="1"/>
  <c r="S27" i="57" s="1"/>
  <c r="AJ28" i="57"/>
  <c r="AG31" i="57"/>
  <c r="M23" i="57"/>
  <c r="M25" i="57" s="1"/>
  <c r="M27" i="57" s="1"/>
  <c r="L27" i="57" s="1"/>
  <c r="N120" i="59"/>
  <c r="S87" i="57"/>
  <c r="P91" i="57"/>
  <c r="N124" i="59" s="1"/>
  <c r="AB23" i="57"/>
  <c r="AB25" i="57" s="1"/>
  <c r="AB27" i="57" s="1"/>
  <c r="AA27" i="57" s="1"/>
  <c r="F23" i="57"/>
  <c r="G23" i="57"/>
  <c r="L120" i="59"/>
  <c r="Z74" i="58"/>
  <c r="AA74" i="58"/>
  <c r="Y74" i="58"/>
  <c r="X74" i="58"/>
  <c r="AC74" i="58"/>
  <c r="AD74" i="58"/>
  <c r="AB74" i="58"/>
  <c r="N91" i="57"/>
  <c r="Q87" i="57"/>
  <c r="Q23" i="57"/>
  <c r="I23" i="57"/>
  <c r="I25" i="57" s="1"/>
  <c r="J23" i="57"/>
  <c r="J25" i="57" s="1"/>
  <c r="J27" i="57" s="1"/>
  <c r="I27" i="57" s="1"/>
  <c r="AI25" i="52"/>
  <c r="S23" i="52"/>
  <c r="S25" i="52" s="1"/>
  <c r="S27" i="52" s="1"/>
  <c r="R27" i="52" s="1"/>
  <c r="I8" i="54"/>
  <c r="J9" i="53"/>
  <c r="I124" i="54"/>
  <c r="T78" i="53"/>
  <c r="R78" i="53"/>
  <c r="Q78" i="53"/>
  <c r="V78" i="53"/>
  <c r="U78" i="53"/>
  <c r="S78" i="53"/>
  <c r="W78" i="53"/>
  <c r="O31" i="52"/>
  <c r="M120" i="54"/>
  <c r="O91" i="52"/>
  <c r="M124" i="54" s="1"/>
  <c r="R87" i="52"/>
  <c r="N17" i="52"/>
  <c r="C124" i="54"/>
  <c r="D78" i="53"/>
  <c r="H78" i="53"/>
  <c r="G78" i="53"/>
  <c r="F78" i="53"/>
  <c r="E78" i="53"/>
  <c r="I78" i="53"/>
  <c r="C78" i="53"/>
  <c r="AJ28" i="52"/>
  <c r="F25" i="52"/>
  <c r="AH122" i="54"/>
  <c r="BV76" i="53"/>
  <c r="AH23" i="52"/>
  <c r="AH25" i="52" s="1"/>
  <c r="AH27" i="52" s="1"/>
  <c r="AG27" i="52" s="1"/>
  <c r="AE23" i="52"/>
  <c r="AE25" i="52" s="1"/>
  <c r="AE27" i="52" s="1"/>
  <c r="AD27" i="52" s="1"/>
  <c r="AJ24" i="52"/>
  <c r="N120" i="54"/>
  <c r="S87" i="52"/>
  <c r="P91" i="52"/>
  <c r="N124" i="54" s="1"/>
  <c r="AG122" i="54"/>
  <c r="BU76" i="53"/>
  <c r="AI122" i="54"/>
  <c r="BW76" i="53"/>
  <c r="F18" i="48"/>
  <c r="J18" i="48" s="1"/>
  <c r="AC117" i="50"/>
  <c r="BQ74" i="49"/>
  <c r="F116" i="38"/>
  <c r="I73" i="36"/>
  <c r="H18" i="36"/>
  <c r="G16" i="36"/>
  <c r="G18" i="36" l="1"/>
  <c r="H20" i="36"/>
  <c r="E24" i="48"/>
  <c r="E29" i="48" s="1"/>
  <c r="F20" i="48"/>
  <c r="J20" i="48" s="1"/>
  <c r="C9" i="62"/>
  <c r="E27" i="65"/>
  <c r="AI27" i="65" s="1"/>
  <c r="E27" i="61"/>
  <c r="F27" i="61" s="1"/>
  <c r="AJ27" i="61" s="1"/>
  <c r="AA27" i="69"/>
  <c r="AA31" i="69" s="1"/>
  <c r="I8" i="71"/>
  <c r="V87" i="69"/>
  <c r="Q120" i="71"/>
  <c r="I27" i="69"/>
  <c r="I31" i="69" s="1"/>
  <c r="U27" i="69"/>
  <c r="U31" i="69" s="1"/>
  <c r="V27" i="52"/>
  <c r="U27" i="52" s="1"/>
  <c r="U31" i="52" s="1"/>
  <c r="F27" i="52"/>
  <c r="F31" i="52" s="1"/>
  <c r="S27" i="65"/>
  <c r="R27" i="65" s="1"/>
  <c r="R31" i="65" s="1"/>
  <c r="AD27" i="69"/>
  <c r="AD31" i="69" s="1"/>
  <c r="AK27" i="61"/>
  <c r="AC31" i="69"/>
  <c r="AC63" i="69" s="1"/>
  <c r="X31" i="69"/>
  <c r="AH122" i="63"/>
  <c r="P23" i="69"/>
  <c r="P25" i="69" s="1"/>
  <c r="P27" i="69" s="1"/>
  <c r="O27" i="69" s="1"/>
  <c r="R23" i="69"/>
  <c r="R25" i="69" s="1"/>
  <c r="O23" i="69"/>
  <c r="O25" i="69" s="1"/>
  <c r="AH122" i="59"/>
  <c r="H118" i="38"/>
  <c r="AI122" i="59"/>
  <c r="AI122" i="63"/>
  <c r="BW76" i="66"/>
  <c r="AG122" i="63"/>
  <c r="AG122" i="59"/>
  <c r="O120" i="54"/>
  <c r="Y78" i="53"/>
  <c r="AD78" i="53"/>
  <c r="Z78" i="53"/>
  <c r="AA78" i="53"/>
  <c r="AC78" i="53"/>
  <c r="X78" i="53"/>
  <c r="L124" i="54"/>
  <c r="AH74" i="53"/>
  <c r="AI74" i="53"/>
  <c r="AK74" i="53"/>
  <c r="AE74" i="53"/>
  <c r="Q91" i="52"/>
  <c r="AE78" i="53" s="1"/>
  <c r="AG74" i="53"/>
  <c r="AJ74" i="53"/>
  <c r="T87" i="52"/>
  <c r="AN74" i="53" s="1"/>
  <c r="L31" i="69"/>
  <c r="AA31" i="52"/>
  <c r="AI74" i="70"/>
  <c r="O120" i="71"/>
  <c r="T87" i="69"/>
  <c r="AG74" i="70"/>
  <c r="AE74" i="70"/>
  <c r="AF74" i="70"/>
  <c r="AH74" i="70"/>
  <c r="AK74" i="70"/>
  <c r="AJ74" i="70"/>
  <c r="H124" i="71"/>
  <c r="N124" i="71"/>
  <c r="E124" i="71"/>
  <c r="Q124" i="71"/>
  <c r="M124" i="71"/>
  <c r="K124" i="71"/>
  <c r="J124" i="71"/>
  <c r="D124" i="71"/>
  <c r="G124" i="71"/>
  <c r="AE78" i="70"/>
  <c r="H8" i="49"/>
  <c r="AE72" i="49"/>
  <c r="AG72" i="49"/>
  <c r="AC72" i="49"/>
  <c r="AF72" i="49"/>
  <c r="AA72" i="49"/>
  <c r="AB72" i="49"/>
  <c r="AD72" i="49"/>
  <c r="C8" i="49"/>
  <c r="C8" i="63"/>
  <c r="C8" i="71"/>
  <c r="AH31" i="69"/>
  <c r="AH63" i="69" s="1"/>
  <c r="Y31" i="69"/>
  <c r="Y63" i="69" s="1"/>
  <c r="J31" i="69"/>
  <c r="J63" i="69" s="1"/>
  <c r="M31" i="69"/>
  <c r="M63" i="69" s="1"/>
  <c r="AB31" i="69"/>
  <c r="AB63" i="69" s="1"/>
  <c r="X31" i="65"/>
  <c r="AD31" i="65"/>
  <c r="M31" i="65"/>
  <c r="M63" i="65" s="1"/>
  <c r="AG31" i="65"/>
  <c r="I31" i="61"/>
  <c r="AD31" i="61"/>
  <c r="O31" i="61"/>
  <c r="R31" i="61"/>
  <c r="J31" i="61"/>
  <c r="J63" i="61" s="1"/>
  <c r="AG31" i="61"/>
  <c r="U31" i="61"/>
  <c r="Y31" i="57"/>
  <c r="Y63" i="57" s="1"/>
  <c r="V31" i="57"/>
  <c r="V63" i="57" s="1"/>
  <c r="O31" i="57"/>
  <c r="AD31" i="57"/>
  <c r="AH31" i="57"/>
  <c r="AH63" i="57" s="1"/>
  <c r="H31" i="52"/>
  <c r="L31" i="52"/>
  <c r="X31" i="52"/>
  <c r="AB31" i="52"/>
  <c r="AB63" i="52" s="1"/>
  <c r="P31" i="52"/>
  <c r="P63" i="52" s="1"/>
  <c r="Y31" i="52"/>
  <c r="Y63" i="52" s="1"/>
  <c r="BU76" i="58"/>
  <c r="Q78" i="58"/>
  <c r="BV76" i="58"/>
  <c r="F8" i="59"/>
  <c r="E78" i="58"/>
  <c r="G78" i="58"/>
  <c r="S78" i="58"/>
  <c r="U78" i="58"/>
  <c r="W78" i="58"/>
  <c r="H78" i="58"/>
  <c r="V78" i="58"/>
  <c r="BW76" i="58"/>
  <c r="I124" i="59"/>
  <c r="R78" i="58"/>
  <c r="D78" i="58"/>
  <c r="I78" i="58"/>
  <c r="F78" i="58"/>
  <c r="C124" i="59"/>
  <c r="W78" i="62"/>
  <c r="J9" i="58"/>
  <c r="M78" i="58"/>
  <c r="J78" i="58"/>
  <c r="F124" i="59"/>
  <c r="N78" i="58"/>
  <c r="L78" i="58"/>
  <c r="P78" i="58"/>
  <c r="O78" i="58"/>
  <c r="H78" i="66"/>
  <c r="J9" i="66"/>
  <c r="BW76" i="62"/>
  <c r="S78" i="66"/>
  <c r="BV62" i="70"/>
  <c r="G78" i="62"/>
  <c r="E78" i="62"/>
  <c r="BV76" i="62"/>
  <c r="AB74" i="37"/>
  <c r="Q78" i="62"/>
  <c r="J78" i="66"/>
  <c r="I124" i="63"/>
  <c r="R78" i="62"/>
  <c r="C78" i="62"/>
  <c r="O78" i="66"/>
  <c r="M78" i="66"/>
  <c r="K78" i="62"/>
  <c r="I78" i="62"/>
  <c r="BU76" i="62"/>
  <c r="V78" i="62"/>
  <c r="D78" i="62"/>
  <c r="H78" i="62"/>
  <c r="L78" i="62"/>
  <c r="F124" i="63"/>
  <c r="M78" i="62"/>
  <c r="U78" i="62"/>
  <c r="J78" i="62"/>
  <c r="T78" i="62"/>
  <c r="F78" i="62"/>
  <c r="P78" i="62"/>
  <c r="N78" i="62"/>
  <c r="T78" i="66"/>
  <c r="R78" i="66"/>
  <c r="P78" i="66"/>
  <c r="N78" i="66"/>
  <c r="L78" i="66"/>
  <c r="AI122" i="67"/>
  <c r="F124" i="67"/>
  <c r="J9" i="62"/>
  <c r="C8" i="67"/>
  <c r="W78" i="66"/>
  <c r="BV76" i="66"/>
  <c r="G78" i="66"/>
  <c r="U78" i="66"/>
  <c r="I124" i="67"/>
  <c r="Q78" i="66"/>
  <c r="F78" i="66"/>
  <c r="C78" i="66"/>
  <c r="D78" i="66"/>
  <c r="I78" i="66"/>
  <c r="E78" i="66"/>
  <c r="C9" i="66"/>
  <c r="AI78" i="70"/>
  <c r="AJ78" i="70"/>
  <c r="O124" i="71"/>
  <c r="AK78" i="70"/>
  <c r="AF78" i="70"/>
  <c r="AH78" i="70"/>
  <c r="AG78" i="70"/>
  <c r="I124" i="71"/>
  <c r="W78" i="70"/>
  <c r="S78" i="70"/>
  <c r="U78" i="70"/>
  <c r="Q78" i="70"/>
  <c r="V78" i="70"/>
  <c r="R78" i="70"/>
  <c r="T78" i="70"/>
  <c r="L124" i="71"/>
  <c r="AB78" i="70"/>
  <c r="AD78" i="70"/>
  <c r="Z78" i="70"/>
  <c r="Y78" i="70"/>
  <c r="X78" i="70"/>
  <c r="AC78" i="70"/>
  <c r="AA78" i="70"/>
  <c r="T120" i="71"/>
  <c r="V91" i="69"/>
  <c r="Y87" i="69"/>
  <c r="P120" i="71"/>
  <c r="U87" i="69"/>
  <c r="Q17" i="69"/>
  <c r="R91" i="69"/>
  <c r="AI122" i="71"/>
  <c r="BW76" i="70"/>
  <c r="F124" i="71"/>
  <c r="O78" i="70"/>
  <c r="J78" i="70"/>
  <c r="L78" i="70"/>
  <c r="N78" i="70"/>
  <c r="M78" i="70"/>
  <c r="K78" i="70"/>
  <c r="P78" i="70"/>
  <c r="L8" i="71"/>
  <c r="Q9" i="70"/>
  <c r="F8" i="71"/>
  <c r="C9" i="70"/>
  <c r="AG122" i="71"/>
  <c r="BU76" i="70"/>
  <c r="F25" i="69"/>
  <c r="AI23" i="69"/>
  <c r="E25" i="69"/>
  <c r="C124" i="71"/>
  <c r="G78" i="70"/>
  <c r="C78" i="70"/>
  <c r="E78" i="70"/>
  <c r="I78" i="70"/>
  <c r="H78" i="70"/>
  <c r="D78" i="70"/>
  <c r="F78" i="70"/>
  <c r="G31" i="69"/>
  <c r="G63" i="69" s="1"/>
  <c r="S23" i="69"/>
  <c r="BW62" i="70"/>
  <c r="AH122" i="71"/>
  <c r="BV76" i="70"/>
  <c r="P120" i="67"/>
  <c r="R91" i="65"/>
  <c r="P124" i="67" s="1"/>
  <c r="Q17" i="65"/>
  <c r="U87" i="65"/>
  <c r="F23" i="65"/>
  <c r="AA31" i="65"/>
  <c r="O31" i="65"/>
  <c r="L124" i="67"/>
  <c r="AB78" i="66"/>
  <c r="Z78" i="66"/>
  <c r="AD78" i="66"/>
  <c r="X78" i="66"/>
  <c r="AC78" i="66"/>
  <c r="AA78" i="66"/>
  <c r="Y78" i="66"/>
  <c r="AI25" i="65"/>
  <c r="U31" i="65"/>
  <c r="J25" i="65"/>
  <c r="J27" i="65" s="1"/>
  <c r="AK23" i="65"/>
  <c r="Q120" i="67"/>
  <c r="V87" i="65"/>
  <c r="S91" i="65"/>
  <c r="Q124" i="67" s="1"/>
  <c r="O120" i="67"/>
  <c r="AK74" i="66"/>
  <c r="AH74" i="66"/>
  <c r="T87" i="65"/>
  <c r="AG74" i="66"/>
  <c r="AF74" i="66"/>
  <c r="AJ74" i="66"/>
  <c r="AE74" i="66"/>
  <c r="AI74" i="66"/>
  <c r="Q91" i="65"/>
  <c r="I23" i="65"/>
  <c r="I25" i="65" s="1"/>
  <c r="Q9" i="66"/>
  <c r="L8" i="67"/>
  <c r="AK25" i="61"/>
  <c r="G31" i="61"/>
  <c r="G63" i="61" s="1"/>
  <c r="P120" i="63"/>
  <c r="R91" i="61"/>
  <c r="P124" i="63" s="1"/>
  <c r="U87" i="61"/>
  <c r="Q17" i="61"/>
  <c r="AK23" i="61"/>
  <c r="L8" i="63"/>
  <c r="Q9" i="62"/>
  <c r="AA31" i="61"/>
  <c r="AI25" i="61"/>
  <c r="X31" i="61"/>
  <c r="O120" i="63"/>
  <c r="AE74" i="62"/>
  <c r="AJ74" i="62"/>
  <c r="AG74" i="62"/>
  <c r="AF74" i="62"/>
  <c r="Q91" i="61"/>
  <c r="T87" i="61"/>
  <c r="AI74" i="62"/>
  <c r="AK74" i="62"/>
  <c r="AH74" i="62"/>
  <c r="L31" i="61"/>
  <c r="AJ23" i="61"/>
  <c r="F25" i="61"/>
  <c r="AA78" i="62"/>
  <c r="L124" i="63"/>
  <c r="AC78" i="62"/>
  <c r="Z78" i="62"/>
  <c r="X78" i="62"/>
  <c r="Y78" i="62"/>
  <c r="AD78" i="62"/>
  <c r="AB78" i="62"/>
  <c r="Q120" i="63"/>
  <c r="V87" i="61"/>
  <c r="S91" i="61"/>
  <c r="Q124" i="63" s="1"/>
  <c r="AK23" i="57"/>
  <c r="G25" i="57"/>
  <c r="O120" i="59"/>
  <c r="AH74" i="58"/>
  <c r="AJ74" i="58"/>
  <c r="AI74" i="58"/>
  <c r="AG74" i="58"/>
  <c r="AF74" i="58"/>
  <c r="AE74" i="58"/>
  <c r="Q91" i="57"/>
  <c r="T87" i="57"/>
  <c r="AK74" i="58"/>
  <c r="L124" i="59"/>
  <c r="AD78" i="58"/>
  <c r="Y78" i="58"/>
  <c r="Z78" i="58"/>
  <c r="AC78" i="58"/>
  <c r="AB78" i="58"/>
  <c r="AA78" i="58"/>
  <c r="X78" i="58"/>
  <c r="L31" i="57"/>
  <c r="AA31" i="57"/>
  <c r="I31" i="57"/>
  <c r="Q120" i="59"/>
  <c r="S91" i="57"/>
  <c r="Q124" i="59" s="1"/>
  <c r="V87" i="57"/>
  <c r="L8" i="59"/>
  <c r="Q9" i="58"/>
  <c r="S31" i="57"/>
  <c r="S63" i="57" s="1"/>
  <c r="R91" i="57"/>
  <c r="P124" i="59" s="1"/>
  <c r="P120" i="59"/>
  <c r="U87" i="57"/>
  <c r="Q17" i="57"/>
  <c r="F25" i="57"/>
  <c r="AJ23" i="57"/>
  <c r="Q25" i="57"/>
  <c r="Q27" i="57" s="1"/>
  <c r="AI23" i="57"/>
  <c r="Q120" i="54"/>
  <c r="S91" i="52"/>
  <c r="Q124" i="54" s="1"/>
  <c r="V87" i="52"/>
  <c r="AD31" i="52"/>
  <c r="R31" i="52"/>
  <c r="P120" i="54"/>
  <c r="U87" i="52"/>
  <c r="Q17" i="52"/>
  <c r="R91" i="52"/>
  <c r="P124" i="54" s="1"/>
  <c r="Q9" i="53"/>
  <c r="L8" i="54"/>
  <c r="AG31" i="52"/>
  <c r="J23" i="52"/>
  <c r="H7" i="50"/>
  <c r="M8" i="49"/>
  <c r="F16" i="36"/>
  <c r="E16" i="36"/>
  <c r="I16" i="36"/>
  <c r="G116" i="38"/>
  <c r="E29" i="56" l="1"/>
  <c r="E46" i="48"/>
  <c r="J16" i="36"/>
  <c r="I18" i="36"/>
  <c r="G20" i="36"/>
  <c r="G24" i="36" s="1"/>
  <c r="G56" i="36" s="1"/>
  <c r="F18" i="36"/>
  <c r="F27" i="65"/>
  <c r="AI27" i="61"/>
  <c r="AI31" i="52"/>
  <c r="AI63" i="52" s="1"/>
  <c r="H63" i="52"/>
  <c r="E27" i="69"/>
  <c r="F27" i="69" s="1"/>
  <c r="G27" i="57"/>
  <c r="V31" i="52"/>
  <c r="V63" i="52" s="1"/>
  <c r="S31" i="65"/>
  <c r="S63" i="65" s="1"/>
  <c r="R27" i="57"/>
  <c r="AI27" i="57"/>
  <c r="I27" i="65"/>
  <c r="AJ27" i="65" s="1"/>
  <c r="AK27" i="65"/>
  <c r="AJ23" i="69"/>
  <c r="O31" i="69"/>
  <c r="AI78" i="53"/>
  <c r="AG78" i="53"/>
  <c r="AF78" i="53"/>
  <c r="AJ78" i="53"/>
  <c r="O124" i="54"/>
  <c r="AK78" i="53"/>
  <c r="AH78" i="53"/>
  <c r="E31" i="65"/>
  <c r="E63" i="65" s="1"/>
  <c r="E31" i="61"/>
  <c r="E63" i="61" s="1"/>
  <c r="W87" i="52"/>
  <c r="AW74" i="53" s="1"/>
  <c r="AL74" i="53"/>
  <c r="T91" i="52"/>
  <c r="AM78" i="53" s="1"/>
  <c r="AP74" i="53"/>
  <c r="AQ74" i="53"/>
  <c r="AM74" i="53"/>
  <c r="AR74" i="53"/>
  <c r="R120" i="54"/>
  <c r="AO74" i="53"/>
  <c r="AQ74" i="70"/>
  <c r="T91" i="69"/>
  <c r="AR74" i="70"/>
  <c r="AN74" i="70"/>
  <c r="R120" i="71"/>
  <c r="AP74" i="70"/>
  <c r="AM74" i="70"/>
  <c r="W87" i="69"/>
  <c r="AL74" i="70"/>
  <c r="AO74" i="70"/>
  <c r="T124" i="71"/>
  <c r="P124" i="71"/>
  <c r="V31" i="69"/>
  <c r="V63" i="69" s="1"/>
  <c r="P31" i="69"/>
  <c r="P63" i="69" s="1"/>
  <c r="AE31" i="69"/>
  <c r="AE63" i="69" s="1"/>
  <c r="AE31" i="65"/>
  <c r="AE63" i="65" s="1"/>
  <c r="P31" i="65"/>
  <c r="P63" i="65" s="1"/>
  <c r="V31" i="65"/>
  <c r="V63" i="65" s="1"/>
  <c r="AH31" i="65"/>
  <c r="AH63" i="65" s="1"/>
  <c r="AB31" i="65"/>
  <c r="AB63" i="65" s="1"/>
  <c r="V31" i="61"/>
  <c r="V63" i="61" s="1"/>
  <c r="S31" i="61"/>
  <c r="S63" i="61" s="1"/>
  <c r="AH31" i="61"/>
  <c r="AH63" i="61" s="1"/>
  <c r="AB31" i="61"/>
  <c r="AB63" i="61" s="1"/>
  <c r="Y31" i="61"/>
  <c r="Y63" i="61" s="1"/>
  <c r="M31" i="61"/>
  <c r="M63" i="61" s="1"/>
  <c r="AE31" i="61"/>
  <c r="AE63" i="61" s="1"/>
  <c r="M31" i="57"/>
  <c r="M63" i="57" s="1"/>
  <c r="AE31" i="57"/>
  <c r="AE63" i="57" s="1"/>
  <c r="AB31" i="57"/>
  <c r="AB63" i="57" s="1"/>
  <c r="P31" i="57"/>
  <c r="P63" i="57" s="1"/>
  <c r="J31" i="57"/>
  <c r="J63" i="57" s="1"/>
  <c r="M31" i="52"/>
  <c r="M63" i="52" s="1"/>
  <c r="AH31" i="52"/>
  <c r="AH63" i="52" s="1"/>
  <c r="AE31" i="52"/>
  <c r="AE63" i="52" s="1"/>
  <c r="S31" i="52"/>
  <c r="S63" i="52" s="1"/>
  <c r="F24" i="48"/>
  <c r="H24" i="36"/>
  <c r="H56" i="36" s="1"/>
  <c r="S25" i="69"/>
  <c r="S27" i="69" s="1"/>
  <c r="R27" i="69" s="1"/>
  <c r="AK23" i="69"/>
  <c r="AI25" i="69"/>
  <c r="O8" i="71"/>
  <c r="X9" i="70"/>
  <c r="S120" i="71"/>
  <c r="U91" i="69"/>
  <c r="X87" i="69"/>
  <c r="T17" i="69"/>
  <c r="W120" i="71"/>
  <c r="AB87" i="69"/>
  <c r="Y91" i="69"/>
  <c r="AJ25" i="69"/>
  <c r="T120" i="67"/>
  <c r="V91" i="65"/>
  <c r="T124" i="67" s="1"/>
  <c r="Y87" i="65"/>
  <c r="J31" i="65"/>
  <c r="J63" i="65" s="1"/>
  <c r="AK25" i="65"/>
  <c r="AJ23" i="65"/>
  <c r="F25" i="65"/>
  <c r="S120" i="67"/>
  <c r="X87" i="65"/>
  <c r="T17" i="65"/>
  <c r="U91" i="65"/>
  <c r="S124" i="67" s="1"/>
  <c r="X9" i="66"/>
  <c r="O8" i="67"/>
  <c r="O124" i="67"/>
  <c r="AJ78" i="66"/>
  <c r="AE78" i="66"/>
  <c r="AI78" i="66"/>
  <c r="AG78" i="66"/>
  <c r="AF78" i="66"/>
  <c r="AK78" i="66"/>
  <c r="AH78" i="66"/>
  <c r="R120" i="67"/>
  <c r="AQ74" i="66"/>
  <c r="AP74" i="66"/>
  <c r="AO74" i="66"/>
  <c r="AL74" i="66"/>
  <c r="W87" i="65"/>
  <c r="AM74" i="66"/>
  <c r="T91" i="65"/>
  <c r="AR74" i="66"/>
  <c r="AN74" i="66"/>
  <c r="AJ25" i="61"/>
  <c r="O8" i="63"/>
  <c r="X9" i="62"/>
  <c r="S120" i="63"/>
  <c r="U91" i="61"/>
  <c r="S124" i="63" s="1"/>
  <c r="T17" i="61"/>
  <c r="X87" i="61"/>
  <c r="R120" i="63"/>
  <c r="AM74" i="62"/>
  <c r="AR74" i="62"/>
  <c r="AQ74" i="62"/>
  <c r="AP74" i="62"/>
  <c r="AO74" i="62"/>
  <c r="AN74" i="62"/>
  <c r="W87" i="61"/>
  <c r="AL74" i="62"/>
  <c r="T91" i="61"/>
  <c r="O124" i="63"/>
  <c r="AI78" i="62"/>
  <c r="AK78" i="62"/>
  <c r="AH78" i="62"/>
  <c r="AG78" i="62"/>
  <c r="AJ78" i="62"/>
  <c r="AF78" i="62"/>
  <c r="AE78" i="62"/>
  <c r="T120" i="63"/>
  <c r="Y87" i="61"/>
  <c r="V91" i="61"/>
  <c r="T124" i="63" s="1"/>
  <c r="AG78" i="58"/>
  <c r="AH78" i="58"/>
  <c r="AF78" i="58"/>
  <c r="AE78" i="58"/>
  <c r="AJ78" i="58"/>
  <c r="AI78" i="58"/>
  <c r="O124" i="59"/>
  <c r="AK78" i="58"/>
  <c r="AK25" i="57"/>
  <c r="AJ25" i="57"/>
  <c r="AI25" i="57"/>
  <c r="O8" i="59"/>
  <c r="X9" i="58"/>
  <c r="R120" i="59"/>
  <c r="AP74" i="58"/>
  <c r="AR74" i="58"/>
  <c r="AQ74" i="58"/>
  <c r="AL74" i="58"/>
  <c r="W87" i="57"/>
  <c r="AO74" i="58"/>
  <c r="AM74" i="58"/>
  <c r="T91" i="57"/>
  <c r="AN74" i="58"/>
  <c r="S120" i="59"/>
  <c r="T17" i="57"/>
  <c r="U91" i="57"/>
  <c r="S124" i="59" s="1"/>
  <c r="X87" i="57"/>
  <c r="T120" i="59"/>
  <c r="Y87" i="57"/>
  <c r="V91" i="57"/>
  <c r="T124" i="59" s="1"/>
  <c r="S120" i="54"/>
  <c r="X87" i="52"/>
  <c r="U91" i="52"/>
  <c r="S124" i="54" s="1"/>
  <c r="T17" i="52"/>
  <c r="T120" i="54"/>
  <c r="V91" i="52"/>
  <c r="T124" i="54" s="1"/>
  <c r="Y87" i="52"/>
  <c r="J25" i="52"/>
  <c r="AK23" i="52"/>
  <c r="I23" i="52"/>
  <c r="O8" i="54"/>
  <c r="X9" i="53"/>
  <c r="K7" i="50"/>
  <c r="T8" i="49"/>
  <c r="E18" i="36"/>
  <c r="J24" i="48" l="1"/>
  <c r="F29" i="48"/>
  <c r="E55" i="48"/>
  <c r="E56" i="48" s="1"/>
  <c r="F20" i="36"/>
  <c r="I20" i="36"/>
  <c r="I24" i="36" s="1"/>
  <c r="I56" i="36" s="1"/>
  <c r="E20" i="36"/>
  <c r="J18" i="36"/>
  <c r="AI27" i="69"/>
  <c r="AK27" i="57"/>
  <c r="F27" i="57"/>
  <c r="F31" i="57" s="1"/>
  <c r="J27" i="52"/>
  <c r="G31" i="57"/>
  <c r="G63" i="57" s="1"/>
  <c r="AU74" i="53"/>
  <c r="AY74" i="53"/>
  <c r="AK27" i="69"/>
  <c r="AJ27" i="69"/>
  <c r="AR78" i="53"/>
  <c r="R124" i="54"/>
  <c r="AT74" i="53"/>
  <c r="Z87" i="52"/>
  <c r="X120" i="54" s="1"/>
  <c r="AX74" i="53"/>
  <c r="AV74" i="53"/>
  <c r="W91" i="52"/>
  <c r="AT78" i="53" s="1"/>
  <c r="U120" i="54"/>
  <c r="AS74" i="53"/>
  <c r="AI31" i="65"/>
  <c r="AI63" i="65" s="1"/>
  <c r="AI31" i="61"/>
  <c r="AI63" i="61" s="1"/>
  <c r="AO78" i="53"/>
  <c r="AP78" i="53"/>
  <c r="AQ78" i="53"/>
  <c r="AL78" i="53"/>
  <c r="AN78" i="53"/>
  <c r="E31" i="69"/>
  <c r="E63" i="69" s="1"/>
  <c r="AV74" i="70"/>
  <c r="AT74" i="70"/>
  <c r="Z87" i="69"/>
  <c r="W91" i="69"/>
  <c r="U120" i="71"/>
  <c r="AY74" i="70"/>
  <c r="AU74" i="70"/>
  <c r="AS74" i="70"/>
  <c r="AW74" i="70"/>
  <c r="AX74" i="70"/>
  <c r="AO78" i="70"/>
  <c r="AR78" i="70"/>
  <c r="R124" i="71"/>
  <c r="AM78" i="70"/>
  <c r="AP78" i="70"/>
  <c r="AN78" i="70"/>
  <c r="AL78" i="70"/>
  <c r="AQ78" i="70"/>
  <c r="W124" i="71"/>
  <c r="S124" i="71"/>
  <c r="AK31" i="61"/>
  <c r="AK63" i="61" s="1"/>
  <c r="F31" i="65"/>
  <c r="AK31" i="65"/>
  <c r="F31" i="61"/>
  <c r="AJ31" i="61" s="1"/>
  <c r="Q31" i="57"/>
  <c r="R31" i="57"/>
  <c r="Z120" i="71"/>
  <c r="AE87" i="69"/>
  <c r="AB91" i="69"/>
  <c r="S31" i="69"/>
  <c r="S63" i="69" s="1"/>
  <c r="AK25" i="69"/>
  <c r="F31" i="69"/>
  <c r="R8" i="71"/>
  <c r="AE9" i="70"/>
  <c r="V120" i="71"/>
  <c r="X91" i="69"/>
  <c r="AA87" i="69"/>
  <c r="W17" i="69"/>
  <c r="V120" i="67"/>
  <c r="X91" i="65"/>
  <c r="V124" i="67" s="1"/>
  <c r="AA87" i="65"/>
  <c r="W17" i="65"/>
  <c r="I31" i="65"/>
  <c r="R124" i="67"/>
  <c r="AR78" i="66"/>
  <c r="AN78" i="66"/>
  <c r="AQ78" i="66"/>
  <c r="AP78" i="66"/>
  <c r="AL78" i="66"/>
  <c r="AM78" i="66"/>
  <c r="AO78" i="66"/>
  <c r="W120" i="67"/>
  <c r="AB87" i="65"/>
  <c r="Y91" i="65"/>
  <c r="W124" i="67" s="1"/>
  <c r="R8" i="67"/>
  <c r="AE9" i="66"/>
  <c r="U120" i="67"/>
  <c r="AS74" i="66"/>
  <c r="AY74" i="66"/>
  <c r="AX74" i="66"/>
  <c r="AT74" i="66"/>
  <c r="AW74" i="66"/>
  <c r="AV74" i="66"/>
  <c r="AU74" i="66"/>
  <c r="W91" i="65"/>
  <c r="Z87" i="65"/>
  <c r="AJ25" i="65"/>
  <c r="V120" i="63"/>
  <c r="X91" i="61"/>
  <c r="V124" i="63" s="1"/>
  <c r="AA87" i="61"/>
  <c r="W17" i="61"/>
  <c r="U120" i="63"/>
  <c r="AU74" i="62"/>
  <c r="AY74" i="62"/>
  <c r="AX74" i="62"/>
  <c r="W91" i="61"/>
  <c r="AT74" i="62"/>
  <c r="Z87" i="61"/>
  <c r="AW74" i="62"/>
  <c r="AV74" i="62"/>
  <c r="AS74" i="62"/>
  <c r="AE9" i="62"/>
  <c r="R8" i="63"/>
  <c r="R124" i="63"/>
  <c r="AQ78" i="62"/>
  <c r="AL78" i="62"/>
  <c r="AR78" i="62"/>
  <c r="AM78" i="62"/>
  <c r="AO78" i="62"/>
  <c r="AP78" i="62"/>
  <c r="AN78" i="62"/>
  <c r="W120" i="63"/>
  <c r="Y91" i="61"/>
  <c r="W124" i="63" s="1"/>
  <c r="AB87" i="61"/>
  <c r="R124" i="59"/>
  <c r="AL78" i="58"/>
  <c r="AO78" i="58"/>
  <c r="AR78" i="58"/>
  <c r="AQ78" i="58"/>
  <c r="AP78" i="58"/>
  <c r="AN78" i="58"/>
  <c r="AM78" i="58"/>
  <c r="V120" i="59"/>
  <c r="W17" i="57"/>
  <c r="AA87" i="57"/>
  <c r="X91" i="57"/>
  <c r="V124" i="59" s="1"/>
  <c r="W120" i="59"/>
  <c r="Y91" i="57"/>
  <c r="W124" i="59" s="1"/>
  <c r="AB87" i="57"/>
  <c r="R8" i="59"/>
  <c r="AE9" i="58"/>
  <c r="U120" i="59"/>
  <c r="AX74" i="58"/>
  <c r="AS74" i="58"/>
  <c r="AU74" i="58"/>
  <c r="AY74" i="58"/>
  <c r="AW74" i="58"/>
  <c r="AV74" i="58"/>
  <c r="W91" i="57"/>
  <c r="Z87" i="57"/>
  <c r="AT74" i="58"/>
  <c r="V120" i="54"/>
  <c r="AA87" i="52"/>
  <c r="X91" i="52"/>
  <c r="V124" i="54" s="1"/>
  <c r="W17" i="52"/>
  <c r="I25" i="52"/>
  <c r="AJ23" i="52"/>
  <c r="R8" i="54"/>
  <c r="AE9" i="53"/>
  <c r="AK25" i="52"/>
  <c r="W120" i="54"/>
  <c r="Y91" i="52"/>
  <c r="W124" i="54" s="1"/>
  <c r="AB87" i="52"/>
  <c r="F46" i="48" l="1"/>
  <c r="F27" i="56"/>
  <c r="F29" i="56"/>
  <c r="J29" i="56" s="1"/>
  <c r="J29" i="48"/>
  <c r="B9" i="48" s="1"/>
  <c r="F24" i="36"/>
  <c r="J20" i="36"/>
  <c r="E24" i="36"/>
  <c r="AK27" i="52"/>
  <c r="I27" i="52"/>
  <c r="AJ27" i="52" s="1"/>
  <c r="AJ27" i="57"/>
  <c r="J31" i="52"/>
  <c r="AK31" i="52" s="1"/>
  <c r="AK63" i="52" s="1"/>
  <c r="AI31" i="57"/>
  <c r="AI63" i="57" s="1"/>
  <c r="Q63" i="57"/>
  <c r="AK31" i="57"/>
  <c r="AK63" i="57" s="1"/>
  <c r="BF74" i="53"/>
  <c r="BB74" i="53"/>
  <c r="BE74" i="53"/>
  <c r="AY78" i="53"/>
  <c r="AU78" i="53"/>
  <c r="AV78" i="53"/>
  <c r="AW78" i="53"/>
  <c r="BA74" i="53"/>
  <c r="AX78" i="53"/>
  <c r="AC87" i="52"/>
  <c r="AF87" i="52" s="1"/>
  <c r="U124" i="54"/>
  <c r="AZ74" i="53"/>
  <c r="AS78" i="53"/>
  <c r="Z91" i="52"/>
  <c r="BB78" i="53" s="1"/>
  <c r="BD74" i="53"/>
  <c r="BC74" i="53"/>
  <c r="AI31" i="69"/>
  <c r="AI63" i="69" s="1"/>
  <c r="AK31" i="69"/>
  <c r="U124" i="71"/>
  <c r="AS78" i="70"/>
  <c r="AU78" i="70"/>
  <c r="AV78" i="70"/>
  <c r="AT78" i="70"/>
  <c r="AY78" i="70"/>
  <c r="AW78" i="70"/>
  <c r="AX78" i="70"/>
  <c r="BA74" i="70"/>
  <c r="BE74" i="70"/>
  <c r="X120" i="71"/>
  <c r="Z91" i="69"/>
  <c r="BB74" i="70"/>
  <c r="BC74" i="70"/>
  <c r="AC87" i="69"/>
  <c r="BD74" i="70"/>
  <c r="BF74" i="70"/>
  <c r="AZ74" i="70"/>
  <c r="Z124" i="71"/>
  <c r="V124" i="71"/>
  <c r="AJ31" i="65"/>
  <c r="AJ31" i="57"/>
  <c r="AC120" i="71"/>
  <c r="AH87" i="69"/>
  <c r="AE91" i="69"/>
  <c r="Y120" i="71"/>
  <c r="AD87" i="69"/>
  <c r="Z17" i="69"/>
  <c r="AA91" i="69"/>
  <c r="R31" i="69"/>
  <c r="AJ31" i="69" s="1"/>
  <c r="AL9" i="70"/>
  <c r="U8" i="71"/>
  <c r="X120" i="67"/>
  <c r="BA74" i="66"/>
  <c r="AZ74" i="66"/>
  <c r="BC74" i="66"/>
  <c r="Z91" i="65"/>
  <c r="AC87" i="65"/>
  <c r="BD74" i="66"/>
  <c r="BE74" i="66"/>
  <c r="BB74" i="66"/>
  <c r="BF74" i="66"/>
  <c r="U124" i="67"/>
  <c r="AW78" i="66"/>
  <c r="AS78" i="66"/>
  <c r="AT78" i="66"/>
  <c r="AV78" i="66"/>
  <c r="AY78" i="66"/>
  <c r="AX78" i="66"/>
  <c r="AU78" i="66"/>
  <c r="Z120" i="67"/>
  <c r="AE87" i="65"/>
  <c r="AB91" i="65"/>
  <c r="Z124" i="67" s="1"/>
  <c r="AL9" i="66"/>
  <c r="U8" i="67"/>
  <c r="Y120" i="67"/>
  <c r="AD87" i="65"/>
  <c r="AA91" i="65"/>
  <c r="Y124" i="67" s="1"/>
  <c r="Z17" i="65"/>
  <c r="AK63" i="65"/>
  <c r="U124" i="63"/>
  <c r="AY78" i="62"/>
  <c r="AU78" i="62"/>
  <c r="AV78" i="62"/>
  <c r="AS78" i="62"/>
  <c r="AX78" i="62"/>
  <c r="AW78" i="62"/>
  <c r="AT78" i="62"/>
  <c r="U8" i="63"/>
  <c r="AL9" i="62"/>
  <c r="Z120" i="63"/>
  <c r="AE87" i="61"/>
  <c r="AB91" i="61"/>
  <c r="Z124" i="63" s="1"/>
  <c r="BC74" i="62"/>
  <c r="AZ74" i="62"/>
  <c r="BB74" i="62"/>
  <c r="Z91" i="61"/>
  <c r="BA74" i="62"/>
  <c r="AC87" i="61"/>
  <c r="X120" i="63"/>
  <c r="BE74" i="62"/>
  <c r="BD74" i="62"/>
  <c r="BF74" i="62"/>
  <c r="Y120" i="63"/>
  <c r="AD87" i="61"/>
  <c r="Z17" i="61"/>
  <c r="AA91" i="61"/>
  <c r="Y124" i="63" s="1"/>
  <c r="U8" i="59"/>
  <c r="AL9" i="58"/>
  <c r="Y120" i="59"/>
  <c r="AA91" i="57"/>
  <c r="Y124" i="59" s="1"/>
  <c r="AD87" i="57"/>
  <c r="Z17" i="57"/>
  <c r="X120" i="59"/>
  <c r="BF74" i="58"/>
  <c r="BB74" i="58"/>
  <c r="BA74" i="58"/>
  <c r="AZ74" i="58"/>
  <c r="BD74" i="58"/>
  <c r="Z91" i="57"/>
  <c r="AC87" i="57"/>
  <c r="BC74" i="58"/>
  <c r="BE74" i="58"/>
  <c r="U124" i="59"/>
  <c r="AT78" i="58"/>
  <c r="AW78" i="58"/>
  <c r="AU78" i="58"/>
  <c r="AY78" i="58"/>
  <c r="AX78" i="58"/>
  <c r="AV78" i="58"/>
  <c r="AS78" i="58"/>
  <c r="Z120" i="59"/>
  <c r="AE87" i="57"/>
  <c r="AB91" i="57"/>
  <c r="Z124" i="59" s="1"/>
  <c r="AJ25" i="52"/>
  <c r="U8" i="54"/>
  <c r="AL9" i="53"/>
  <c r="Y120" i="54"/>
  <c r="AA91" i="52"/>
  <c r="Y124" i="54" s="1"/>
  <c r="Z17" i="52"/>
  <c r="AD87" i="52"/>
  <c r="Z120" i="54"/>
  <c r="AB91" i="52"/>
  <c r="Z124" i="54" s="1"/>
  <c r="AE87" i="52"/>
  <c r="F55" i="48" l="1"/>
  <c r="J46" i="48"/>
  <c r="F28" i="36"/>
  <c r="J24" i="36"/>
  <c r="J63" i="52"/>
  <c r="BJ74" i="53"/>
  <c r="BK74" i="53"/>
  <c r="BL74" i="53"/>
  <c r="BI74" i="53"/>
  <c r="AA120" i="54"/>
  <c r="BM74" i="53"/>
  <c r="BG74" i="53"/>
  <c r="BH74" i="53"/>
  <c r="AC91" i="52"/>
  <c r="BI78" i="53" s="1"/>
  <c r="BF78" i="53"/>
  <c r="AZ78" i="53"/>
  <c r="BD78" i="53"/>
  <c r="X124" i="54"/>
  <c r="BA78" i="53"/>
  <c r="BC78" i="53"/>
  <c r="BE78" i="53"/>
  <c r="AK63" i="69"/>
  <c r="BK74" i="70"/>
  <c r="AF87" i="69"/>
  <c r="BG74" i="70"/>
  <c r="BH74" i="70"/>
  <c r="AA120" i="71"/>
  <c r="BI74" i="70"/>
  <c r="BM74" i="70"/>
  <c r="AC91" i="69"/>
  <c r="BJ74" i="70"/>
  <c r="BL74" i="70"/>
  <c r="BE78" i="70"/>
  <c r="AZ78" i="70"/>
  <c r="BB78" i="70"/>
  <c r="X124" i="71"/>
  <c r="BC78" i="70"/>
  <c r="BD78" i="70"/>
  <c r="BF78" i="70"/>
  <c r="BA78" i="70"/>
  <c r="Y124" i="71"/>
  <c r="AC124" i="71"/>
  <c r="I31" i="52"/>
  <c r="AJ31" i="52" s="1"/>
  <c r="AF120" i="71"/>
  <c r="AH120" i="71" s="1"/>
  <c r="AH91" i="69"/>
  <c r="AB120" i="71"/>
  <c r="AD91" i="69"/>
  <c r="AG87" i="69"/>
  <c r="AC17" i="69"/>
  <c r="X8" i="71"/>
  <c r="AS9" i="70"/>
  <c r="X8" i="67"/>
  <c r="AS9" i="66"/>
  <c r="AB120" i="67"/>
  <c r="AG87" i="65"/>
  <c r="AC17" i="65"/>
  <c r="AD91" i="65"/>
  <c r="AB124" i="67" s="1"/>
  <c r="AA120" i="67"/>
  <c r="BI74" i="66"/>
  <c r="BJ74" i="66"/>
  <c r="BH74" i="66"/>
  <c r="BG74" i="66"/>
  <c r="BL74" i="66"/>
  <c r="BM74" i="66"/>
  <c r="AC91" i="65"/>
  <c r="AF87" i="65"/>
  <c r="BK74" i="66"/>
  <c r="AC120" i="67"/>
  <c r="AE91" i="65"/>
  <c r="AC124" i="67" s="1"/>
  <c r="AH87" i="65"/>
  <c r="X124" i="67"/>
  <c r="AZ78" i="66"/>
  <c r="BF78" i="66"/>
  <c r="BB78" i="66"/>
  <c r="BE78" i="66"/>
  <c r="BD78" i="66"/>
  <c r="BC78" i="66"/>
  <c r="BA78" i="66"/>
  <c r="AB120" i="63"/>
  <c r="AD91" i="61"/>
  <c r="AB124" i="63" s="1"/>
  <c r="AC17" i="61"/>
  <c r="AG87" i="61"/>
  <c r="AS9" i="62"/>
  <c r="X8" i="63"/>
  <c r="BK74" i="62"/>
  <c r="BH74" i="62"/>
  <c r="AA120" i="63"/>
  <c r="BM74" i="62"/>
  <c r="BL74" i="62"/>
  <c r="BJ74" i="62"/>
  <c r="BI74" i="62"/>
  <c r="AF87" i="61"/>
  <c r="BG74" i="62"/>
  <c r="AC91" i="61"/>
  <c r="X124" i="63"/>
  <c r="BD78" i="62"/>
  <c r="BF78" i="62"/>
  <c r="BC78" i="62"/>
  <c r="BB78" i="62"/>
  <c r="BA78" i="62"/>
  <c r="AZ78" i="62"/>
  <c r="BE78" i="62"/>
  <c r="AC120" i="63"/>
  <c r="AE91" i="61"/>
  <c r="AC124" i="63" s="1"/>
  <c r="AH87" i="61"/>
  <c r="X124" i="59"/>
  <c r="BB78" i="58"/>
  <c r="BE78" i="58"/>
  <c r="BC78" i="58"/>
  <c r="BA78" i="58"/>
  <c r="AZ78" i="58"/>
  <c r="BF78" i="58"/>
  <c r="BD78" i="58"/>
  <c r="X8" i="59"/>
  <c r="AS9" i="58"/>
  <c r="AA120" i="59"/>
  <c r="BK74" i="58"/>
  <c r="BJ74" i="58"/>
  <c r="BI74" i="58"/>
  <c r="BM74" i="58"/>
  <c r="BH74" i="58"/>
  <c r="AF87" i="57"/>
  <c r="BL74" i="58"/>
  <c r="BG74" i="58"/>
  <c r="AC91" i="57"/>
  <c r="AC120" i="59"/>
  <c r="AE91" i="57"/>
  <c r="AC124" i="59" s="1"/>
  <c r="AH87" i="57"/>
  <c r="AB120" i="59"/>
  <c r="AC17" i="57"/>
  <c r="AD91" i="57"/>
  <c r="AB124" i="59" s="1"/>
  <c r="AG87" i="57"/>
  <c r="AS9" i="53"/>
  <c r="X8" i="54"/>
  <c r="AD120" i="54"/>
  <c r="BT74" i="53"/>
  <c r="BV74" i="53" s="1"/>
  <c r="BP74" i="53"/>
  <c r="BQ74" i="53"/>
  <c r="AF91" i="52"/>
  <c r="BO74" i="53"/>
  <c r="BS74" i="53"/>
  <c r="BU74" i="53" s="1"/>
  <c r="BW74" i="53" s="1"/>
  <c r="BR74" i="53"/>
  <c r="BN74" i="53"/>
  <c r="AB120" i="54"/>
  <c r="AC17" i="52"/>
  <c r="AD91" i="52"/>
  <c r="AB124" i="54" s="1"/>
  <c r="AG87" i="52"/>
  <c r="AC120" i="54"/>
  <c r="AE91" i="52"/>
  <c r="AC124" i="54" s="1"/>
  <c r="AH87" i="52"/>
  <c r="J55" i="48" l="1"/>
  <c r="J56" i="48" s="1"/>
  <c r="F56" i="48"/>
  <c r="F28" i="56"/>
  <c r="F46" i="36"/>
  <c r="F55" i="36" s="1"/>
  <c r="F56" i="36" s="1"/>
  <c r="E28" i="56"/>
  <c r="J28" i="56" s="1"/>
  <c r="J28" i="36"/>
  <c r="E46" i="36"/>
  <c r="BL78" i="53"/>
  <c r="BH78" i="53"/>
  <c r="BJ78" i="53"/>
  <c r="BK78" i="53"/>
  <c r="AA124" i="54"/>
  <c r="BM78" i="53"/>
  <c r="BG78" i="53"/>
  <c r="BL78" i="70"/>
  <c r="AA124" i="71"/>
  <c r="BK78" i="70"/>
  <c r="BH78" i="70"/>
  <c r="BM78" i="70"/>
  <c r="BJ78" i="70"/>
  <c r="BI78" i="70"/>
  <c r="BG78" i="70"/>
  <c r="BO74" i="70"/>
  <c r="BN74" i="70"/>
  <c r="BR74" i="70"/>
  <c r="BP74" i="70"/>
  <c r="AF91" i="69"/>
  <c r="BT74" i="70"/>
  <c r="BV74" i="70" s="1"/>
  <c r="BS74" i="70"/>
  <c r="BU74" i="70" s="1"/>
  <c r="BW74" i="70" s="1"/>
  <c r="AD120" i="71"/>
  <c r="BQ74" i="70"/>
  <c r="AF124" i="71"/>
  <c r="AB124" i="71"/>
  <c r="BQ72" i="49"/>
  <c r="AA8" i="71"/>
  <c r="AZ9" i="70"/>
  <c r="AE120" i="71"/>
  <c r="AG120" i="71" s="1"/>
  <c r="AI120" i="71" s="1"/>
  <c r="AG91" i="69"/>
  <c r="AF17" i="69"/>
  <c r="AA8" i="67"/>
  <c r="AZ9" i="66"/>
  <c r="AE120" i="67"/>
  <c r="AG120" i="67" s="1"/>
  <c r="AI120" i="67" s="1"/>
  <c r="AF17" i="65"/>
  <c r="AG91" i="65"/>
  <c r="AE124" i="67" s="1"/>
  <c r="AD120" i="67"/>
  <c r="BQ74" i="66"/>
  <c r="BS74" i="66"/>
  <c r="BU74" i="66" s="1"/>
  <c r="BW74" i="66" s="1"/>
  <c r="AF91" i="65"/>
  <c r="BR74" i="66"/>
  <c r="BP74" i="66"/>
  <c r="BO74" i="66"/>
  <c r="BN74" i="66"/>
  <c r="BT74" i="66"/>
  <c r="BV74" i="66" s="1"/>
  <c r="AF120" i="67"/>
  <c r="AH120" i="67" s="1"/>
  <c r="AH91" i="65"/>
  <c r="AF124" i="67" s="1"/>
  <c r="AA124" i="67"/>
  <c r="BH78" i="66"/>
  <c r="BK78" i="66"/>
  <c r="BI78" i="66"/>
  <c r="BJ78" i="66"/>
  <c r="BL78" i="66"/>
  <c r="BM78" i="66"/>
  <c r="BG78" i="66"/>
  <c r="AA124" i="63"/>
  <c r="BG78" i="62"/>
  <c r="BM78" i="62"/>
  <c r="BL78" i="62"/>
  <c r="BK78" i="62"/>
  <c r="BH78" i="62"/>
  <c r="BJ78" i="62"/>
  <c r="BI78" i="62"/>
  <c r="AE120" i="63"/>
  <c r="AG120" i="63" s="1"/>
  <c r="AI120" i="63" s="1"/>
  <c r="AG91" i="61"/>
  <c r="AE124" i="63" s="1"/>
  <c r="AF17" i="61"/>
  <c r="AZ9" i="62"/>
  <c r="AA8" i="63"/>
  <c r="AF120" i="63"/>
  <c r="AH120" i="63" s="1"/>
  <c r="AH91" i="61"/>
  <c r="AF124" i="63" s="1"/>
  <c r="AD120" i="63"/>
  <c r="BS74" i="62"/>
  <c r="BU74" i="62" s="1"/>
  <c r="BW74" i="62" s="1"/>
  <c r="BP74" i="62"/>
  <c r="AF91" i="61"/>
  <c r="BT74" i="62"/>
  <c r="BV74" i="62" s="1"/>
  <c r="BO74" i="62"/>
  <c r="BN74" i="62"/>
  <c r="BR74" i="62"/>
  <c r="BQ74" i="62"/>
  <c r="AD120" i="59"/>
  <c r="BN74" i="58"/>
  <c r="BT74" i="58"/>
  <c r="BV74" i="58" s="1"/>
  <c r="BS74" i="58"/>
  <c r="BU74" i="58" s="1"/>
  <c r="BW74" i="58" s="1"/>
  <c r="BR74" i="58"/>
  <c r="BQ74" i="58"/>
  <c r="BP74" i="58"/>
  <c r="BO74" i="58"/>
  <c r="AF91" i="57"/>
  <c r="AZ9" i="58"/>
  <c r="AA8" i="59"/>
  <c r="AF120" i="59"/>
  <c r="AH120" i="59" s="1"/>
  <c r="AH91" i="57"/>
  <c r="AF124" i="59" s="1"/>
  <c r="AA124" i="59"/>
  <c r="BJ78" i="58"/>
  <c r="BM78" i="58"/>
  <c r="BL78" i="58"/>
  <c r="BK78" i="58"/>
  <c r="BI78" i="58"/>
  <c r="BH78" i="58"/>
  <c r="BG78" i="58"/>
  <c r="AE120" i="59"/>
  <c r="AG120" i="59" s="1"/>
  <c r="AI120" i="59" s="1"/>
  <c r="AG91" i="57"/>
  <c r="AE124" i="59" s="1"/>
  <c r="AF17" i="57"/>
  <c r="AE120" i="54"/>
  <c r="AG120" i="54" s="1"/>
  <c r="AI120" i="54" s="1"/>
  <c r="AG91" i="52"/>
  <c r="AE124" i="54" s="1"/>
  <c r="AF17" i="52"/>
  <c r="AA8" i="54"/>
  <c r="AZ9" i="53"/>
  <c r="AD124" i="54"/>
  <c r="BP78" i="53"/>
  <c r="BT78" i="53"/>
  <c r="BS78" i="53"/>
  <c r="BR78" i="53"/>
  <c r="BQ78" i="53"/>
  <c r="BO78" i="53"/>
  <c r="BN78" i="53"/>
  <c r="AF120" i="54"/>
  <c r="AH120" i="54" s="1"/>
  <c r="AH91" i="52"/>
  <c r="AF124" i="54" s="1"/>
  <c r="A112" i="12"/>
  <c r="A146" i="12"/>
  <c r="A134" i="12"/>
  <c r="A137" i="12"/>
  <c r="A138" i="12"/>
  <c r="A140" i="12"/>
  <c r="A141" i="12"/>
  <c r="A107" i="12"/>
  <c r="A135" i="12"/>
  <c r="A142" i="12"/>
  <c r="A143" i="12"/>
  <c r="A144" i="12"/>
  <c r="A145" i="12"/>
  <c r="A148" i="12"/>
  <c r="A149" i="12"/>
  <c r="A150" i="12"/>
  <c r="A151" i="12"/>
  <c r="A152" i="12"/>
  <c r="A153" i="12"/>
  <c r="A154" i="12"/>
  <c r="A155" i="12"/>
  <c r="A156" i="12"/>
  <c r="A157" i="12"/>
  <c r="A158" i="12"/>
  <c r="E55" i="36" l="1"/>
  <c r="J46" i="36"/>
  <c r="E27" i="56"/>
  <c r="J27" i="1"/>
  <c r="E46" i="1"/>
  <c r="E46" i="56" s="1"/>
  <c r="AD124" i="71"/>
  <c r="BP78" i="70"/>
  <c r="BS78" i="70"/>
  <c r="BO78" i="70"/>
  <c r="BT78" i="70"/>
  <c r="BQ78" i="70"/>
  <c r="BN78" i="70"/>
  <c r="BR78" i="70"/>
  <c r="AE124" i="71"/>
  <c r="AD8" i="71"/>
  <c r="BG9" i="70"/>
  <c r="AD124" i="67"/>
  <c r="BP78" i="66"/>
  <c r="BO78" i="66"/>
  <c r="BT78" i="66"/>
  <c r="BR78" i="66"/>
  <c r="BQ78" i="66"/>
  <c r="BN78" i="66"/>
  <c r="BS78" i="66"/>
  <c r="AD8" i="67"/>
  <c r="BG9" i="66"/>
  <c r="BO78" i="62"/>
  <c r="AD124" i="63"/>
  <c r="BQ78" i="62"/>
  <c r="BN78" i="62"/>
  <c r="BS78" i="62"/>
  <c r="BR78" i="62"/>
  <c r="BP78" i="62"/>
  <c r="BT78" i="62"/>
  <c r="AD8" i="63"/>
  <c r="BG9" i="62"/>
  <c r="BG9" i="58"/>
  <c r="AD8" i="59"/>
  <c r="AD124" i="59"/>
  <c r="BR78" i="58"/>
  <c r="BN78" i="58"/>
  <c r="BP78" i="58"/>
  <c r="BT78" i="58"/>
  <c r="BQ78" i="58"/>
  <c r="BS78" i="58"/>
  <c r="BO78" i="58"/>
  <c r="AD8" i="54"/>
  <c r="BG9" i="53"/>
  <c r="J55" i="36" l="1"/>
  <c r="E56" i="36"/>
  <c r="J56" i="36" s="1"/>
  <c r="J45" i="56"/>
  <c r="J44" i="56"/>
  <c r="J50" i="56"/>
  <c r="J51" i="56"/>
  <c r="J52" i="56"/>
  <c r="I53" i="1"/>
  <c r="I53" i="56" s="1"/>
  <c r="E53" i="1"/>
  <c r="E53" i="56" s="1"/>
  <c r="G53" i="1"/>
  <c r="G53" i="56" s="1"/>
  <c r="F53" i="1"/>
  <c r="F53" i="56" s="1"/>
  <c r="H53" i="1"/>
  <c r="H53" i="56" s="1"/>
  <c r="A104" i="12"/>
  <c r="A105" i="12"/>
  <c r="A53" i="12"/>
  <c r="A54" i="12"/>
  <c r="A55" i="12"/>
  <c r="A56" i="12"/>
  <c r="A57" i="12"/>
  <c r="A52" i="12"/>
  <c r="A46" i="12"/>
  <c r="J49" i="56" l="1"/>
  <c r="J53" i="1"/>
  <c r="F36" i="9"/>
  <c r="G36" i="9" s="1"/>
  <c r="K36" i="9"/>
  <c r="P36" i="9"/>
  <c r="Q36" i="9" s="1"/>
  <c r="U36" i="9"/>
  <c r="V36" i="9" s="1"/>
  <c r="Z36" i="9"/>
  <c r="AA36" i="9" s="1"/>
  <c r="F37" i="9"/>
  <c r="G37" i="9" s="1"/>
  <c r="K37" i="9"/>
  <c r="P37" i="9"/>
  <c r="Q37" i="9" s="1"/>
  <c r="U37" i="9"/>
  <c r="V37" i="9" s="1"/>
  <c r="Z37" i="9"/>
  <c r="AA37" i="9" s="1"/>
  <c r="F38" i="9"/>
  <c r="G38" i="9" s="1"/>
  <c r="K38" i="9"/>
  <c r="P38" i="9"/>
  <c r="Q38" i="9" s="1"/>
  <c r="U38" i="9"/>
  <c r="V38" i="9" s="1"/>
  <c r="Z38" i="9"/>
  <c r="AA38" i="9" s="1"/>
  <c r="F39" i="9"/>
  <c r="G39" i="9" s="1"/>
  <c r="K39" i="9"/>
  <c r="P39" i="9"/>
  <c r="Q39" i="9" s="1"/>
  <c r="U39" i="9"/>
  <c r="V39" i="9" s="1"/>
  <c r="Z39" i="9"/>
  <c r="AA39" i="9" s="1"/>
  <c r="F40" i="9"/>
  <c r="G40" i="9" s="1"/>
  <c r="K40" i="9"/>
  <c r="P40" i="9"/>
  <c r="Q40" i="9" s="1"/>
  <c r="U40" i="9"/>
  <c r="V40" i="9" s="1"/>
  <c r="Z40" i="9"/>
  <c r="AA40" i="9" s="1"/>
  <c r="F41" i="9"/>
  <c r="G41" i="9" s="1"/>
  <c r="K41" i="9"/>
  <c r="P41" i="9"/>
  <c r="Q41" i="9" s="1"/>
  <c r="U41" i="9"/>
  <c r="V41" i="9" s="1"/>
  <c r="Z41" i="9"/>
  <c r="AA41" i="9" s="1"/>
  <c r="F42" i="9"/>
  <c r="G42" i="9" s="1"/>
  <c r="K42" i="9"/>
  <c r="P42" i="9"/>
  <c r="Q42" i="9" s="1"/>
  <c r="U42" i="9"/>
  <c r="V42" i="9" s="1"/>
  <c r="Z42" i="9"/>
  <c r="AA42" i="9" s="1"/>
  <c r="F43" i="9"/>
  <c r="G43" i="9" s="1"/>
  <c r="K43" i="9"/>
  <c r="P43" i="9"/>
  <c r="Q43" i="9" s="1"/>
  <c r="U43" i="9"/>
  <c r="V43" i="9" s="1"/>
  <c r="Z43" i="9"/>
  <c r="AA43" i="9" s="1"/>
  <c r="F44" i="9"/>
  <c r="G44" i="9" s="1"/>
  <c r="K44" i="9"/>
  <c r="P44" i="9"/>
  <c r="Q44" i="9" s="1"/>
  <c r="U44" i="9"/>
  <c r="V44" i="9" s="1"/>
  <c r="Z44" i="9"/>
  <c r="AA44" i="9" s="1"/>
  <c r="F45" i="9"/>
  <c r="G45" i="9" s="1"/>
  <c r="K45" i="9"/>
  <c r="P45" i="9"/>
  <c r="Q45" i="9" s="1"/>
  <c r="U45" i="9"/>
  <c r="V45" i="9" s="1"/>
  <c r="Z45" i="9"/>
  <c r="AA45" i="9" s="1"/>
  <c r="L38" i="9" l="1"/>
  <c r="C29" i="12" s="1"/>
  <c r="B29" i="12"/>
  <c r="L41" i="9"/>
  <c r="C32" i="12" s="1"/>
  <c r="B32" i="12"/>
  <c r="L40" i="9"/>
  <c r="C31" i="12" s="1"/>
  <c r="B31" i="12"/>
  <c r="L36" i="9"/>
  <c r="C27" i="12" s="1"/>
  <c r="B27" i="12"/>
  <c r="L43" i="9"/>
  <c r="C34" i="12" s="1"/>
  <c r="B34" i="12"/>
  <c r="L39" i="9"/>
  <c r="C30" i="12" s="1"/>
  <c r="B30" i="12"/>
  <c r="AB45" i="9"/>
  <c r="L44" i="9"/>
  <c r="C35" i="12" s="1"/>
  <c r="B35" i="12"/>
  <c r="L42" i="9"/>
  <c r="C33" i="12" s="1"/>
  <c r="B33" i="12"/>
  <c r="L45" i="9"/>
  <c r="C36" i="12" s="1"/>
  <c r="B36" i="12"/>
  <c r="L37" i="9"/>
  <c r="C28" i="12" s="1"/>
  <c r="B28" i="12"/>
  <c r="AB39" i="9"/>
  <c r="AB43" i="9"/>
  <c r="AB38" i="9"/>
  <c r="AB41" i="9"/>
  <c r="AB44" i="9"/>
  <c r="AB42" i="9"/>
  <c r="E22" i="1"/>
  <c r="E22" i="56" s="1"/>
  <c r="AB37" i="9" l="1"/>
  <c r="AB36" i="9"/>
  <c r="AB40" i="9"/>
  <c r="B5" i="2"/>
  <c r="A5" i="2"/>
  <c r="B4" i="2"/>
  <c r="A4" i="2"/>
  <c r="B3" i="2"/>
  <c r="A1" i="2"/>
  <c r="U18" i="9"/>
  <c r="V18" i="9" s="1"/>
  <c r="U19" i="9"/>
  <c r="V19" i="9" s="1"/>
  <c r="U20" i="9"/>
  <c r="V20" i="9" s="1"/>
  <c r="U21" i="9"/>
  <c r="V21" i="9" s="1"/>
  <c r="U22" i="9"/>
  <c r="V22" i="9" s="1"/>
  <c r="U23" i="9"/>
  <c r="V23" i="9" s="1"/>
  <c r="U24" i="9"/>
  <c r="V24" i="9" s="1"/>
  <c r="U25" i="9"/>
  <c r="V25" i="9" s="1"/>
  <c r="U26" i="9"/>
  <c r="V26" i="9" s="1"/>
  <c r="U27" i="9"/>
  <c r="V27" i="9" s="1"/>
  <c r="U28" i="9"/>
  <c r="V28" i="9" s="1"/>
  <c r="U29" i="9"/>
  <c r="V29" i="9" s="1"/>
  <c r="U30" i="9"/>
  <c r="V30" i="9" s="1"/>
  <c r="Z14" i="9" l="1"/>
  <c r="AA14" i="9" s="1"/>
  <c r="Z15" i="9"/>
  <c r="AA15" i="9" s="1"/>
  <c r="Z16" i="9"/>
  <c r="AA16" i="9" s="1"/>
  <c r="Z17" i="9"/>
  <c r="AA17" i="9" s="1"/>
  <c r="Z18" i="9"/>
  <c r="AA18" i="9" s="1"/>
  <c r="Z19" i="9"/>
  <c r="AA19" i="9" s="1"/>
  <c r="Z20" i="9"/>
  <c r="AA20" i="9" s="1"/>
  <c r="Z21" i="9"/>
  <c r="AA21" i="9" s="1"/>
  <c r="Z22" i="9"/>
  <c r="AA22" i="9" s="1"/>
  <c r="Z23" i="9"/>
  <c r="AA23" i="9" s="1"/>
  <c r="Z24" i="9"/>
  <c r="AA24" i="9" s="1"/>
  <c r="Z25" i="9"/>
  <c r="AA25" i="9" s="1"/>
  <c r="Z26" i="9"/>
  <c r="AA26" i="9" s="1"/>
  <c r="Z27" i="9"/>
  <c r="AA27" i="9" s="1"/>
  <c r="Z28" i="9"/>
  <c r="AA28" i="9" s="1"/>
  <c r="Z29" i="9"/>
  <c r="AA29" i="9" s="1"/>
  <c r="Z30" i="9"/>
  <c r="AA30" i="9" s="1"/>
  <c r="Z31" i="9"/>
  <c r="AA31" i="9" s="1"/>
  <c r="Z32" i="9"/>
  <c r="AA32" i="9" s="1"/>
  <c r="Z55" i="9"/>
  <c r="AA55" i="9" s="1"/>
  <c r="Z54" i="9"/>
  <c r="AA54" i="9" s="1"/>
  <c r="Z53" i="9"/>
  <c r="AA53" i="9" s="1"/>
  <c r="Z52" i="9"/>
  <c r="AA52" i="9" s="1"/>
  <c r="Z51" i="9"/>
  <c r="AA51" i="9" s="1"/>
  <c r="Z50" i="9"/>
  <c r="AA50" i="9" s="1"/>
  <c r="Z49" i="9"/>
  <c r="AA49" i="9" s="1"/>
  <c r="Z48" i="9"/>
  <c r="AA48" i="9" s="1"/>
  <c r="Z47" i="9"/>
  <c r="AA47" i="9" s="1"/>
  <c r="Z46" i="9"/>
  <c r="AA46" i="9" s="1"/>
  <c r="Z35" i="9"/>
  <c r="AA35" i="9" s="1"/>
  <c r="Z34" i="9"/>
  <c r="AA34" i="9" s="1"/>
  <c r="Z33" i="9"/>
  <c r="AA33" i="9" s="1"/>
  <c r="U55" i="9"/>
  <c r="V55" i="9" s="1"/>
  <c r="U54" i="9"/>
  <c r="V54" i="9" s="1"/>
  <c r="U53" i="9"/>
  <c r="V53" i="9" s="1"/>
  <c r="U52" i="9"/>
  <c r="V52" i="9" s="1"/>
  <c r="U51" i="9"/>
  <c r="V51" i="9" s="1"/>
  <c r="U50" i="9"/>
  <c r="V50" i="9" s="1"/>
  <c r="U49" i="9"/>
  <c r="V49" i="9" s="1"/>
  <c r="U48" i="9"/>
  <c r="V48" i="9" s="1"/>
  <c r="U47" i="9"/>
  <c r="V47" i="9" s="1"/>
  <c r="U46" i="9"/>
  <c r="V46" i="9" s="1"/>
  <c r="U35" i="9"/>
  <c r="V35" i="9" s="1"/>
  <c r="U34" i="9"/>
  <c r="V34" i="9" s="1"/>
  <c r="U33" i="9"/>
  <c r="V33" i="9" s="1"/>
  <c r="U32" i="9"/>
  <c r="V32" i="9" s="1"/>
  <c r="U31" i="9"/>
  <c r="V31" i="9" s="1"/>
  <c r="U17" i="9"/>
  <c r="V17" i="9" s="1"/>
  <c r="U16" i="9"/>
  <c r="V16" i="9" s="1"/>
  <c r="U15" i="9"/>
  <c r="V15" i="9" s="1"/>
  <c r="U14" i="9"/>
  <c r="V14" i="9" s="1"/>
  <c r="V56" i="9" l="1"/>
  <c r="U57" i="9"/>
  <c r="P14" i="9"/>
  <c r="Q14" i="9" s="1"/>
  <c r="P15" i="9"/>
  <c r="Q15" i="9" s="1"/>
  <c r="P16" i="9"/>
  <c r="Q16" i="9" s="1"/>
  <c r="P17" i="9"/>
  <c r="Q17" i="9" s="1"/>
  <c r="P18" i="9"/>
  <c r="Q18" i="9" s="1"/>
  <c r="P19" i="9"/>
  <c r="Q19" i="9" s="1"/>
  <c r="P20" i="9"/>
  <c r="Q20" i="9" s="1"/>
  <c r="K35" i="9"/>
  <c r="K46" i="9"/>
  <c r="K47" i="9"/>
  <c r="K48" i="9"/>
  <c r="K49" i="9"/>
  <c r="K50" i="9"/>
  <c r="K51" i="9"/>
  <c r="K52" i="9"/>
  <c r="K53" i="9"/>
  <c r="K54" i="9"/>
  <c r="K55" i="9"/>
  <c r="J13" i="1"/>
  <c r="I14" i="1"/>
  <c r="H14" i="1"/>
  <c r="G14" i="1"/>
  <c r="F14" i="1"/>
  <c r="L51" i="9" l="1"/>
  <c r="C42" i="12" s="1"/>
  <c r="B42" i="12"/>
  <c r="L49" i="9"/>
  <c r="C40" i="12" s="1"/>
  <c r="B40" i="12"/>
  <c r="L47" i="9"/>
  <c r="C38" i="12" s="1"/>
  <c r="B38" i="12"/>
  <c r="L50" i="9"/>
  <c r="C41" i="12" s="1"/>
  <c r="B41" i="12"/>
  <c r="L55" i="9"/>
  <c r="C46" i="12" s="1"/>
  <c r="B46" i="12"/>
  <c r="L54" i="9"/>
  <c r="C45" i="12" s="1"/>
  <c r="B45" i="12"/>
  <c r="L46" i="9"/>
  <c r="C37" i="12" s="1"/>
  <c r="B37" i="12"/>
  <c r="L48" i="9"/>
  <c r="C39" i="12" s="1"/>
  <c r="B39" i="12"/>
  <c r="L53" i="9"/>
  <c r="C44" i="12" s="1"/>
  <c r="B44" i="12"/>
  <c r="L35" i="9"/>
  <c r="C26" i="12" s="1"/>
  <c r="B26" i="12"/>
  <c r="L52" i="9"/>
  <c r="C43" i="12" s="1"/>
  <c r="B43" i="12"/>
  <c r="AB14" i="9"/>
  <c r="AA56" i="9"/>
  <c r="I58" i="56"/>
  <c r="H58" i="56"/>
  <c r="L21" i="90"/>
  <c r="V13" i="91" s="1"/>
  <c r="L21" i="86"/>
  <c r="V13" i="87" s="1"/>
  <c r="AJ20" i="90"/>
  <c r="AJ20" i="86"/>
  <c r="W13" i="91"/>
  <c r="W13" i="87"/>
  <c r="AY13" i="87"/>
  <c r="AY13" i="91"/>
  <c r="AK20" i="90"/>
  <c r="AK20" i="86"/>
  <c r="AR13" i="91"/>
  <c r="AR13" i="87"/>
  <c r="AA21" i="86"/>
  <c r="BE13" i="87" s="1"/>
  <c r="AA21" i="90"/>
  <c r="BE13" i="91" s="1"/>
  <c r="AD13" i="87"/>
  <c r="AD13" i="91"/>
  <c r="BF13" i="91"/>
  <c r="BF13" i="87"/>
  <c r="X21" i="86"/>
  <c r="AX13" i="87" s="1"/>
  <c r="X21" i="90"/>
  <c r="AX13" i="91" s="1"/>
  <c r="R21" i="90"/>
  <c r="AJ13" i="91" s="1"/>
  <c r="R21" i="86"/>
  <c r="AJ13" i="87" s="1"/>
  <c r="AD21" i="90"/>
  <c r="BL13" i="91" s="1"/>
  <c r="AD21" i="86"/>
  <c r="BL13" i="87" s="1"/>
  <c r="P13" i="91"/>
  <c r="P13" i="87"/>
  <c r="AK13" i="87"/>
  <c r="AK13" i="91"/>
  <c r="BM13" i="91"/>
  <c r="BM13" i="87"/>
  <c r="BT13" i="91"/>
  <c r="BT13" i="87"/>
  <c r="O21" i="90"/>
  <c r="AC13" i="91" s="1"/>
  <c r="O21" i="86"/>
  <c r="AC13" i="87" s="1"/>
  <c r="I21" i="86"/>
  <c r="O13" i="87" s="1"/>
  <c r="I21" i="90"/>
  <c r="O13" i="91" s="1"/>
  <c r="U21" i="90"/>
  <c r="AQ13" i="91" s="1"/>
  <c r="U21" i="86"/>
  <c r="AQ13" i="87" s="1"/>
  <c r="AG21" i="86"/>
  <c r="BS13" i="87" s="1"/>
  <c r="AG21" i="90"/>
  <c r="BS13" i="91" s="1"/>
  <c r="BF13" i="70"/>
  <c r="BF13" i="58"/>
  <c r="Z12" i="59" s="1"/>
  <c r="BF13" i="53"/>
  <c r="Z12" i="54" s="1"/>
  <c r="BF13" i="66"/>
  <c r="V11" i="50"/>
  <c r="BF13" i="62"/>
  <c r="J13" i="36"/>
  <c r="AK20" i="65"/>
  <c r="AK20" i="69"/>
  <c r="AK20" i="52"/>
  <c r="AK20" i="61"/>
  <c r="AK20" i="57"/>
  <c r="V12" i="37"/>
  <c r="F11" i="38" s="1"/>
  <c r="AD13" i="66"/>
  <c r="J11" i="50"/>
  <c r="AD13" i="62"/>
  <c r="AD13" i="70"/>
  <c r="AD13" i="58"/>
  <c r="N12" i="59" s="1"/>
  <c r="AD13" i="53"/>
  <c r="N12" i="54" s="1"/>
  <c r="AA12" i="37"/>
  <c r="G11" i="38" s="1"/>
  <c r="M11" i="50"/>
  <c r="AK13" i="62"/>
  <c r="AK13" i="53"/>
  <c r="Q12" i="54" s="1"/>
  <c r="AK13" i="70"/>
  <c r="AK13" i="58"/>
  <c r="Q12" i="59" s="1"/>
  <c r="AK13" i="66"/>
  <c r="BM13" i="70"/>
  <c r="BM13" i="58"/>
  <c r="AC12" i="59" s="1"/>
  <c r="BM13" i="62"/>
  <c r="BM13" i="53"/>
  <c r="AC12" i="54" s="1"/>
  <c r="BM13" i="66"/>
  <c r="Y11" i="50"/>
  <c r="AY13" i="62"/>
  <c r="AY13" i="70"/>
  <c r="AY13" i="58"/>
  <c r="W12" i="59" s="1"/>
  <c r="S11" i="50"/>
  <c r="AY13" i="53"/>
  <c r="W12" i="54" s="1"/>
  <c r="AY13" i="66"/>
  <c r="Q12" i="37"/>
  <c r="E11" i="38" s="1"/>
  <c r="W13" i="53"/>
  <c r="K12" i="54" s="1"/>
  <c r="W13" i="66"/>
  <c r="G11" i="50"/>
  <c r="W13" i="70"/>
  <c r="W13" i="58"/>
  <c r="K12" i="59" s="1"/>
  <c r="W13" i="62"/>
  <c r="L12" i="37"/>
  <c r="D11" i="38" s="1"/>
  <c r="P13" i="53"/>
  <c r="H12" i="54" s="1"/>
  <c r="P13" i="66"/>
  <c r="P13" i="62"/>
  <c r="P13" i="70"/>
  <c r="P13" i="58"/>
  <c r="H12" i="59" s="1"/>
  <c r="AR13" i="62"/>
  <c r="AR13" i="70"/>
  <c r="AR13" i="58"/>
  <c r="T12" i="59" s="1"/>
  <c r="AR13" i="66"/>
  <c r="AR13" i="53"/>
  <c r="T12" i="54" s="1"/>
  <c r="P11" i="50"/>
  <c r="BT13" i="53"/>
  <c r="AF12" i="54" s="1"/>
  <c r="BT13" i="66"/>
  <c r="AB11" i="50"/>
  <c r="BT13" i="62"/>
  <c r="BT13" i="70"/>
  <c r="BT13" i="58"/>
  <c r="AF12" i="59" s="1"/>
  <c r="AD21" i="52"/>
  <c r="BL13" i="53" s="1"/>
  <c r="AB12" i="54" s="1"/>
  <c r="AD21" i="65"/>
  <c r="BL13" i="66" s="1"/>
  <c r="AD21" i="57"/>
  <c r="BL13" i="58" s="1"/>
  <c r="AB12" i="59" s="1"/>
  <c r="AD21" i="69"/>
  <c r="BL13" i="70" s="1"/>
  <c r="X11" i="50"/>
  <c r="AD21" i="61"/>
  <c r="BL13" i="62" s="1"/>
  <c r="U11" i="50"/>
  <c r="AA21" i="69"/>
  <c r="BE13" i="70" s="1"/>
  <c r="AA21" i="65"/>
  <c r="BE13" i="66" s="1"/>
  <c r="AA21" i="61"/>
  <c r="BE13" i="62" s="1"/>
  <c r="AA21" i="57"/>
  <c r="BE13" i="58" s="1"/>
  <c r="Y12" i="59" s="1"/>
  <c r="AA21" i="52"/>
  <c r="BE13" i="53" s="1"/>
  <c r="Y12" i="54" s="1"/>
  <c r="AG21" i="57"/>
  <c r="BS13" i="58" s="1"/>
  <c r="AE12" i="59" s="1"/>
  <c r="AA11" i="50"/>
  <c r="AG21" i="69"/>
  <c r="BS13" i="70" s="1"/>
  <c r="AG21" i="65"/>
  <c r="BS13" i="66" s="1"/>
  <c r="AG21" i="61"/>
  <c r="BS13" i="62" s="1"/>
  <c r="AG21" i="52"/>
  <c r="BS13" i="53" s="1"/>
  <c r="AE12" i="54" s="1"/>
  <c r="O21" i="52"/>
  <c r="AC13" i="53" s="1"/>
  <c r="M12" i="54" s="1"/>
  <c r="O21" i="57"/>
  <c r="AC13" i="58" s="1"/>
  <c r="M12" i="59" s="1"/>
  <c r="I11" i="50"/>
  <c r="O21" i="69"/>
  <c r="AC13" i="70" s="1"/>
  <c r="O21" i="65"/>
  <c r="AC13" i="66" s="1"/>
  <c r="O21" i="61"/>
  <c r="AC13" i="62" s="1"/>
  <c r="R21" i="57"/>
  <c r="AJ13" i="58" s="1"/>
  <c r="P12" i="59" s="1"/>
  <c r="L11" i="50"/>
  <c r="R21" i="69"/>
  <c r="AJ13" i="70" s="1"/>
  <c r="R21" i="65"/>
  <c r="AJ13" i="66" s="1"/>
  <c r="R21" i="61"/>
  <c r="AJ13" i="62" s="1"/>
  <c r="R21" i="52"/>
  <c r="AJ13" i="53" s="1"/>
  <c r="P12" i="54" s="1"/>
  <c r="U21" i="69"/>
  <c r="AQ13" i="70" s="1"/>
  <c r="U21" i="65"/>
  <c r="AQ13" i="66" s="1"/>
  <c r="U21" i="61"/>
  <c r="AQ13" i="62" s="1"/>
  <c r="U21" i="52"/>
  <c r="AQ13" i="53" s="1"/>
  <c r="S12" i="54" s="1"/>
  <c r="O11" i="50"/>
  <c r="U21" i="57"/>
  <c r="AQ13" i="58" s="1"/>
  <c r="S12" i="59" s="1"/>
  <c r="I21" i="57"/>
  <c r="O13" i="58" s="1"/>
  <c r="G12" i="59" s="1"/>
  <c r="I21" i="69"/>
  <c r="O13" i="70" s="1"/>
  <c r="I21" i="65"/>
  <c r="O13" i="66" s="1"/>
  <c r="I21" i="61"/>
  <c r="O13" i="62" s="1"/>
  <c r="I21" i="52"/>
  <c r="O13" i="53" s="1"/>
  <c r="G12" i="54" s="1"/>
  <c r="F11" i="50"/>
  <c r="L21" i="69"/>
  <c r="V13" i="70" s="1"/>
  <c r="L21" i="65"/>
  <c r="V13" i="66" s="1"/>
  <c r="L21" i="61"/>
  <c r="V13" i="62" s="1"/>
  <c r="L21" i="52"/>
  <c r="V13" i="53" s="1"/>
  <c r="J12" i="54" s="1"/>
  <c r="L21" i="57"/>
  <c r="V13" i="58" s="1"/>
  <c r="J12" i="59" s="1"/>
  <c r="X21" i="52"/>
  <c r="AX13" i="53" s="1"/>
  <c r="V12" i="54" s="1"/>
  <c r="X21" i="57"/>
  <c r="AX13" i="58" s="1"/>
  <c r="V12" i="59" s="1"/>
  <c r="R11" i="50"/>
  <c r="X21" i="69"/>
  <c r="AX13" i="70" s="1"/>
  <c r="X21" i="65"/>
  <c r="AX13" i="66" s="1"/>
  <c r="X21" i="61"/>
  <c r="AX13" i="62" s="1"/>
  <c r="AJ20" i="69"/>
  <c r="BV12" i="70" s="1"/>
  <c r="AJ20" i="65"/>
  <c r="BV12" i="66" s="1"/>
  <c r="AJ20" i="61"/>
  <c r="AJ20" i="52"/>
  <c r="BV12" i="53" s="1"/>
  <c r="AJ20" i="57"/>
  <c r="BV12" i="58" s="1"/>
  <c r="K57" i="9"/>
  <c r="L56" i="9" l="1"/>
  <c r="L59" i="9" s="1"/>
  <c r="BV12" i="91"/>
  <c r="BV12" i="87"/>
  <c r="F58" i="56"/>
  <c r="G12" i="92"/>
  <c r="G12" i="88"/>
  <c r="H12" i="92"/>
  <c r="H12" i="88"/>
  <c r="BW12" i="91"/>
  <c r="BW12" i="87"/>
  <c r="V12" i="92"/>
  <c r="V12" i="88"/>
  <c r="S12" i="92"/>
  <c r="S12" i="88"/>
  <c r="W12" i="92"/>
  <c r="W12" i="88"/>
  <c r="AE12" i="92"/>
  <c r="AE12" i="88"/>
  <c r="AF12" i="92"/>
  <c r="AF12" i="88"/>
  <c r="AB12" i="88"/>
  <c r="AB12" i="92"/>
  <c r="J12" i="92"/>
  <c r="J12" i="88"/>
  <c r="M12" i="92"/>
  <c r="M12" i="88"/>
  <c r="Y12" i="88"/>
  <c r="Y12" i="92"/>
  <c r="N12" i="92"/>
  <c r="N12" i="88"/>
  <c r="T12" i="92"/>
  <c r="T12" i="88"/>
  <c r="P12" i="92"/>
  <c r="P12" i="88"/>
  <c r="K12" i="92"/>
  <c r="K12" i="88"/>
  <c r="Q12" i="92"/>
  <c r="Q12" i="88"/>
  <c r="AC12" i="92"/>
  <c r="AC12" i="88"/>
  <c r="Z12" i="92"/>
  <c r="Z12" i="88"/>
  <c r="N12" i="63"/>
  <c r="N12" i="67"/>
  <c r="N12" i="71"/>
  <c r="T12" i="63"/>
  <c r="T12" i="71"/>
  <c r="T12" i="67"/>
  <c r="Q12" i="67"/>
  <c r="Q12" i="71"/>
  <c r="Q12" i="63"/>
  <c r="AC12" i="67"/>
  <c r="AC12" i="71"/>
  <c r="AC12" i="63"/>
  <c r="Z12" i="63"/>
  <c r="Z12" i="67"/>
  <c r="Z12" i="71"/>
  <c r="H12" i="63"/>
  <c r="H12" i="71"/>
  <c r="H12" i="67"/>
  <c r="AB11" i="9"/>
  <c r="AB11" i="37"/>
  <c r="H10" i="38" s="1"/>
  <c r="BW12" i="53"/>
  <c r="AI11" i="54" s="1"/>
  <c r="BW12" i="58"/>
  <c r="AI11" i="59" s="1"/>
  <c r="BW12" i="66"/>
  <c r="BW12" i="62"/>
  <c r="BW12" i="70"/>
  <c r="W12" i="63"/>
  <c r="W12" i="71"/>
  <c r="W12" i="67"/>
  <c r="K12" i="63"/>
  <c r="K12" i="71"/>
  <c r="K12" i="67"/>
  <c r="AF12" i="67"/>
  <c r="AF12" i="63"/>
  <c r="AF12" i="71"/>
  <c r="BV12" i="62"/>
  <c r="AH11" i="54"/>
  <c r="AH11" i="59"/>
  <c r="G12" i="63"/>
  <c r="G12" i="71"/>
  <c r="G12" i="67"/>
  <c r="P12" i="63"/>
  <c r="P12" i="71"/>
  <c r="P12" i="67"/>
  <c r="AE12" i="63"/>
  <c r="AE12" i="71"/>
  <c r="AE12" i="67"/>
  <c r="AB12" i="63"/>
  <c r="AB12" i="71"/>
  <c r="AB12" i="67"/>
  <c r="Y12" i="63"/>
  <c r="Y12" i="67"/>
  <c r="Y12" i="71"/>
  <c r="M12" i="63"/>
  <c r="M12" i="67"/>
  <c r="M12" i="71"/>
  <c r="J12" i="63"/>
  <c r="J12" i="67"/>
  <c r="J12" i="71"/>
  <c r="V12" i="63"/>
  <c r="V12" i="67"/>
  <c r="V12" i="71"/>
  <c r="S12" i="63"/>
  <c r="S12" i="71"/>
  <c r="S12" i="67"/>
  <c r="P21" i="9"/>
  <c r="Q21" i="9" s="1"/>
  <c r="P22" i="9"/>
  <c r="Q22" i="9" s="1"/>
  <c r="P23" i="9"/>
  <c r="Q23" i="9" s="1"/>
  <c r="P24" i="9"/>
  <c r="Q24" i="9" s="1"/>
  <c r="P25" i="9"/>
  <c r="Q25" i="9" s="1"/>
  <c r="P26" i="9"/>
  <c r="Q26" i="9" s="1"/>
  <c r="P27" i="9"/>
  <c r="Q27" i="9" s="1"/>
  <c r="P28" i="9"/>
  <c r="Q28" i="9" s="1"/>
  <c r="P29" i="9"/>
  <c r="Q29" i="9" s="1"/>
  <c r="AB29" i="9" s="1"/>
  <c r="P30" i="9"/>
  <c r="Q30" i="9" s="1"/>
  <c r="AB30" i="9" s="1"/>
  <c r="P31" i="9"/>
  <c r="Q31" i="9" s="1"/>
  <c r="P32" i="9"/>
  <c r="Q32" i="9" s="1"/>
  <c r="P33" i="9"/>
  <c r="Q33" i="9" s="1"/>
  <c r="P34" i="9"/>
  <c r="Q34" i="9" s="1"/>
  <c r="P35" i="9"/>
  <c r="Q35" i="9" s="1"/>
  <c r="P46" i="9"/>
  <c r="Q46" i="9" s="1"/>
  <c r="P47" i="9"/>
  <c r="Q47" i="9" s="1"/>
  <c r="P48" i="9"/>
  <c r="Q48" i="9" s="1"/>
  <c r="P49" i="9"/>
  <c r="Q49" i="9" s="1"/>
  <c r="P50" i="9"/>
  <c r="Q50" i="9" s="1"/>
  <c r="P51" i="9"/>
  <c r="Q51" i="9" s="1"/>
  <c r="P52" i="9"/>
  <c r="Q52" i="9" s="1"/>
  <c r="P53" i="9"/>
  <c r="Q53" i="9" s="1"/>
  <c r="P54" i="9"/>
  <c r="Q54" i="9" s="1"/>
  <c r="P55" i="9"/>
  <c r="Q55" i="9" s="1"/>
  <c r="A4" i="9"/>
  <c r="A1" i="9"/>
  <c r="F31" i="9"/>
  <c r="G31" i="9" s="1"/>
  <c r="F32" i="9"/>
  <c r="G32" i="9" s="1"/>
  <c r="F33" i="9"/>
  <c r="G33" i="9" s="1"/>
  <c r="AB33" i="9" s="1"/>
  <c r="F34" i="9"/>
  <c r="G34" i="9" s="1"/>
  <c r="AB34" i="9" s="1"/>
  <c r="F35" i="9"/>
  <c r="G35" i="9" s="1"/>
  <c r="AB35" i="9" s="1"/>
  <c r="F46" i="9"/>
  <c r="G46" i="9" s="1"/>
  <c r="F47" i="9"/>
  <c r="G47" i="9" s="1"/>
  <c r="AB47" i="9" s="1"/>
  <c r="F48" i="9"/>
  <c r="G48" i="9" s="1"/>
  <c r="AB48" i="9" s="1"/>
  <c r="F49" i="9"/>
  <c r="G49" i="9" s="1"/>
  <c r="F50" i="9"/>
  <c r="G50" i="9" s="1"/>
  <c r="F51" i="9"/>
  <c r="G51" i="9" s="1"/>
  <c r="AB51" i="9" s="1"/>
  <c r="F52" i="9"/>
  <c r="G52" i="9" s="1"/>
  <c r="AB52" i="9" s="1"/>
  <c r="F53" i="9"/>
  <c r="G53" i="9" s="1"/>
  <c r="AB53" i="9" s="1"/>
  <c r="F54" i="9"/>
  <c r="G54" i="9" s="1"/>
  <c r="AB54" i="9" s="1"/>
  <c r="F55" i="9"/>
  <c r="G55" i="9" s="1"/>
  <c r="AB55" i="9" s="1"/>
  <c r="F15" i="9"/>
  <c r="G15" i="9" s="1"/>
  <c r="AB15" i="9" s="1"/>
  <c r="F16" i="9"/>
  <c r="G16" i="9" s="1"/>
  <c r="AB16" i="9" s="1"/>
  <c r="F17" i="9"/>
  <c r="G17" i="9" s="1"/>
  <c r="AB17" i="9" s="1"/>
  <c r="F18" i="9"/>
  <c r="G18" i="9" s="1"/>
  <c r="AB18" i="9" s="1"/>
  <c r="F19" i="9"/>
  <c r="G19" i="9" s="1"/>
  <c r="AB19" i="9" s="1"/>
  <c r="F20" i="9"/>
  <c r="G20" i="9" s="1"/>
  <c r="AB20" i="9" s="1"/>
  <c r="F21" i="9"/>
  <c r="G21" i="9" s="1"/>
  <c r="AB21" i="9" s="1"/>
  <c r="F22" i="9"/>
  <c r="G22" i="9" s="1"/>
  <c r="AB22" i="9" s="1"/>
  <c r="F23" i="9"/>
  <c r="G23" i="9" s="1"/>
  <c r="AB23" i="9" s="1"/>
  <c r="F24" i="9"/>
  <c r="G24" i="9" s="1"/>
  <c r="F25" i="9"/>
  <c r="G25" i="9" s="1"/>
  <c r="AB25" i="9" s="1"/>
  <c r="F26" i="9"/>
  <c r="G26" i="9" s="1"/>
  <c r="AB26" i="9" s="1"/>
  <c r="F27" i="9"/>
  <c r="G27" i="9" s="1"/>
  <c r="AB27" i="9" s="1"/>
  <c r="F28" i="9"/>
  <c r="G28" i="9" s="1"/>
  <c r="AB28" i="9" s="1"/>
  <c r="A5" i="9"/>
  <c r="F79" i="1"/>
  <c r="E82" i="1"/>
  <c r="C115" i="2" s="1"/>
  <c r="F82" i="1"/>
  <c r="G82" i="1"/>
  <c r="H82" i="1"/>
  <c r="I82" i="1"/>
  <c r="J82" i="1"/>
  <c r="C112" i="2"/>
  <c r="V12" i="9"/>
  <c r="AA12" i="9"/>
  <c r="G12" i="9"/>
  <c r="L12" i="9"/>
  <c r="Q12" i="9"/>
  <c r="L13" i="9"/>
  <c r="Q13" i="9" s="1"/>
  <c r="L60" i="9" l="1"/>
  <c r="C48" i="12"/>
  <c r="J43" i="56"/>
  <c r="J42" i="56"/>
  <c r="J53" i="56"/>
  <c r="AB24" i="9"/>
  <c r="AB49" i="9"/>
  <c r="AB31" i="9"/>
  <c r="AB46" i="9"/>
  <c r="Q56" i="9"/>
  <c r="AB50" i="9"/>
  <c r="AB32" i="9"/>
  <c r="J39" i="56"/>
  <c r="G56" i="9"/>
  <c r="G59" i="9" s="1"/>
  <c r="H46" i="1"/>
  <c r="F88" i="90"/>
  <c r="F88" i="86"/>
  <c r="AH11" i="92"/>
  <c r="AH11" i="88"/>
  <c r="E88" i="90"/>
  <c r="E88" i="86"/>
  <c r="G46" i="1"/>
  <c r="G88" i="90"/>
  <c r="C113" i="2"/>
  <c r="G88" i="86"/>
  <c r="F46" i="1"/>
  <c r="I46" i="1"/>
  <c r="I46" i="56" s="1"/>
  <c r="AI11" i="92"/>
  <c r="AI11" i="88"/>
  <c r="AI11" i="63"/>
  <c r="AI11" i="71"/>
  <c r="AI11" i="67"/>
  <c r="AH11" i="67"/>
  <c r="AH11" i="71"/>
  <c r="G41" i="76"/>
  <c r="G42" i="77"/>
  <c r="E41" i="76"/>
  <c r="E42" i="77"/>
  <c r="F41" i="76"/>
  <c r="F42" i="77"/>
  <c r="P57" i="9"/>
  <c r="F57" i="9"/>
  <c r="G88" i="69"/>
  <c r="G88" i="61"/>
  <c r="G88" i="52"/>
  <c r="E74" i="36"/>
  <c r="G88" i="65"/>
  <c r="E77" i="56"/>
  <c r="G88" i="57"/>
  <c r="E88" i="57"/>
  <c r="E88" i="65"/>
  <c r="E88" i="61"/>
  <c r="E88" i="69"/>
  <c r="E88" i="52"/>
  <c r="F88" i="69"/>
  <c r="F88" i="65"/>
  <c r="F88" i="61"/>
  <c r="F88" i="52"/>
  <c r="F88" i="57"/>
  <c r="D112" i="2"/>
  <c r="F11" i="2"/>
  <c r="G11" i="2"/>
  <c r="E11" i="2"/>
  <c r="D11" i="2"/>
  <c r="C11" i="2"/>
  <c r="H113" i="2"/>
  <c r="H115" i="2"/>
  <c r="F115" i="2"/>
  <c r="G79" i="1"/>
  <c r="AB13" i="9"/>
  <c r="V13" i="9"/>
  <c r="AA13" i="9" s="1"/>
  <c r="E21" i="1"/>
  <c r="E21" i="56" s="1"/>
  <c r="AB73" i="9"/>
  <c r="G115" i="2"/>
  <c r="D115" i="2"/>
  <c r="E115" i="2"/>
  <c r="AB75" i="9"/>
  <c r="H46" i="56" l="1"/>
  <c r="H55" i="56" s="1"/>
  <c r="G55" i="1"/>
  <c r="G46" i="56"/>
  <c r="G55" i="56" s="1"/>
  <c r="C73" i="37"/>
  <c r="E73" i="37" s="1"/>
  <c r="J77" i="36"/>
  <c r="J74" i="36"/>
  <c r="F46" i="56"/>
  <c r="F55" i="56" s="1"/>
  <c r="G73" i="37"/>
  <c r="J27" i="56"/>
  <c r="J46" i="1"/>
  <c r="B9" i="1" s="1"/>
  <c r="E58" i="56"/>
  <c r="G58" i="56"/>
  <c r="D121" i="88"/>
  <c r="D121" i="92"/>
  <c r="H88" i="90"/>
  <c r="H88" i="86"/>
  <c r="E121" i="88"/>
  <c r="G75" i="87"/>
  <c r="D75" i="87"/>
  <c r="C75" i="87"/>
  <c r="H75" i="87"/>
  <c r="C121" i="88"/>
  <c r="I75" i="87"/>
  <c r="F75" i="87"/>
  <c r="E75" i="87"/>
  <c r="C75" i="91"/>
  <c r="I75" i="91"/>
  <c r="H75" i="91"/>
  <c r="D75" i="91"/>
  <c r="G75" i="91"/>
  <c r="C121" i="92"/>
  <c r="E75" i="91"/>
  <c r="F75" i="91"/>
  <c r="E121" i="92"/>
  <c r="E89" i="90"/>
  <c r="E19" i="90" s="1"/>
  <c r="G11" i="91" s="1"/>
  <c r="E89" i="86"/>
  <c r="E20" i="86" s="1"/>
  <c r="G12" i="87" s="1"/>
  <c r="F55" i="1"/>
  <c r="G46" i="76"/>
  <c r="F46" i="76"/>
  <c r="E55" i="1"/>
  <c r="I75" i="62"/>
  <c r="D75" i="62"/>
  <c r="H75" i="62"/>
  <c r="G75" i="62"/>
  <c r="F75" i="62"/>
  <c r="E75" i="62"/>
  <c r="C75" i="62"/>
  <c r="C79" i="62" s="1"/>
  <c r="H55" i="1"/>
  <c r="I55" i="1"/>
  <c r="I55" i="56"/>
  <c r="H41" i="76"/>
  <c r="H42" i="77"/>
  <c r="E42" i="76"/>
  <c r="E13" i="76" s="1"/>
  <c r="E43" i="77"/>
  <c r="E12" i="77" s="1"/>
  <c r="F16" i="1"/>
  <c r="F16" i="56" s="1"/>
  <c r="D121" i="54"/>
  <c r="E121" i="59"/>
  <c r="H88" i="61"/>
  <c r="H88" i="52"/>
  <c r="H88" i="69"/>
  <c r="H88" i="57"/>
  <c r="H88" i="65"/>
  <c r="H75" i="70"/>
  <c r="E75" i="70"/>
  <c r="I75" i="70"/>
  <c r="C121" i="71"/>
  <c r="F75" i="70"/>
  <c r="D75" i="70"/>
  <c r="C75" i="70"/>
  <c r="G75" i="70"/>
  <c r="D121" i="63"/>
  <c r="C121" i="63"/>
  <c r="E121" i="67"/>
  <c r="D121" i="67"/>
  <c r="E75" i="66"/>
  <c r="I75" i="66"/>
  <c r="C75" i="66"/>
  <c r="D75" i="66"/>
  <c r="G75" i="66"/>
  <c r="H75" i="66"/>
  <c r="C121" i="67"/>
  <c r="F75" i="66"/>
  <c r="C73" i="49"/>
  <c r="C76" i="49" s="1"/>
  <c r="F73" i="49"/>
  <c r="G73" i="49"/>
  <c r="D73" i="49"/>
  <c r="E73" i="49"/>
  <c r="C116" i="50"/>
  <c r="E121" i="54"/>
  <c r="D121" i="71"/>
  <c r="F75" i="58"/>
  <c r="C75" i="58"/>
  <c r="C121" i="59"/>
  <c r="E75" i="58"/>
  <c r="D75" i="58"/>
  <c r="G75" i="58"/>
  <c r="I75" i="58"/>
  <c r="H75" i="58"/>
  <c r="E121" i="63"/>
  <c r="E121" i="71"/>
  <c r="C117" i="38"/>
  <c r="E89" i="65"/>
  <c r="E20" i="65" s="1"/>
  <c r="G12" i="66" s="1"/>
  <c r="E89" i="57"/>
  <c r="E20" i="57" s="1"/>
  <c r="G12" i="58" s="1"/>
  <c r="C11" i="59" s="1"/>
  <c r="G11" i="49"/>
  <c r="C10" i="50" s="1"/>
  <c r="E89" i="61"/>
  <c r="E20" i="61" s="1"/>
  <c r="G12" i="62" s="1"/>
  <c r="E89" i="52"/>
  <c r="E20" i="52" s="1"/>
  <c r="G12" i="53" s="1"/>
  <c r="C11" i="54" s="1"/>
  <c r="E89" i="69"/>
  <c r="E20" i="69" s="1"/>
  <c r="G12" i="70" s="1"/>
  <c r="D121" i="59"/>
  <c r="E75" i="53"/>
  <c r="C121" i="54"/>
  <c r="D75" i="53"/>
  <c r="I75" i="53"/>
  <c r="G75" i="53"/>
  <c r="C75" i="53"/>
  <c r="F75" i="53"/>
  <c r="H75" i="53"/>
  <c r="E17" i="1"/>
  <c r="E17" i="56" s="1"/>
  <c r="E112" i="2"/>
  <c r="AB74" i="9"/>
  <c r="AB10" i="9"/>
  <c r="H79" i="1"/>
  <c r="Q59" i="9"/>
  <c r="H114" i="2"/>
  <c r="F73" i="37" l="1"/>
  <c r="D73" i="37"/>
  <c r="H117" i="38"/>
  <c r="AB73" i="37"/>
  <c r="J46" i="56"/>
  <c r="B9" i="56" s="1"/>
  <c r="E55" i="56"/>
  <c r="J55" i="56" s="1"/>
  <c r="J55" i="1"/>
  <c r="C76" i="37"/>
  <c r="G10" i="49"/>
  <c r="C9" i="50" s="1"/>
  <c r="E22" i="76"/>
  <c r="E19" i="86"/>
  <c r="G11" i="87" s="1"/>
  <c r="E19" i="69"/>
  <c r="E19" i="65"/>
  <c r="G11" i="66" s="1"/>
  <c r="E19" i="52"/>
  <c r="G11" i="53" s="1"/>
  <c r="C10" i="54" s="1"/>
  <c r="E19" i="61"/>
  <c r="G11" i="62" s="1"/>
  <c r="E19" i="57"/>
  <c r="G11" i="58" s="1"/>
  <c r="C10" i="59" s="1"/>
  <c r="B15" i="90"/>
  <c r="B15" i="86"/>
  <c r="C11" i="92"/>
  <c r="C11" i="88"/>
  <c r="C79" i="66"/>
  <c r="K75" i="91"/>
  <c r="F121" i="92"/>
  <c r="P75" i="91"/>
  <c r="O75" i="91"/>
  <c r="M75" i="91"/>
  <c r="J75" i="91"/>
  <c r="J79" i="91" s="1"/>
  <c r="N75" i="91"/>
  <c r="L75" i="91"/>
  <c r="K88" i="90"/>
  <c r="K88" i="86"/>
  <c r="I88" i="90"/>
  <c r="I88" i="86"/>
  <c r="D76" i="87"/>
  <c r="G76" i="87"/>
  <c r="C76" i="87"/>
  <c r="F76" i="87"/>
  <c r="C122" i="88"/>
  <c r="I76" i="87"/>
  <c r="H76" i="87"/>
  <c r="E76" i="87"/>
  <c r="C76" i="91"/>
  <c r="H76" i="91"/>
  <c r="G76" i="91"/>
  <c r="I76" i="91"/>
  <c r="C122" i="92"/>
  <c r="F76" i="91"/>
  <c r="E76" i="91"/>
  <c r="D76" i="91"/>
  <c r="C79" i="91"/>
  <c r="C79" i="53"/>
  <c r="H89" i="90"/>
  <c r="H19" i="90" s="1"/>
  <c r="N11" i="91" s="1"/>
  <c r="H89" i="86"/>
  <c r="H19" i="86" s="1"/>
  <c r="N11" i="87" s="1"/>
  <c r="C79" i="87"/>
  <c r="F89" i="90"/>
  <c r="F19" i="90" s="1"/>
  <c r="H11" i="91" s="1"/>
  <c r="F89" i="86"/>
  <c r="F19" i="86" s="1"/>
  <c r="H11" i="87" s="1"/>
  <c r="C79" i="58"/>
  <c r="E20" i="90"/>
  <c r="G12" i="91" s="1"/>
  <c r="K75" i="87"/>
  <c r="L75" i="87"/>
  <c r="F121" i="88"/>
  <c r="J75" i="87"/>
  <c r="J79" i="87" s="1"/>
  <c r="N75" i="87"/>
  <c r="M75" i="87"/>
  <c r="P75" i="87"/>
  <c r="O75" i="87"/>
  <c r="H46" i="76"/>
  <c r="H23" i="76" s="1"/>
  <c r="C11" i="63"/>
  <c r="C11" i="71"/>
  <c r="C11" i="67"/>
  <c r="C79" i="70"/>
  <c r="B15" i="69"/>
  <c r="B15" i="61"/>
  <c r="B15" i="57"/>
  <c r="B15" i="52"/>
  <c r="B15" i="65"/>
  <c r="I41" i="76"/>
  <c r="I42" i="77"/>
  <c r="K41" i="76"/>
  <c r="K42" i="77"/>
  <c r="F42" i="76"/>
  <c r="F43" i="77"/>
  <c r="H42" i="76"/>
  <c r="H22" i="76" s="1"/>
  <c r="H43" i="77"/>
  <c r="H12" i="77" s="1"/>
  <c r="Q60" i="9"/>
  <c r="G16" i="1" s="1"/>
  <c r="G16" i="56" s="1"/>
  <c r="P75" i="53"/>
  <c r="O75" i="53"/>
  <c r="F121" i="54"/>
  <c r="N75" i="53"/>
  <c r="K75" i="53"/>
  <c r="M75" i="53"/>
  <c r="L75" i="53"/>
  <c r="J75" i="53"/>
  <c r="J79" i="53" s="1"/>
  <c r="I88" i="61"/>
  <c r="I88" i="52"/>
  <c r="I88" i="69"/>
  <c r="I88" i="57"/>
  <c r="I88" i="65"/>
  <c r="C76" i="53"/>
  <c r="H76" i="53"/>
  <c r="G76" i="53"/>
  <c r="I76" i="53"/>
  <c r="C122" i="54"/>
  <c r="E76" i="53"/>
  <c r="F76" i="53"/>
  <c r="D76" i="53"/>
  <c r="O75" i="62"/>
  <c r="L75" i="62"/>
  <c r="K75" i="62"/>
  <c r="J75" i="62"/>
  <c r="J79" i="62" s="1"/>
  <c r="M75" i="62"/>
  <c r="P75" i="62"/>
  <c r="F121" i="63"/>
  <c r="N75" i="62"/>
  <c r="G76" i="62"/>
  <c r="D76" i="62"/>
  <c r="F76" i="62"/>
  <c r="E76" i="62"/>
  <c r="C76" i="62"/>
  <c r="C122" i="63"/>
  <c r="I76" i="62"/>
  <c r="H76" i="62"/>
  <c r="O75" i="66"/>
  <c r="K75" i="66"/>
  <c r="N75" i="66"/>
  <c r="M75" i="66"/>
  <c r="J75" i="66"/>
  <c r="J79" i="66" s="1"/>
  <c r="F121" i="67"/>
  <c r="L75" i="66"/>
  <c r="P75" i="66"/>
  <c r="H76" i="58"/>
  <c r="I76" i="58"/>
  <c r="F76" i="58"/>
  <c r="E76" i="58"/>
  <c r="G76" i="58"/>
  <c r="D76" i="58"/>
  <c r="C76" i="58"/>
  <c r="C122" i="59"/>
  <c r="I73" i="49"/>
  <c r="H73" i="49"/>
  <c r="H76" i="49" s="1"/>
  <c r="D116" i="50"/>
  <c r="K73" i="49"/>
  <c r="J73" i="49"/>
  <c r="L73" i="49"/>
  <c r="H89" i="69"/>
  <c r="H20" i="69" s="1"/>
  <c r="H89" i="65"/>
  <c r="H20" i="65" s="1"/>
  <c r="H89" i="57"/>
  <c r="H20" i="57" s="1"/>
  <c r="H89" i="61"/>
  <c r="H89" i="52"/>
  <c r="H76" i="66"/>
  <c r="E76" i="66"/>
  <c r="F76" i="66"/>
  <c r="C76" i="66"/>
  <c r="C122" i="67"/>
  <c r="D76" i="66"/>
  <c r="G76" i="66"/>
  <c r="I76" i="66"/>
  <c r="P75" i="58"/>
  <c r="O75" i="58"/>
  <c r="K75" i="58"/>
  <c r="N75" i="58"/>
  <c r="M75" i="58"/>
  <c r="L75" i="58"/>
  <c r="J75" i="58"/>
  <c r="J79" i="58" s="1"/>
  <c r="F121" i="59"/>
  <c r="K88" i="65"/>
  <c r="K88" i="57"/>
  <c r="K88" i="69"/>
  <c r="K88" i="52"/>
  <c r="K88" i="61"/>
  <c r="F89" i="61"/>
  <c r="F89" i="52"/>
  <c r="F89" i="65"/>
  <c r="F89" i="57"/>
  <c r="F89" i="69"/>
  <c r="G74" i="49"/>
  <c r="F74" i="49"/>
  <c r="C117" i="50"/>
  <c r="E74" i="49"/>
  <c r="C74" i="49"/>
  <c r="D74" i="49"/>
  <c r="F76" i="70"/>
  <c r="C122" i="71"/>
  <c r="E76" i="70"/>
  <c r="I76" i="70"/>
  <c r="C76" i="70"/>
  <c r="H76" i="70"/>
  <c r="D76" i="70"/>
  <c r="G76" i="70"/>
  <c r="K75" i="70"/>
  <c r="P75" i="70"/>
  <c r="O75" i="70"/>
  <c r="J75" i="70"/>
  <c r="J79" i="70" s="1"/>
  <c r="N75" i="70"/>
  <c r="M75" i="70"/>
  <c r="L75" i="70"/>
  <c r="F121" i="71"/>
  <c r="E12" i="1"/>
  <c r="E12" i="56" s="1"/>
  <c r="H9" i="2"/>
  <c r="F112" i="2"/>
  <c r="I79" i="1"/>
  <c r="M76" i="9"/>
  <c r="H13" i="76" l="1"/>
  <c r="P76" i="91"/>
  <c r="O76" i="91"/>
  <c r="N76" i="91"/>
  <c r="M76" i="91"/>
  <c r="L76" i="91"/>
  <c r="K76" i="91"/>
  <c r="F122" i="92"/>
  <c r="J76" i="91"/>
  <c r="N88" i="90"/>
  <c r="N88" i="86"/>
  <c r="K76" i="87"/>
  <c r="J76" i="87"/>
  <c r="F122" i="88"/>
  <c r="P76" i="87"/>
  <c r="M76" i="87"/>
  <c r="L76" i="87"/>
  <c r="O76" i="87"/>
  <c r="N76" i="87"/>
  <c r="C10" i="92"/>
  <c r="C10" i="88"/>
  <c r="W75" i="91"/>
  <c r="U75" i="91"/>
  <c r="V75" i="91"/>
  <c r="T75" i="91"/>
  <c r="Q75" i="91"/>
  <c r="S75" i="91"/>
  <c r="R75" i="91"/>
  <c r="I121" i="92"/>
  <c r="K89" i="90"/>
  <c r="K19" i="90" s="1"/>
  <c r="U11" i="91" s="1"/>
  <c r="K89" i="86"/>
  <c r="K20" i="86" s="1"/>
  <c r="U12" i="87" s="1"/>
  <c r="H20" i="86"/>
  <c r="N12" i="87" s="1"/>
  <c r="G121" i="88"/>
  <c r="H20" i="90"/>
  <c r="N12" i="91" s="1"/>
  <c r="I89" i="90"/>
  <c r="G122" i="92" s="1"/>
  <c r="I89" i="86"/>
  <c r="G122" i="88" s="1"/>
  <c r="D122" i="92"/>
  <c r="F20" i="90"/>
  <c r="H12" i="91" s="1"/>
  <c r="L88" i="90"/>
  <c r="L88" i="86"/>
  <c r="G121" i="92"/>
  <c r="J88" i="90"/>
  <c r="J88" i="86"/>
  <c r="E13" i="1"/>
  <c r="G11" i="9" s="1"/>
  <c r="G89" i="90"/>
  <c r="G19" i="90" s="1"/>
  <c r="I11" i="91" s="1"/>
  <c r="G89" i="86"/>
  <c r="G19" i="86" s="1"/>
  <c r="I11" i="87" s="1"/>
  <c r="D122" i="88"/>
  <c r="F20" i="86"/>
  <c r="H12" i="87" s="1"/>
  <c r="T75" i="87"/>
  <c r="S75" i="87"/>
  <c r="W75" i="87"/>
  <c r="I121" i="88"/>
  <c r="R75" i="87"/>
  <c r="Q75" i="87"/>
  <c r="V75" i="87"/>
  <c r="U75" i="87"/>
  <c r="I46" i="76"/>
  <c r="K46" i="76"/>
  <c r="K23" i="76" s="1"/>
  <c r="C10" i="63"/>
  <c r="C10" i="71"/>
  <c r="C10" i="67"/>
  <c r="F20" i="65"/>
  <c r="H12" i="66" s="1"/>
  <c r="F20" i="52"/>
  <c r="H12" i="53" s="1"/>
  <c r="D11" i="54" s="1"/>
  <c r="H20" i="52"/>
  <c r="N12" i="53" s="1"/>
  <c r="F11" i="54" s="1"/>
  <c r="H20" i="61"/>
  <c r="N12" i="62" s="1"/>
  <c r="N12" i="58"/>
  <c r="F11" i="59" s="1"/>
  <c r="F20" i="61"/>
  <c r="H12" i="62" s="1"/>
  <c r="N12" i="66"/>
  <c r="L11" i="49"/>
  <c r="D10" i="50" s="1"/>
  <c r="F20" i="57"/>
  <c r="H12" i="58" s="1"/>
  <c r="D11" i="59" s="1"/>
  <c r="N12" i="70"/>
  <c r="F20" i="69"/>
  <c r="H12" i="70" s="1"/>
  <c r="H19" i="57"/>
  <c r="N11" i="58" s="1"/>
  <c r="F10" i="59" s="1"/>
  <c r="G11" i="70"/>
  <c r="N41" i="76"/>
  <c r="N42" i="77"/>
  <c r="L41" i="76"/>
  <c r="L42" i="77"/>
  <c r="K42" i="76"/>
  <c r="K13" i="76" s="1"/>
  <c r="K43" i="77"/>
  <c r="K12" i="77" s="1"/>
  <c r="J41" i="76"/>
  <c r="J42" i="77"/>
  <c r="G42" i="76"/>
  <c r="G43" i="77"/>
  <c r="I42" i="76"/>
  <c r="I43" i="77"/>
  <c r="H19" i="69"/>
  <c r="R75" i="53"/>
  <c r="W75" i="53"/>
  <c r="V75" i="53"/>
  <c r="T75" i="53"/>
  <c r="U75" i="53"/>
  <c r="Q75" i="53"/>
  <c r="Q79" i="53" s="1"/>
  <c r="I121" i="54"/>
  <c r="S75" i="53"/>
  <c r="I89" i="69"/>
  <c r="I89" i="61"/>
  <c r="I20" i="61" s="1"/>
  <c r="I89" i="52"/>
  <c r="I20" i="52" s="1"/>
  <c r="I89" i="65"/>
  <c r="I20" i="65" s="1"/>
  <c r="I89" i="57"/>
  <c r="I20" i="57" s="1"/>
  <c r="L88" i="57"/>
  <c r="L88" i="65"/>
  <c r="L88" i="61"/>
  <c r="L88" i="69"/>
  <c r="L88" i="52"/>
  <c r="G121" i="59"/>
  <c r="K89" i="57"/>
  <c r="K89" i="69"/>
  <c r="K20" i="69" s="1"/>
  <c r="K89" i="52"/>
  <c r="K20" i="52" s="1"/>
  <c r="K89" i="65"/>
  <c r="K20" i="65" s="1"/>
  <c r="K89" i="61"/>
  <c r="K20" i="61" s="1"/>
  <c r="N88" i="69"/>
  <c r="N88" i="57"/>
  <c r="N88" i="65"/>
  <c r="N88" i="61"/>
  <c r="N88" i="52"/>
  <c r="D122" i="67"/>
  <c r="F19" i="65"/>
  <c r="H11" i="66" s="1"/>
  <c r="S75" i="70"/>
  <c r="R75" i="70"/>
  <c r="Q75" i="70"/>
  <c r="I121" i="71"/>
  <c r="V75" i="70"/>
  <c r="W75" i="70"/>
  <c r="U75" i="70"/>
  <c r="T75" i="70"/>
  <c r="D122" i="63"/>
  <c r="F19" i="61"/>
  <c r="H11" i="62" s="1"/>
  <c r="V75" i="66"/>
  <c r="T75" i="66"/>
  <c r="U75" i="66"/>
  <c r="I121" i="67"/>
  <c r="Q75" i="66"/>
  <c r="Q79" i="66" s="1"/>
  <c r="W75" i="66"/>
  <c r="R75" i="66"/>
  <c r="S75" i="66"/>
  <c r="K74" i="49"/>
  <c r="I74" i="49"/>
  <c r="J74" i="49"/>
  <c r="D117" i="50"/>
  <c r="H74" i="49"/>
  <c r="L74" i="49"/>
  <c r="L10" i="49"/>
  <c r="D9" i="50" s="1"/>
  <c r="G121" i="54"/>
  <c r="E78" i="56"/>
  <c r="E13" i="56" s="1"/>
  <c r="G89" i="52"/>
  <c r="G89" i="65"/>
  <c r="G89" i="61"/>
  <c r="G89" i="69"/>
  <c r="G89" i="57"/>
  <c r="E75" i="36"/>
  <c r="C74" i="37" s="1"/>
  <c r="D122" i="71"/>
  <c r="F19" i="69"/>
  <c r="F77" i="56"/>
  <c r="J88" i="65"/>
  <c r="J88" i="52"/>
  <c r="J88" i="69"/>
  <c r="J88" i="57"/>
  <c r="F74" i="36"/>
  <c r="H73" i="37" s="1"/>
  <c r="J88" i="61"/>
  <c r="D122" i="54"/>
  <c r="F19" i="52"/>
  <c r="H11" i="53" s="1"/>
  <c r="D10" i="54" s="1"/>
  <c r="P73" i="49"/>
  <c r="E116" i="50"/>
  <c r="N73" i="49"/>
  <c r="S73" i="49"/>
  <c r="R73" i="49"/>
  <c r="Q73" i="49"/>
  <c r="M73" i="49"/>
  <c r="M76" i="49" s="1"/>
  <c r="O73" i="49"/>
  <c r="L76" i="58"/>
  <c r="F122" i="59"/>
  <c r="K76" i="58"/>
  <c r="P76" i="58"/>
  <c r="O76" i="58"/>
  <c r="N76" i="58"/>
  <c r="J76" i="58"/>
  <c r="M76" i="58"/>
  <c r="U75" i="58"/>
  <c r="I121" i="59"/>
  <c r="V75" i="58"/>
  <c r="Q75" i="58"/>
  <c r="Q79" i="58" s="1"/>
  <c r="R75" i="58"/>
  <c r="T75" i="58"/>
  <c r="W75" i="58"/>
  <c r="S75" i="58"/>
  <c r="P76" i="66"/>
  <c r="N76" i="66"/>
  <c r="F122" i="67"/>
  <c r="J76" i="66"/>
  <c r="L76" i="66"/>
  <c r="O76" i="66"/>
  <c r="M76" i="66"/>
  <c r="K76" i="66"/>
  <c r="H19" i="65"/>
  <c r="N11" i="66" s="1"/>
  <c r="R75" i="62"/>
  <c r="V75" i="62"/>
  <c r="I121" i="63"/>
  <c r="T75" i="62"/>
  <c r="U75" i="62"/>
  <c r="Q75" i="62"/>
  <c r="Q79" i="62" s="1"/>
  <c r="S75" i="62"/>
  <c r="W75" i="62"/>
  <c r="G121" i="71"/>
  <c r="D122" i="59"/>
  <c r="F19" i="57"/>
  <c r="H11" i="58" s="1"/>
  <c r="D10" i="59" s="1"/>
  <c r="F122" i="54"/>
  <c r="J76" i="53"/>
  <c r="O76" i="53"/>
  <c r="M76" i="53"/>
  <c r="L76" i="53"/>
  <c r="P76" i="53"/>
  <c r="K76" i="53"/>
  <c r="N76" i="53"/>
  <c r="H19" i="52"/>
  <c r="N11" i="53" s="1"/>
  <c r="F10" i="54" s="1"/>
  <c r="L76" i="62"/>
  <c r="K76" i="62"/>
  <c r="N76" i="62"/>
  <c r="M76" i="62"/>
  <c r="P76" i="62"/>
  <c r="F122" i="63"/>
  <c r="O76" i="62"/>
  <c r="J76" i="62"/>
  <c r="O76" i="70"/>
  <c r="N76" i="70"/>
  <c r="J76" i="70"/>
  <c r="L76" i="70"/>
  <c r="M76" i="70"/>
  <c r="K76" i="70"/>
  <c r="P76" i="70"/>
  <c r="F122" i="71"/>
  <c r="H19" i="61"/>
  <c r="N11" i="62" s="1"/>
  <c r="G121" i="63"/>
  <c r="G121" i="67"/>
  <c r="C114" i="2"/>
  <c r="D113" i="2"/>
  <c r="G112" i="2"/>
  <c r="F13" i="1"/>
  <c r="R76" i="9"/>
  <c r="E74" i="37" l="1"/>
  <c r="F74" i="37"/>
  <c r="D74" i="37"/>
  <c r="G74" i="37"/>
  <c r="H76" i="37"/>
  <c r="K73" i="37"/>
  <c r="I73" i="37"/>
  <c r="J73" i="37"/>
  <c r="L73" i="37"/>
  <c r="F12" i="1"/>
  <c r="F12" i="56" s="1"/>
  <c r="I20" i="90"/>
  <c r="O12" i="91" s="1"/>
  <c r="K22" i="76"/>
  <c r="K19" i="86"/>
  <c r="U11" i="87" s="1"/>
  <c r="I19" i="90"/>
  <c r="O11" i="91" s="1"/>
  <c r="I19" i="86"/>
  <c r="O11" i="87" s="1"/>
  <c r="C10" i="2"/>
  <c r="E122" i="88"/>
  <c r="G20" i="86"/>
  <c r="I12" i="87" s="1"/>
  <c r="J121" i="88"/>
  <c r="V76" i="87"/>
  <c r="S76" i="87"/>
  <c r="R76" i="87"/>
  <c r="I122" i="88"/>
  <c r="Q76" i="87"/>
  <c r="U76" i="87"/>
  <c r="T76" i="87"/>
  <c r="W76" i="87"/>
  <c r="Q79" i="91"/>
  <c r="Q88" i="90"/>
  <c r="Q88" i="86"/>
  <c r="E122" i="92"/>
  <c r="G20" i="90"/>
  <c r="I12" i="91" s="1"/>
  <c r="J121" i="92"/>
  <c r="I122" i="92"/>
  <c r="W76" i="91"/>
  <c r="V76" i="91"/>
  <c r="Q76" i="91"/>
  <c r="U76" i="91"/>
  <c r="T76" i="91"/>
  <c r="S76" i="91"/>
  <c r="R76" i="91"/>
  <c r="F11" i="92"/>
  <c r="F11" i="88"/>
  <c r="Q79" i="87"/>
  <c r="D10" i="2"/>
  <c r="J89" i="90"/>
  <c r="H122" i="92" s="1"/>
  <c r="J89" i="86"/>
  <c r="H122" i="88" s="1"/>
  <c r="H121" i="88"/>
  <c r="D10" i="92"/>
  <c r="D10" i="88"/>
  <c r="H121" i="92"/>
  <c r="N89" i="90"/>
  <c r="N20" i="90" s="1"/>
  <c r="AB12" i="91" s="1"/>
  <c r="N89" i="86"/>
  <c r="N20" i="86" s="1"/>
  <c r="AB12" i="87" s="1"/>
  <c r="L89" i="90"/>
  <c r="J122" i="92" s="1"/>
  <c r="L89" i="86"/>
  <c r="J122" i="88" s="1"/>
  <c r="F10" i="88"/>
  <c r="F10" i="92"/>
  <c r="C15" i="90"/>
  <c r="C15" i="86"/>
  <c r="D11" i="92"/>
  <c r="D11" i="88"/>
  <c r="I20" i="86"/>
  <c r="O12" i="87" s="1"/>
  <c r="K20" i="90"/>
  <c r="U12" i="91" s="1"/>
  <c r="AD75" i="87"/>
  <c r="AC75" i="87"/>
  <c r="Y75" i="87"/>
  <c r="L121" i="88"/>
  <c r="AA75" i="87"/>
  <c r="X75" i="87"/>
  <c r="X79" i="87" s="1"/>
  <c r="AB75" i="87"/>
  <c r="Z75" i="87"/>
  <c r="O88" i="90"/>
  <c r="O88" i="86"/>
  <c r="M88" i="90"/>
  <c r="M88" i="86"/>
  <c r="AA75" i="91"/>
  <c r="AB75" i="91"/>
  <c r="AD75" i="91"/>
  <c r="L121" i="92"/>
  <c r="Y75" i="91"/>
  <c r="X75" i="91"/>
  <c r="AC75" i="91"/>
  <c r="Z75" i="91"/>
  <c r="L46" i="76"/>
  <c r="N46" i="76"/>
  <c r="N23" i="76" s="1"/>
  <c r="J46" i="76"/>
  <c r="D11" i="63"/>
  <c r="D11" i="71"/>
  <c r="D11" i="67"/>
  <c r="F11" i="63"/>
  <c r="F11" i="71"/>
  <c r="F11" i="67"/>
  <c r="D10" i="63"/>
  <c r="D10" i="71"/>
  <c r="D10" i="67"/>
  <c r="F10" i="63"/>
  <c r="F10" i="71"/>
  <c r="F10" i="67"/>
  <c r="G20" i="61"/>
  <c r="I12" i="62" s="1"/>
  <c r="O12" i="53"/>
  <c r="G11" i="54" s="1"/>
  <c r="G20" i="65"/>
  <c r="I12" i="66" s="1"/>
  <c r="U12" i="62"/>
  <c r="Q11" i="49"/>
  <c r="E10" i="50" s="1"/>
  <c r="E13" i="36"/>
  <c r="G11" i="37" s="1"/>
  <c r="C10" i="38" s="1"/>
  <c r="U12" i="66"/>
  <c r="O12" i="62"/>
  <c r="G20" i="52"/>
  <c r="I12" i="53" s="1"/>
  <c r="E11" i="54" s="1"/>
  <c r="G20" i="57"/>
  <c r="I12" i="58" s="1"/>
  <c r="E11" i="59" s="1"/>
  <c r="Q79" i="70"/>
  <c r="G20" i="69"/>
  <c r="I12" i="70" s="1"/>
  <c r="U12" i="53"/>
  <c r="I11" i="54" s="1"/>
  <c r="O12" i="58"/>
  <c r="G11" i="59" s="1"/>
  <c r="U12" i="70"/>
  <c r="O12" i="66"/>
  <c r="I20" i="69"/>
  <c r="O12" i="70" s="1"/>
  <c r="K20" i="57"/>
  <c r="U12" i="58" s="1"/>
  <c r="I11" i="59" s="1"/>
  <c r="L11" i="9"/>
  <c r="Q10" i="49"/>
  <c r="E9" i="50" s="1"/>
  <c r="G122" i="54"/>
  <c r="G122" i="63"/>
  <c r="K19" i="61"/>
  <c r="U11" i="62" s="1"/>
  <c r="K19" i="65"/>
  <c r="U11" i="66" s="1"/>
  <c r="K19" i="52"/>
  <c r="U11" i="53" s="1"/>
  <c r="I10" i="54" s="1"/>
  <c r="G122" i="59"/>
  <c r="G122" i="67"/>
  <c r="H11" i="70"/>
  <c r="G122" i="71"/>
  <c r="Q41" i="76"/>
  <c r="Q42" i="77"/>
  <c r="L42" i="76"/>
  <c r="L43" i="77"/>
  <c r="O41" i="76"/>
  <c r="O42" i="77"/>
  <c r="I19" i="52"/>
  <c r="O11" i="53" s="1"/>
  <c r="G10" i="54" s="1"/>
  <c r="N11" i="70"/>
  <c r="N42" i="76"/>
  <c r="N22" i="76" s="1"/>
  <c r="N43" i="77"/>
  <c r="N12" i="77" s="1"/>
  <c r="J42" i="76"/>
  <c r="J43" i="77"/>
  <c r="M41" i="76"/>
  <c r="M42" i="77"/>
  <c r="C16" i="65"/>
  <c r="C16" i="69"/>
  <c r="C16" i="52"/>
  <c r="C16" i="57"/>
  <c r="C16" i="61"/>
  <c r="I19" i="65"/>
  <c r="O11" i="66" s="1"/>
  <c r="I19" i="69"/>
  <c r="I19" i="57"/>
  <c r="O11" i="58" s="1"/>
  <c r="G10" i="59" s="1"/>
  <c r="L89" i="65"/>
  <c r="L89" i="69"/>
  <c r="L89" i="61"/>
  <c r="L89" i="52"/>
  <c r="L20" i="52" s="1"/>
  <c r="L89" i="57"/>
  <c r="L20" i="57" s="1"/>
  <c r="H121" i="54"/>
  <c r="W76" i="70"/>
  <c r="V76" i="70"/>
  <c r="T76" i="70"/>
  <c r="R76" i="70"/>
  <c r="I122" i="71"/>
  <c r="Q76" i="70"/>
  <c r="S76" i="70"/>
  <c r="U76" i="70"/>
  <c r="J121" i="63"/>
  <c r="C118" i="38"/>
  <c r="G10" i="37"/>
  <c r="C9" i="38" s="1"/>
  <c r="K19" i="69"/>
  <c r="R76" i="58"/>
  <c r="T76" i="58"/>
  <c r="V76" i="58"/>
  <c r="Q76" i="58"/>
  <c r="W76" i="58"/>
  <c r="U76" i="58"/>
  <c r="I122" i="59"/>
  <c r="S76" i="58"/>
  <c r="K19" i="57"/>
  <c r="U11" i="58" s="1"/>
  <c r="I10" i="59" s="1"/>
  <c r="I19" i="61"/>
  <c r="O11" i="62" s="1"/>
  <c r="N89" i="61"/>
  <c r="N89" i="52"/>
  <c r="N89" i="65"/>
  <c r="N89" i="57"/>
  <c r="N20" i="57" s="1"/>
  <c r="N89" i="69"/>
  <c r="J89" i="57"/>
  <c r="J20" i="57" s="1"/>
  <c r="J89" i="69"/>
  <c r="J20" i="69" s="1"/>
  <c r="J89" i="61"/>
  <c r="J20" i="61" s="1"/>
  <c r="J89" i="52"/>
  <c r="J20" i="52" s="1"/>
  <c r="J89" i="65"/>
  <c r="J20" i="65" s="1"/>
  <c r="F78" i="56"/>
  <c r="Z75" i="70"/>
  <c r="X75" i="70"/>
  <c r="X79" i="70" s="1"/>
  <c r="L121" i="71"/>
  <c r="AA75" i="70"/>
  <c r="AC75" i="70"/>
  <c r="AD75" i="70"/>
  <c r="Y75" i="70"/>
  <c r="AB75" i="70"/>
  <c r="E122" i="54"/>
  <c r="G19" i="52"/>
  <c r="I11" i="53" s="1"/>
  <c r="E10" i="54" s="1"/>
  <c r="E122" i="71"/>
  <c r="G19" i="69"/>
  <c r="Q88" i="65"/>
  <c r="Q88" i="61"/>
  <c r="Q88" i="52"/>
  <c r="Q88" i="69"/>
  <c r="Q88" i="57"/>
  <c r="H121" i="59"/>
  <c r="E122" i="63"/>
  <c r="G19" i="61"/>
  <c r="I11" i="62" s="1"/>
  <c r="J121" i="54"/>
  <c r="O88" i="69"/>
  <c r="O88" i="61"/>
  <c r="O88" i="52"/>
  <c r="O88" i="65"/>
  <c r="O88" i="57"/>
  <c r="G74" i="36"/>
  <c r="M73" i="37" s="1"/>
  <c r="M88" i="57"/>
  <c r="G77" i="56"/>
  <c r="M88" i="65"/>
  <c r="M88" i="61"/>
  <c r="M88" i="69"/>
  <c r="M88" i="52"/>
  <c r="AC75" i="62"/>
  <c r="Y75" i="62"/>
  <c r="AB75" i="62"/>
  <c r="L121" i="63"/>
  <c r="AA75" i="62"/>
  <c r="Z75" i="62"/>
  <c r="AD75" i="62"/>
  <c r="X75" i="62"/>
  <c r="X79" i="62" s="1"/>
  <c r="H121" i="63"/>
  <c r="AD75" i="66"/>
  <c r="L121" i="67"/>
  <c r="X75" i="66"/>
  <c r="X79" i="66" s="1"/>
  <c r="Z75" i="66"/>
  <c r="AB75" i="66"/>
  <c r="Y75" i="66"/>
  <c r="AC75" i="66"/>
  <c r="AA75" i="66"/>
  <c r="U76" i="62"/>
  <c r="S76" i="62"/>
  <c r="T76" i="62"/>
  <c r="W76" i="62"/>
  <c r="R76" i="62"/>
  <c r="Q76" i="62"/>
  <c r="I122" i="63"/>
  <c r="V76" i="62"/>
  <c r="J121" i="67"/>
  <c r="D117" i="38"/>
  <c r="E122" i="67"/>
  <c r="G19" i="65"/>
  <c r="I11" i="66" s="1"/>
  <c r="Z73" i="49"/>
  <c r="U73" i="49"/>
  <c r="T73" i="49"/>
  <c r="T76" i="49" s="1"/>
  <c r="X73" i="49"/>
  <c r="V73" i="49"/>
  <c r="W73" i="49"/>
  <c r="Y73" i="49"/>
  <c r="U76" i="66"/>
  <c r="I122" i="67"/>
  <c r="W76" i="66"/>
  <c r="S76" i="66"/>
  <c r="Q76" i="66"/>
  <c r="T76" i="66"/>
  <c r="V76" i="66"/>
  <c r="R76" i="66"/>
  <c r="H121" i="71"/>
  <c r="AD75" i="58"/>
  <c r="Y75" i="58"/>
  <c r="Z75" i="58"/>
  <c r="L121" i="59"/>
  <c r="AA75" i="58"/>
  <c r="X75" i="58"/>
  <c r="X79" i="58" s="1"/>
  <c r="AC75" i="58"/>
  <c r="AB75" i="58"/>
  <c r="V76" i="53"/>
  <c r="W76" i="53"/>
  <c r="S76" i="53"/>
  <c r="Q76" i="53"/>
  <c r="T76" i="53"/>
  <c r="I122" i="54"/>
  <c r="U76" i="53"/>
  <c r="R76" i="53"/>
  <c r="J121" i="59"/>
  <c r="H121" i="67"/>
  <c r="E122" i="59"/>
  <c r="G19" i="57"/>
  <c r="I11" i="58" s="1"/>
  <c r="E10" i="59" s="1"/>
  <c r="Z75" i="53"/>
  <c r="X75" i="53"/>
  <c r="X79" i="53" s="1"/>
  <c r="L121" i="54"/>
  <c r="AD75" i="53"/>
  <c r="AA75" i="53"/>
  <c r="AB75" i="53"/>
  <c r="Y75" i="53"/>
  <c r="AC75" i="53"/>
  <c r="S74" i="49"/>
  <c r="R74" i="49"/>
  <c r="P74" i="49"/>
  <c r="M74" i="49"/>
  <c r="Q74" i="49"/>
  <c r="E117" i="50"/>
  <c r="O74" i="49"/>
  <c r="N74" i="49"/>
  <c r="J121" i="71"/>
  <c r="D114" i="2"/>
  <c r="G10" i="9"/>
  <c r="F21" i="1"/>
  <c r="F21" i="56" s="1"/>
  <c r="F22" i="1"/>
  <c r="F22" i="56" s="1"/>
  <c r="F17" i="1"/>
  <c r="F17" i="56" s="1"/>
  <c r="W76" i="9"/>
  <c r="G12" i="1"/>
  <c r="G12" i="56" s="1"/>
  <c r="E113" i="2"/>
  <c r="O73" i="37" l="1"/>
  <c r="P73" i="37"/>
  <c r="Q73" i="37"/>
  <c r="N73" i="37"/>
  <c r="M76" i="37"/>
  <c r="F13" i="36"/>
  <c r="L11" i="37" s="1"/>
  <c r="D10" i="38" s="1"/>
  <c r="H74" i="37"/>
  <c r="F12" i="36"/>
  <c r="L10" i="37" s="1"/>
  <c r="D9" i="38" s="1"/>
  <c r="N19" i="86"/>
  <c r="AB11" i="87" s="1"/>
  <c r="N13" i="76"/>
  <c r="J19" i="90"/>
  <c r="P11" i="91" s="1"/>
  <c r="J19" i="61"/>
  <c r="P11" i="62" s="1"/>
  <c r="H10" i="63" s="1"/>
  <c r="N19" i="90"/>
  <c r="AB11" i="91" s="1"/>
  <c r="J19" i="86"/>
  <c r="P11" i="87" s="1"/>
  <c r="L19" i="86"/>
  <c r="V11" i="87" s="1"/>
  <c r="L19" i="90"/>
  <c r="V11" i="91" s="1"/>
  <c r="J20" i="90"/>
  <c r="P12" i="91" s="1"/>
  <c r="J20" i="86"/>
  <c r="P12" i="87" s="1"/>
  <c r="O89" i="90"/>
  <c r="M122" i="92" s="1"/>
  <c r="O89" i="86"/>
  <c r="M122" i="88" s="1"/>
  <c r="L20" i="86"/>
  <c r="V12" i="87" s="1"/>
  <c r="X79" i="91"/>
  <c r="E11" i="88"/>
  <c r="E11" i="92"/>
  <c r="G13" i="1"/>
  <c r="Q11" i="9" s="1"/>
  <c r="M89" i="86"/>
  <c r="K122" i="88" s="1"/>
  <c r="M89" i="90"/>
  <c r="K122" i="92" s="1"/>
  <c r="M121" i="88"/>
  <c r="AF75" i="87"/>
  <c r="AE75" i="87"/>
  <c r="AE79" i="87" s="1"/>
  <c r="AI75" i="87"/>
  <c r="O121" i="88"/>
  <c r="AH75" i="87"/>
  <c r="AG75" i="87"/>
  <c r="AK75" i="87"/>
  <c r="AJ75" i="87"/>
  <c r="G11" i="92"/>
  <c r="G11" i="88"/>
  <c r="G10" i="92"/>
  <c r="G10" i="88"/>
  <c r="K121" i="88"/>
  <c r="M121" i="92"/>
  <c r="AG75" i="91"/>
  <c r="AF75" i="91"/>
  <c r="O121" i="92"/>
  <c r="AE75" i="91"/>
  <c r="AE79" i="91" s="1"/>
  <c r="AK75" i="91"/>
  <c r="AJ75" i="91"/>
  <c r="AI75" i="91"/>
  <c r="AH75" i="91"/>
  <c r="T88" i="90"/>
  <c r="T88" i="86"/>
  <c r="R88" i="90"/>
  <c r="R88" i="86"/>
  <c r="I10" i="92"/>
  <c r="I10" i="88"/>
  <c r="I11" i="92"/>
  <c r="I11" i="88"/>
  <c r="K121" i="92"/>
  <c r="E10" i="92"/>
  <c r="E10" i="88"/>
  <c r="P88" i="90"/>
  <c r="P88" i="86"/>
  <c r="AC76" i="87"/>
  <c r="AB76" i="87"/>
  <c r="AD76" i="87"/>
  <c r="AA76" i="87"/>
  <c r="Z76" i="87"/>
  <c r="L122" i="88"/>
  <c r="X76" i="87"/>
  <c r="Y76" i="87"/>
  <c r="L20" i="90"/>
  <c r="V12" i="91" s="1"/>
  <c r="Q89" i="90"/>
  <c r="Q20" i="90" s="1"/>
  <c r="AI12" i="91" s="1"/>
  <c r="Q89" i="86"/>
  <c r="Q19" i="86" s="1"/>
  <c r="AI11" i="87" s="1"/>
  <c r="L122" i="92"/>
  <c r="X76" i="91"/>
  <c r="Y76" i="91"/>
  <c r="AD76" i="91"/>
  <c r="AC76" i="91"/>
  <c r="AB76" i="91"/>
  <c r="AA76" i="91"/>
  <c r="Z76" i="91"/>
  <c r="O46" i="76"/>
  <c r="M46" i="76"/>
  <c r="Q46" i="76"/>
  <c r="Q23" i="76" s="1"/>
  <c r="I11" i="63"/>
  <c r="I11" i="67"/>
  <c r="I11" i="71"/>
  <c r="E11" i="63"/>
  <c r="E11" i="71"/>
  <c r="E11" i="67"/>
  <c r="G11" i="63"/>
  <c r="G11" i="67"/>
  <c r="G11" i="71"/>
  <c r="E10" i="63"/>
  <c r="E10" i="71"/>
  <c r="E10" i="67"/>
  <c r="G10" i="63"/>
  <c r="G10" i="71"/>
  <c r="G10" i="67"/>
  <c r="I10" i="63"/>
  <c r="I10" i="71"/>
  <c r="I10" i="67"/>
  <c r="P12" i="70"/>
  <c r="F10" i="50"/>
  <c r="P12" i="58"/>
  <c r="H11" i="59" s="1"/>
  <c r="L20" i="65"/>
  <c r="V12" i="66" s="1"/>
  <c r="L20" i="61"/>
  <c r="V12" i="62" s="1"/>
  <c r="P12" i="53"/>
  <c r="H11" i="54" s="1"/>
  <c r="P12" i="62"/>
  <c r="N20" i="61"/>
  <c r="AB12" i="62" s="1"/>
  <c r="V12" i="58"/>
  <c r="J11" i="59" s="1"/>
  <c r="X11" i="49"/>
  <c r="H10" i="50" s="1"/>
  <c r="N20" i="65"/>
  <c r="AB12" i="66" s="1"/>
  <c r="P12" i="66"/>
  <c r="AB12" i="58"/>
  <c r="L11" i="59" s="1"/>
  <c r="V12" i="53"/>
  <c r="J11" i="54" s="1"/>
  <c r="N20" i="52"/>
  <c r="AB12" i="53" s="1"/>
  <c r="L11" i="54" s="1"/>
  <c r="L20" i="69"/>
  <c r="V12" i="70" s="1"/>
  <c r="F13" i="56"/>
  <c r="N20" i="69"/>
  <c r="AB12" i="70" s="1"/>
  <c r="D118" i="38"/>
  <c r="N19" i="61"/>
  <c r="AB11" i="62" s="1"/>
  <c r="J122" i="59"/>
  <c r="H122" i="67"/>
  <c r="N19" i="57"/>
  <c r="AB11" i="58" s="1"/>
  <c r="L10" i="59" s="1"/>
  <c r="J122" i="54"/>
  <c r="H122" i="54"/>
  <c r="N19" i="65"/>
  <c r="AB11" i="66" s="1"/>
  <c r="J122" i="63"/>
  <c r="H122" i="63"/>
  <c r="X10" i="49"/>
  <c r="H9" i="50" s="1"/>
  <c r="H122" i="59"/>
  <c r="N19" i="52"/>
  <c r="AB11" i="53" s="1"/>
  <c r="L10" i="54" s="1"/>
  <c r="J122" i="67"/>
  <c r="I11" i="70"/>
  <c r="H122" i="71"/>
  <c r="Q42" i="76"/>
  <c r="Q13" i="76" s="1"/>
  <c r="Q43" i="77"/>
  <c r="Q12" i="77" s="1"/>
  <c r="O42" i="76"/>
  <c r="O43" i="77"/>
  <c r="P41" i="76"/>
  <c r="P42" i="77"/>
  <c r="M42" i="76"/>
  <c r="M43" i="77"/>
  <c r="T41" i="76"/>
  <c r="T42" i="77"/>
  <c r="R41" i="76"/>
  <c r="R42" i="77"/>
  <c r="N19" i="69"/>
  <c r="O11" i="70"/>
  <c r="U11" i="70"/>
  <c r="J122" i="71"/>
  <c r="C15" i="61"/>
  <c r="C15" i="65"/>
  <c r="C15" i="69"/>
  <c r="C15" i="57"/>
  <c r="C15" i="52"/>
  <c r="L19" i="65"/>
  <c r="V11" i="66" s="1"/>
  <c r="J19" i="65"/>
  <c r="P11" i="66" s="1"/>
  <c r="L19" i="69"/>
  <c r="L19" i="52"/>
  <c r="V11" i="53" s="1"/>
  <c r="J10" i="54" s="1"/>
  <c r="J19" i="57"/>
  <c r="P11" i="58" s="1"/>
  <c r="H10" i="59" s="1"/>
  <c r="L19" i="61"/>
  <c r="V11" i="62" s="1"/>
  <c r="J19" i="52"/>
  <c r="P11" i="53" s="1"/>
  <c r="H10" i="54" s="1"/>
  <c r="F9" i="50"/>
  <c r="K121" i="59"/>
  <c r="P88" i="65"/>
  <c r="P88" i="61"/>
  <c r="H74" i="36"/>
  <c r="R73" i="37" s="1"/>
  <c r="P88" i="69"/>
  <c r="P88" i="52"/>
  <c r="P88" i="57"/>
  <c r="H77" i="56"/>
  <c r="G78" i="56"/>
  <c r="M89" i="65"/>
  <c r="M89" i="57"/>
  <c r="M20" i="57" s="1"/>
  <c r="M89" i="69"/>
  <c r="M89" i="61"/>
  <c r="M20" i="61" s="1"/>
  <c r="M89" i="52"/>
  <c r="E117" i="38"/>
  <c r="O121" i="54"/>
  <c r="AJ75" i="53"/>
  <c r="AI75" i="53"/>
  <c r="AH75" i="53"/>
  <c r="AG75" i="53"/>
  <c r="AF75" i="53"/>
  <c r="AK75" i="53"/>
  <c r="AE75" i="53"/>
  <c r="AE79" i="53" s="1"/>
  <c r="M121" i="59"/>
  <c r="R88" i="65"/>
  <c r="R88" i="61"/>
  <c r="R88" i="52"/>
  <c r="R88" i="69"/>
  <c r="R88" i="57"/>
  <c r="K121" i="63"/>
  <c r="T88" i="57"/>
  <c r="T88" i="69"/>
  <c r="T88" i="61"/>
  <c r="T88" i="65"/>
  <c r="T88" i="52"/>
  <c r="K121" i="54"/>
  <c r="Y76" i="62"/>
  <c r="AA76" i="62"/>
  <c r="AB76" i="62"/>
  <c r="Z76" i="62"/>
  <c r="L122" i="63"/>
  <c r="AC76" i="62"/>
  <c r="X76" i="62"/>
  <c r="AD76" i="62"/>
  <c r="Q89" i="69"/>
  <c r="Q20" i="69" s="1"/>
  <c r="Q89" i="61"/>
  <c r="Q19" i="61" s="1"/>
  <c r="AI11" i="62" s="1"/>
  <c r="Q89" i="52"/>
  <c r="Q20" i="52" s="1"/>
  <c r="Q89" i="65"/>
  <c r="Q19" i="65" s="1"/>
  <c r="AI11" i="66" s="1"/>
  <c r="Q89" i="57"/>
  <c r="AE10" i="49"/>
  <c r="K9" i="50" s="1"/>
  <c r="L19" i="57"/>
  <c r="V11" i="58" s="1"/>
  <c r="J10" i="59" s="1"/>
  <c r="K121" i="67"/>
  <c r="M121" i="63"/>
  <c r="AF75" i="58"/>
  <c r="AG75" i="58"/>
  <c r="AE75" i="58"/>
  <c r="AE79" i="58" s="1"/>
  <c r="AJ75" i="58"/>
  <c r="O121" i="59"/>
  <c r="AK75" i="58"/>
  <c r="AI75" i="58"/>
  <c r="AH75" i="58"/>
  <c r="AC76" i="66"/>
  <c r="AA76" i="66"/>
  <c r="AB76" i="66"/>
  <c r="Y76" i="66"/>
  <c r="Z76" i="66"/>
  <c r="AD76" i="66"/>
  <c r="X76" i="66"/>
  <c r="L122" i="67"/>
  <c r="K121" i="71"/>
  <c r="AA76" i="70"/>
  <c r="Y76" i="70"/>
  <c r="AB76" i="70"/>
  <c r="Z76" i="70"/>
  <c r="L122" i="71"/>
  <c r="X76" i="70"/>
  <c r="AC76" i="70"/>
  <c r="AD76" i="70"/>
  <c r="O89" i="61"/>
  <c r="M122" i="63" s="1"/>
  <c r="O89" i="52"/>
  <c r="M122" i="54" s="1"/>
  <c r="O89" i="57"/>
  <c r="M122" i="59" s="1"/>
  <c r="O89" i="69"/>
  <c r="O89" i="65"/>
  <c r="M122" i="67" s="1"/>
  <c r="J19" i="69"/>
  <c r="M121" i="54"/>
  <c r="AI75" i="70"/>
  <c r="O121" i="71"/>
  <c r="AK75" i="70"/>
  <c r="AG75" i="70"/>
  <c r="AH75" i="70"/>
  <c r="AF75" i="70"/>
  <c r="AE75" i="70"/>
  <c r="AE79" i="70" s="1"/>
  <c r="AJ75" i="70"/>
  <c r="X76" i="58"/>
  <c r="Z76" i="58"/>
  <c r="Y76" i="58"/>
  <c r="AD76" i="58"/>
  <c r="AC76" i="58"/>
  <c r="AB76" i="58"/>
  <c r="L122" i="59"/>
  <c r="AA76" i="58"/>
  <c r="M121" i="71"/>
  <c r="AE73" i="49"/>
  <c r="AB73" i="49"/>
  <c r="AC73" i="49"/>
  <c r="AF73" i="49"/>
  <c r="AA73" i="49"/>
  <c r="AA76" i="49" s="1"/>
  <c r="AG73" i="49"/>
  <c r="AD73" i="49"/>
  <c r="W74" i="49"/>
  <c r="T74" i="49"/>
  <c r="Z74" i="49"/>
  <c r="Y74" i="49"/>
  <c r="X74" i="49"/>
  <c r="U74" i="49"/>
  <c r="V74" i="49"/>
  <c r="M121" i="67"/>
  <c r="AG75" i="62"/>
  <c r="AK75" i="62"/>
  <c r="AJ75" i="62"/>
  <c r="AI75" i="62"/>
  <c r="AH75" i="62"/>
  <c r="AF75" i="62"/>
  <c r="O121" i="63"/>
  <c r="AE75" i="62"/>
  <c r="AE79" i="62" s="1"/>
  <c r="AI75" i="66"/>
  <c r="AH75" i="66"/>
  <c r="AG75" i="66"/>
  <c r="AE75" i="66"/>
  <c r="AE79" i="66" s="1"/>
  <c r="AF75" i="66"/>
  <c r="AJ75" i="66"/>
  <c r="AK75" i="66"/>
  <c r="O121" i="67"/>
  <c r="Z76" i="53"/>
  <c r="X76" i="53"/>
  <c r="AC76" i="53"/>
  <c r="AA76" i="53"/>
  <c r="AD76" i="53"/>
  <c r="Y76" i="53"/>
  <c r="L122" i="54"/>
  <c r="AB76" i="53"/>
  <c r="F18" i="1"/>
  <c r="F18" i="56" s="1"/>
  <c r="C9" i="2"/>
  <c r="L10" i="9"/>
  <c r="E114" i="2"/>
  <c r="H12" i="1"/>
  <c r="H12" i="56" s="1"/>
  <c r="F113" i="2"/>
  <c r="K74" i="37" l="1"/>
  <c r="J74" i="37"/>
  <c r="I74" i="37"/>
  <c r="L74" i="37"/>
  <c r="U73" i="37"/>
  <c r="T73" i="37"/>
  <c r="S73" i="37"/>
  <c r="V73" i="37"/>
  <c r="R76" i="37"/>
  <c r="E10" i="2"/>
  <c r="O20" i="90"/>
  <c r="AC12" i="91" s="1"/>
  <c r="H10" i="67"/>
  <c r="H10" i="88"/>
  <c r="H10" i="92"/>
  <c r="H10" i="71"/>
  <c r="O19" i="86"/>
  <c r="AC11" i="87" s="1"/>
  <c r="M19" i="90"/>
  <c r="W11" i="91" s="1"/>
  <c r="O19" i="90"/>
  <c r="AC11" i="91" s="1"/>
  <c r="M19" i="86"/>
  <c r="W11" i="87" s="1"/>
  <c r="Q22" i="76"/>
  <c r="Q19" i="90"/>
  <c r="AI11" i="91" s="1"/>
  <c r="M20" i="86"/>
  <c r="W12" i="87" s="1"/>
  <c r="O20" i="86"/>
  <c r="AC12" i="87" s="1"/>
  <c r="M20" i="90"/>
  <c r="W12" i="91" s="1"/>
  <c r="W88" i="90"/>
  <c r="W88" i="86"/>
  <c r="F20" i="1"/>
  <c r="F20" i="56" s="1"/>
  <c r="AE76" i="87"/>
  <c r="AI76" i="87"/>
  <c r="AG76" i="87"/>
  <c r="AJ76" i="87"/>
  <c r="O122" i="88"/>
  <c r="AF76" i="87"/>
  <c r="AK76" i="87"/>
  <c r="AH76" i="87"/>
  <c r="Q20" i="86"/>
  <c r="AI12" i="87" s="1"/>
  <c r="O10" i="92"/>
  <c r="O10" i="88"/>
  <c r="P121" i="88"/>
  <c r="J11" i="92"/>
  <c r="J11" i="88"/>
  <c r="L11" i="92"/>
  <c r="L11" i="88"/>
  <c r="N121" i="88"/>
  <c r="P121" i="92"/>
  <c r="N121" i="92"/>
  <c r="AO75" i="87"/>
  <c r="AL75" i="87"/>
  <c r="AN75" i="87"/>
  <c r="AM75" i="87"/>
  <c r="AR75" i="87"/>
  <c r="AQ75" i="87"/>
  <c r="R121" i="88"/>
  <c r="AP75" i="87"/>
  <c r="AK76" i="91"/>
  <c r="AE76" i="91"/>
  <c r="AJ76" i="91"/>
  <c r="AI76" i="91"/>
  <c r="AH76" i="91"/>
  <c r="AG76" i="91"/>
  <c r="O122" i="92"/>
  <c r="AF76" i="91"/>
  <c r="H13" i="1"/>
  <c r="V11" i="9" s="1"/>
  <c r="P89" i="90"/>
  <c r="N122" i="92" s="1"/>
  <c r="P89" i="86"/>
  <c r="N122" i="88" s="1"/>
  <c r="S88" i="90"/>
  <c r="S88" i="86"/>
  <c r="R121" i="92"/>
  <c r="AO75" i="91"/>
  <c r="AN75" i="91"/>
  <c r="AQ75" i="91"/>
  <c r="AM75" i="91"/>
  <c r="AP75" i="91"/>
  <c r="AL75" i="91"/>
  <c r="AR75" i="91"/>
  <c r="R89" i="90"/>
  <c r="P122" i="92" s="1"/>
  <c r="R89" i="86"/>
  <c r="P122" i="88" s="1"/>
  <c r="J10" i="92"/>
  <c r="J10" i="88"/>
  <c r="T89" i="90"/>
  <c r="T19" i="90" s="1"/>
  <c r="AP11" i="91" s="1"/>
  <c r="T89" i="86"/>
  <c r="T19" i="86" s="1"/>
  <c r="AP11" i="87" s="1"/>
  <c r="L10" i="92"/>
  <c r="L10" i="88"/>
  <c r="H11" i="92"/>
  <c r="H11" i="88"/>
  <c r="U88" i="90"/>
  <c r="U88" i="86"/>
  <c r="R46" i="76"/>
  <c r="T46" i="76"/>
  <c r="T23" i="76" s="1"/>
  <c r="P46" i="76"/>
  <c r="J11" i="63"/>
  <c r="J11" i="67"/>
  <c r="J11" i="71"/>
  <c r="L11" i="63"/>
  <c r="L11" i="67"/>
  <c r="L11" i="71"/>
  <c r="H11" i="63"/>
  <c r="H11" i="67"/>
  <c r="H11" i="71"/>
  <c r="L10" i="63"/>
  <c r="L10" i="71"/>
  <c r="L10" i="67"/>
  <c r="J10" i="63"/>
  <c r="J10" i="71"/>
  <c r="J10" i="67"/>
  <c r="O10" i="63"/>
  <c r="O10" i="71"/>
  <c r="O10" i="67"/>
  <c r="O20" i="61"/>
  <c r="AC12" i="62" s="1"/>
  <c r="Q20" i="65"/>
  <c r="AI12" i="66" s="1"/>
  <c r="Q20" i="61"/>
  <c r="AI12" i="62" s="1"/>
  <c r="G10" i="50"/>
  <c r="I10" i="50"/>
  <c r="O20" i="52"/>
  <c r="AC12" i="53" s="1"/>
  <c r="M11" i="54" s="1"/>
  <c r="W12" i="58"/>
  <c r="K11" i="59" s="1"/>
  <c r="AE11" i="49"/>
  <c r="K10" i="50" s="1"/>
  <c r="O20" i="57"/>
  <c r="AC12" i="58" s="1"/>
  <c r="M11" i="59" s="1"/>
  <c r="G13" i="56"/>
  <c r="O20" i="65"/>
  <c r="AC12" i="66" s="1"/>
  <c r="M20" i="52"/>
  <c r="W12" i="53" s="1"/>
  <c r="K11" i="54" s="1"/>
  <c r="M20" i="65"/>
  <c r="W12" i="66" s="1"/>
  <c r="O20" i="69"/>
  <c r="AC12" i="70" s="1"/>
  <c r="AI12" i="70"/>
  <c r="W12" i="62"/>
  <c r="AI12" i="53"/>
  <c r="O11" i="54" s="1"/>
  <c r="M20" i="69"/>
  <c r="W12" i="70" s="1"/>
  <c r="G13" i="36"/>
  <c r="Q11" i="37" s="1"/>
  <c r="E10" i="38" s="1"/>
  <c r="Q20" i="57"/>
  <c r="AI12" i="58" s="1"/>
  <c r="O11" i="59" s="1"/>
  <c r="K122" i="59"/>
  <c r="K122" i="54"/>
  <c r="K122" i="63"/>
  <c r="E118" i="38"/>
  <c r="P11" i="70"/>
  <c r="U41" i="76"/>
  <c r="U42" i="77"/>
  <c r="P42" i="76"/>
  <c r="P43" i="77"/>
  <c r="V11" i="70"/>
  <c r="AB11" i="70"/>
  <c r="T42" i="76"/>
  <c r="T22" i="76" s="1"/>
  <c r="T43" i="77"/>
  <c r="T12" i="77" s="1"/>
  <c r="Q19" i="69"/>
  <c r="R42" i="76"/>
  <c r="R43" i="77"/>
  <c r="S41" i="76"/>
  <c r="S42" i="77"/>
  <c r="W41" i="76"/>
  <c r="W42" i="77"/>
  <c r="I9" i="50"/>
  <c r="O19" i="65"/>
  <c r="AC11" i="66" s="1"/>
  <c r="O19" i="52"/>
  <c r="AC11" i="53" s="1"/>
  <c r="M10" i="54" s="1"/>
  <c r="G9" i="50"/>
  <c r="M19" i="57"/>
  <c r="W11" i="58" s="1"/>
  <c r="K10" i="59" s="1"/>
  <c r="M19" i="52"/>
  <c r="W11" i="53" s="1"/>
  <c r="K10" i="54" s="1"/>
  <c r="M19" i="61"/>
  <c r="W11" i="62" s="1"/>
  <c r="P121" i="54"/>
  <c r="AH76" i="49"/>
  <c r="P89" i="69"/>
  <c r="P89" i="61"/>
  <c r="P89" i="65"/>
  <c r="N122" i="67" s="1"/>
  <c r="P89" i="52"/>
  <c r="N122" i="54" s="1"/>
  <c r="H78" i="56"/>
  <c r="H75" i="36"/>
  <c r="P89" i="57"/>
  <c r="N122" i="59" s="1"/>
  <c r="K122" i="67"/>
  <c r="M19" i="65"/>
  <c r="W11" i="66" s="1"/>
  <c r="N121" i="63"/>
  <c r="W88" i="69"/>
  <c r="W88" i="61"/>
  <c r="W88" i="52"/>
  <c r="W88" i="57"/>
  <c r="W88" i="65"/>
  <c r="O122" i="59"/>
  <c r="AK76" i="58"/>
  <c r="AF76" i="58"/>
  <c r="AJ76" i="58"/>
  <c r="AI76" i="58"/>
  <c r="AG76" i="58"/>
  <c r="AE76" i="58"/>
  <c r="AH76" i="58"/>
  <c r="Q19" i="57"/>
  <c r="AI11" i="58" s="1"/>
  <c r="O10" i="59" s="1"/>
  <c r="M122" i="71"/>
  <c r="O19" i="69"/>
  <c r="AM75" i="62"/>
  <c r="AQ75" i="62"/>
  <c r="AO75" i="62"/>
  <c r="R121" i="63"/>
  <c r="AR75" i="62"/>
  <c r="AL75" i="62"/>
  <c r="AL79" i="62" s="1"/>
  <c r="AP75" i="62"/>
  <c r="AN75" i="62"/>
  <c r="U88" i="69"/>
  <c r="U88" i="57"/>
  <c r="U88" i="61"/>
  <c r="U88" i="65"/>
  <c r="U88" i="52"/>
  <c r="O19" i="57"/>
  <c r="AC11" i="58" s="1"/>
  <c r="M10" i="59" s="1"/>
  <c r="K122" i="71"/>
  <c r="M19" i="69"/>
  <c r="N121" i="71"/>
  <c r="AL75" i="53"/>
  <c r="AL79" i="53" s="1"/>
  <c r="AO75" i="53"/>
  <c r="R121" i="54"/>
  <c r="AN75" i="53"/>
  <c r="AQ75" i="53"/>
  <c r="AP75" i="53"/>
  <c r="AR75" i="53"/>
  <c r="AM75" i="53"/>
  <c r="P121" i="63"/>
  <c r="O19" i="61"/>
  <c r="AC11" i="62" s="1"/>
  <c r="AH76" i="66"/>
  <c r="AG76" i="66"/>
  <c r="AE76" i="66"/>
  <c r="AI76" i="66"/>
  <c r="AK76" i="66"/>
  <c r="O122" i="67"/>
  <c r="AJ76" i="66"/>
  <c r="AF76" i="66"/>
  <c r="R121" i="67"/>
  <c r="AQ75" i="66"/>
  <c r="AR75" i="66"/>
  <c r="AM75" i="66"/>
  <c r="AO75" i="66"/>
  <c r="AP75" i="66"/>
  <c r="AL75" i="66"/>
  <c r="AL79" i="66" s="1"/>
  <c r="AN75" i="66"/>
  <c r="P121" i="67"/>
  <c r="F117" i="38"/>
  <c r="AH76" i="53"/>
  <c r="AF76" i="53"/>
  <c r="AJ76" i="53"/>
  <c r="AI76" i="53"/>
  <c r="AG76" i="53"/>
  <c r="AK76" i="53"/>
  <c r="AE76" i="53"/>
  <c r="O122" i="54"/>
  <c r="R121" i="71"/>
  <c r="AP75" i="70"/>
  <c r="AO75" i="70"/>
  <c r="AM75" i="70"/>
  <c r="AQ75" i="70"/>
  <c r="AN75" i="70"/>
  <c r="AL75" i="70"/>
  <c r="AL79" i="70" s="1"/>
  <c r="AR75" i="70"/>
  <c r="N121" i="67"/>
  <c r="AJ76" i="62"/>
  <c r="AI76" i="62"/>
  <c r="AH76" i="62"/>
  <c r="O122" i="63"/>
  <c r="AK76" i="62"/>
  <c r="AF76" i="62"/>
  <c r="AG76" i="62"/>
  <c r="AE76" i="62"/>
  <c r="AR75" i="58"/>
  <c r="AQ75" i="58"/>
  <c r="AL75" i="58"/>
  <c r="AL79" i="58" s="1"/>
  <c r="AP75" i="58"/>
  <c r="AM75" i="58"/>
  <c r="R121" i="59"/>
  <c r="AO75" i="58"/>
  <c r="AN75" i="58"/>
  <c r="P121" i="59"/>
  <c r="Q19" i="52"/>
  <c r="AI11" i="53" s="1"/>
  <c r="O10" i="54" s="1"/>
  <c r="G12" i="36"/>
  <c r="Q10" i="37" s="1"/>
  <c r="E9" i="38" s="1"/>
  <c r="R89" i="65"/>
  <c r="P122" i="67" s="1"/>
  <c r="R89" i="57"/>
  <c r="R20" i="57" s="1"/>
  <c r="R89" i="61"/>
  <c r="P122" i="63" s="1"/>
  <c r="R89" i="69"/>
  <c r="R89" i="52"/>
  <c r="I77" i="56"/>
  <c r="S88" i="65"/>
  <c r="S88" i="57"/>
  <c r="S88" i="52"/>
  <c r="S88" i="69"/>
  <c r="S88" i="61"/>
  <c r="I74" i="36"/>
  <c r="W73" i="37" s="1"/>
  <c r="AE76" i="70"/>
  <c r="AJ76" i="70"/>
  <c r="O122" i="71"/>
  <c r="AG76" i="70"/>
  <c r="AK76" i="70"/>
  <c r="AI76" i="70"/>
  <c r="AH76" i="70"/>
  <c r="AF76" i="70"/>
  <c r="N121" i="59"/>
  <c r="T89" i="65"/>
  <c r="T19" i="65" s="1"/>
  <c r="AP11" i="66" s="1"/>
  <c r="T89" i="69"/>
  <c r="T89" i="57"/>
  <c r="T19" i="57" s="1"/>
  <c r="AP11" i="58" s="1"/>
  <c r="R10" i="59" s="1"/>
  <c r="N9" i="50"/>
  <c r="T89" i="52"/>
  <c r="T20" i="52" s="1"/>
  <c r="T89" i="61"/>
  <c r="T19" i="61" s="1"/>
  <c r="AP11" i="62" s="1"/>
  <c r="AD74" i="49"/>
  <c r="AC74" i="49"/>
  <c r="AG74" i="49"/>
  <c r="AF74" i="49"/>
  <c r="AA74" i="49"/>
  <c r="AE74" i="49"/>
  <c r="AB74" i="49"/>
  <c r="P121" i="71"/>
  <c r="N121" i="54"/>
  <c r="Q10" i="9"/>
  <c r="D9" i="2"/>
  <c r="G21" i="1"/>
  <c r="G21" i="56" s="1"/>
  <c r="G22" i="1"/>
  <c r="G22" i="56" s="1"/>
  <c r="I12" i="1"/>
  <c r="I12" i="56" s="1"/>
  <c r="F114" i="2"/>
  <c r="G113" i="2"/>
  <c r="F118" i="38" l="1"/>
  <c r="R74" i="37"/>
  <c r="Y73" i="37"/>
  <c r="X73" i="37"/>
  <c r="Z73" i="37"/>
  <c r="AA73" i="37"/>
  <c r="W76" i="37"/>
  <c r="T20" i="90"/>
  <c r="AP12" i="91" s="1"/>
  <c r="P19" i="86"/>
  <c r="AD11" i="87" s="1"/>
  <c r="F10" i="2"/>
  <c r="R19" i="90"/>
  <c r="AJ11" i="91" s="1"/>
  <c r="T13" i="76"/>
  <c r="R19" i="86"/>
  <c r="AJ11" i="87" s="1"/>
  <c r="P19" i="90"/>
  <c r="AD11" i="91" s="1"/>
  <c r="W89" i="90"/>
  <c r="W19" i="90" s="1"/>
  <c r="AW11" i="91" s="1"/>
  <c r="W89" i="86"/>
  <c r="W19" i="86" s="1"/>
  <c r="AW11" i="87" s="1"/>
  <c r="X88" i="90"/>
  <c r="X88" i="86"/>
  <c r="V88" i="90"/>
  <c r="V88" i="86"/>
  <c r="Q121" i="88"/>
  <c r="R20" i="90"/>
  <c r="AJ12" i="91" s="1"/>
  <c r="F24" i="56"/>
  <c r="F56" i="56" s="1"/>
  <c r="K10" i="92"/>
  <c r="K10" i="88"/>
  <c r="F24" i="1"/>
  <c r="F56" i="1" s="1"/>
  <c r="S121" i="88"/>
  <c r="AL79" i="91"/>
  <c r="W20" i="86"/>
  <c r="AW12" i="87" s="1"/>
  <c r="AT75" i="87"/>
  <c r="AS75" i="87"/>
  <c r="AS79" i="87" s="1"/>
  <c r="AY75" i="87"/>
  <c r="AW75" i="87"/>
  <c r="AV75" i="87"/>
  <c r="AU75" i="87"/>
  <c r="U121" i="88"/>
  <c r="AX75" i="87"/>
  <c r="O11" i="92"/>
  <c r="O11" i="88"/>
  <c r="Q121" i="92"/>
  <c r="U89" i="90"/>
  <c r="S122" i="92" s="1"/>
  <c r="U89" i="86"/>
  <c r="S122" i="88" s="1"/>
  <c r="R10" i="92"/>
  <c r="R10" i="88"/>
  <c r="S121" i="92"/>
  <c r="W20" i="90"/>
  <c r="AW12" i="91" s="1"/>
  <c r="AW75" i="91"/>
  <c r="AV75" i="91"/>
  <c r="U121" i="92"/>
  <c r="AU75" i="91"/>
  <c r="AS75" i="91"/>
  <c r="AY75" i="91"/>
  <c r="AX75" i="91"/>
  <c r="AT75" i="91"/>
  <c r="M10" i="92"/>
  <c r="M10" i="88"/>
  <c r="P20" i="90"/>
  <c r="AD12" i="91" s="1"/>
  <c r="I13" i="1"/>
  <c r="AA11" i="9" s="1"/>
  <c r="S89" i="90"/>
  <c r="Q122" i="92" s="1"/>
  <c r="S89" i="86"/>
  <c r="Q122" i="88" s="1"/>
  <c r="K11" i="92"/>
  <c r="K11" i="88"/>
  <c r="AL76" i="87"/>
  <c r="AO76" i="87"/>
  <c r="AN76" i="87"/>
  <c r="R122" i="88"/>
  <c r="AR76" i="87"/>
  <c r="AQ76" i="87"/>
  <c r="AM76" i="87"/>
  <c r="AP76" i="87"/>
  <c r="AL79" i="87"/>
  <c r="AN76" i="91"/>
  <c r="AM76" i="91"/>
  <c r="AL76" i="91"/>
  <c r="AR76" i="91"/>
  <c r="AP76" i="91"/>
  <c r="AQ76" i="91"/>
  <c r="R122" i="92"/>
  <c r="AO76" i="91"/>
  <c r="P20" i="86"/>
  <c r="AD12" i="87" s="1"/>
  <c r="R20" i="86"/>
  <c r="AJ12" i="87" s="1"/>
  <c r="Z88" i="90"/>
  <c r="Z88" i="86"/>
  <c r="M11" i="92"/>
  <c r="M11" i="88"/>
  <c r="T20" i="86"/>
  <c r="AP12" i="87" s="1"/>
  <c r="V59" i="9"/>
  <c r="AA59" i="9"/>
  <c r="W46" i="76"/>
  <c r="W23" i="76" s="1"/>
  <c r="U46" i="76"/>
  <c r="S46" i="76"/>
  <c r="O11" i="63"/>
  <c r="O11" i="71"/>
  <c r="O11" i="67"/>
  <c r="K11" i="63"/>
  <c r="K11" i="67"/>
  <c r="K11" i="71"/>
  <c r="M11" i="63"/>
  <c r="M11" i="67"/>
  <c r="M11" i="71"/>
  <c r="M10" i="63"/>
  <c r="M10" i="67"/>
  <c r="M10" i="71"/>
  <c r="R10" i="63"/>
  <c r="R10" i="71"/>
  <c r="R10" i="67"/>
  <c r="K10" i="63"/>
  <c r="K10" i="71"/>
  <c r="K10" i="67"/>
  <c r="J10" i="50"/>
  <c r="H13" i="36"/>
  <c r="V11" i="37" s="1"/>
  <c r="F10" i="38" s="1"/>
  <c r="P20" i="52"/>
  <c r="AD12" i="53" s="1"/>
  <c r="N11" i="54" s="1"/>
  <c r="H13" i="56"/>
  <c r="R20" i="61"/>
  <c r="AJ12" i="62" s="1"/>
  <c r="T20" i="57"/>
  <c r="AP12" i="58" s="1"/>
  <c r="R11" i="59" s="1"/>
  <c r="L10" i="50"/>
  <c r="AJ12" i="58"/>
  <c r="P11" i="59" s="1"/>
  <c r="P20" i="65"/>
  <c r="AD12" i="66" s="1"/>
  <c r="N10" i="50"/>
  <c r="P20" i="69"/>
  <c r="AD12" i="70" s="1"/>
  <c r="R20" i="69"/>
  <c r="AJ12" i="70" s="1"/>
  <c r="P20" i="57"/>
  <c r="AD12" i="58" s="1"/>
  <c r="N11" i="59" s="1"/>
  <c r="T20" i="69"/>
  <c r="AP12" i="70" s="1"/>
  <c r="T20" i="61"/>
  <c r="AP12" i="62" s="1"/>
  <c r="AP12" i="53"/>
  <c r="R11" i="54" s="1"/>
  <c r="T20" i="65"/>
  <c r="AP12" i="66" s="1"/>
  <c r="P20" i="61"/>
  <c r="AD12" i="62" s="1"/>
  <c r="R20" i="65"/>
  <c r="AJ12" i="66" s="1"/>
  <c r="R20" i="52"/>
  <c r="AJ12" i="53" s="1"/>
  <c r="P11" i="54" s="1"/>
  <c r="Z41" i="76"/>
  <c r="Z42" i="77"/>
  <c r="S42" i="76"/>
  <c r="S43" i="77"/>
  <c r="AI11" i="70"/>
  <c r="AC11" i="70"/>
  <c r="W42" i="76"/>
  <c r="W13" i="76" s="1"/>
  <c r="W43" i="77"/>
  <c r="W12" i="77" s="1"/>
  <c r="U42" i="76"/>
  <c r="U43" i="77"/>
  <c r="W11" i="70"/>
  <c r="N122" i="71"/>
  <c r="X41" i="76"/>
  <c r="X42" i="77"/>
  <c r="V41" i="76"/>
  <c r="V42" i="77"/>
  <c r="J9" i="50"/>
  <c r="P19" i="52"/>
  <c r="AD11" i="53" s="1"/>
  <c r="N10" i="54" s="1"/>
  <c r="P19" i="57"/>
  <c r="AD11" i="58" s="1"/>
  <c r="N10" i="59" s="1"/>
  <c r="P19" i="69"/>
  <c r="P19" i="65"/>
  <c r="AD11" i="66" s="1"/>
  <c r="R19" i="61"/>
  <c r="AJ11" i="62" s="1"/>
  <c r="W89" i="69"/>
  <c r="W20" i="69" s="1"/>
  <c r="W89" i="61"/>
  <c r="W19" i="61" s="1"/>
  <c r="AW11" i="62" s="1"/>
  <c r="W89" i="52"/>
  <c r="W20" i="52" s="1"/>
  <c r="Q9" i="50"/>
  <c r="W89" i="65"/>
  <c r="W19" i="65" s="1"/>
  <c r="AW11" i="66" s="1"/>
  <c r="W89" i="57"/>
  <c r="W19" i="57" s="1"/>
  <c r="AW11" i="58" s="1"/>
  <c r="U10" i="59" s="1"/>
  <c r="AR76" i="53"/>
  <c r="AM76" i="53"/>
  <c r="AN76" i="53"/>
  <c r="AO76" i="53"/>
  <c r="AQ76" i="53"/>
  <c r="R122" i="54"/>
  <c r="AL76" i="53"/>
  <c r="AP76" i="53"/>
  <c r="T19" i="52"/>
  <c r="AP11" i="53" s="1"/>
  <c r="R10" i="54" s="1"/>
  <c r="S89" i="65"/>
  <c r="Q122" i="67" s="1"/>
  <c r="S89" i="57"/>
  <c r="Q122" i="59" s="1"/>
  <c r="S89" i="61"/>
  <c r="Q122" i="63" s="1"/>
  <c r="I78" i="56"/>
  <c r="S89" i="52"/>
  <c r="Q122" i="54" s="1"/>
  <c r="I75" i="36"/>
  <c r="S89" i="69"/>
  <c r="Q121" i="71"/>
  <c r="Z88" i="65"/>
  <c r="Z88" i="61"/>
  <c r="Z88" i="52"/>
  <c r="Z88" i="69"/>
  <c r="Z88" i="57"/>
  <c r="P122" i="71"/>
  <c r="R19" i="69"/>
  <c r="Q121" i="67"/>
  <c r="P122" i="59"/>
  <c r="R19" i="57"/>
  <c r="AJ11" i="58" s="1"/>
  <c r="P10" i="59" s="1"/>
  <c r="L9" i="50"/>
  <c r="AW75" i="58"/>
  <c r="AS75" i="58"/>
  <c r="AS79" i="58" s="1"/>
  <c r="AY75" i="58"/>
  <c r="AU75" i="58"/>
  <c r="AX75" i="58"/>
  <c r="AT75" i="58"/>
  <c r="AV75" i="58"/>
  <c r="U121" i="59"/>
  <c r="AR76" i="58"/>
  <c r="AQ76" i="58"/>
  <c r="AL76" i="58"/>
  <c r="AP76" i="58"/>
  <c r="AM76" i="58"/>
  <c r="R122" i="59"/>
  <c r="AO76" i="58"/>
  <c r="AN76" i="58"/>
  <c r="Q121" i="63"/>
  <c r="P122" i="54"/>
  <c r="R19" i="52"/>
  <c r="AJ11" i="53" s="1"/>
  <c r="P10" i="54" s="1"/>
  <c r="N122" i="63"/>
  <c r="P19" i="61"/>
  <c r="AD11" i="62" s="1"/>
  <c r="S121" i="67"/>
  <c r="AS75" i="66"/>
  <c r="AS79" i="66" s="1"/>
  <c r="AX75" i="66"/>
  <c r="AY75" i="66"/>
  <c r="AW75" i="66"/>
  <c r="U121" i="67"/>
  <c r="AV75" i="66"/>
  <c r="AU75" i="66"/>
  <c r="AT75" i="66"/>
  <c r="AO76" i="70"/>
  <c r="AP76" i="70"/>
  <c r="AM76" i="70"/>
  <c r="AQ76" i="70"/>
  <c r="AL76" i="70"/>
  <c r="AN76" i="70"/>
  <c r="AR76" i="70"/>
  <c r="R122" i="71"/>
  <c r="R19" i="65"/>
  <c r="AJ11" i="66" s="1"/>
  <c r="S121" i="59"/>
  <c r="U89" i="65"/>
  <c r="S122" i="67" s="1"/>
  <c r="U89" i="57"/>
  <c r="S122" i="59" s="1"/>
  <c r="U89" i="69"/>
  <c r="U89" i="52"/>
  <c r="S122" i="54" s="1"/>
  <c r="U89" i="61"/>
  <c r="S122" i="63" s="1"/>
  <c r="AR76" i="66"/>
  <c r="AP76" i="66"/>
  <c r="AM76" i="66"/>
  <c r="R122" i="67"/>
  <c r="AN76" i="66"/>
  <c r="AQ76" i="66"/>
  <c r="AL76" i="66"/>
  <c r="AO76" i="66"/>
  <c r="G117" i="38"/>
  <c r="S121" i="71"/>
  <c r="AO76" i="49"/>
  <c r="AO76" i="62"/>
  <c r="AN76" i="62"/>
  <c r="R122" i="63"/>
  <c r="AP76" i="62"/>
  <c r="AM76" i="62"/>
  <c r="AL76" i="62"/>
  <c r="AQ76" i="62"/>
  <c r="AR76" i="62"/>
  <c r="Q121" i="54"/>
  <c r="H12" i="36"/>
  <c r="V10" i="37" s="1"/>
  <c r="F9" i="38" s="1"/>
  <c r="S121" i="54"/>
  <c r="AW75" i="53"/>
  <c r="AX75" i="53"/>
  <c r="U121" i="54"/>
  <c r="AV75" i="53"/>
  <c r="AT75" i="53"/>
  <c r="AU75" i="53"/>
  <c r="AY75" i="53"/>
  <c r="AS75" i="53"/>
  <c r="AS79" i="53" s="1"/>
  <c r="AV75" i="62"/>
  <c r="U121" i="63"/>
  <c r="AX75" i="62"/>
  <c r="AU75" i="62"/>
  <c r="AS75" i="62"/>
  <c r="AS79" i="62" s="1"/>
  <c r="AT75" i="62"/>
  <c r="AY75" i="62"/>
  <c r="AW75" i="62"/>
  <c r="X88" i="65"/>
  <c r="X88" i="61"/>
  <c r="X88" i="52"/>
  <c r="X88" i="69"/>
  <c r="X88" i="57"/>
  <c r="V88" i="69"/>
  <c r="V88" i="57"/>
  <c r="V88" i="61"/>
  <c r="V88" i="65"/>
  <c r="V88" i="52"/>
  <c r="Q121" i="59"/>
  <c r="T19" i="69"/>
  <c r="S121" i="63"/>
  <c r="AX75" i="70"/>
  <c r="AV75" i="70"/>
  <c r="AY75" i="70"/>
  <c r="AS75" i="70"/>
  <c r="AS79" i="70" s="1"/>
  <c r="AW75" i="70"/>
  <c r="AT75" i="70"/>
  <c r="U121" i="71"/>
  <c r="AU75" i="70"/>
  <c r="E9" i="2"/>
  <c r="V10" i="9"/>
  <c r="G114" i="2"/>
  <c r="AB59" i="9" l="1"/>
  <c r="G118" i="38"/>
  <c r="W74" i="37"/>
  <c r="V74" i="37"/>
  <c r="U74" i="37"/>
  <c r="S74" i="37"/>
  <c r="T74" i="37"/>
  <c r="G10" i="2"/>
  <c r="U20" i="90"/>
  <c r="AQ12" i="91" s="1"/>
  <c r="U19" i="90"/>
  <c r="AQ11" i="91" s="1"/>
  <c r="W22" i="76"/>
  <c r="S19" i="90"/>
  <c r="AK11" i="91" s="1"/>
  <c r="U19" i="86"/>
  <c r="AQ11" i="87" s="1"/>
  <c r="S19" i="86"/>
  <c r="AK11" i="87" s="1"/>
  <c r="N10" i="92"/>
  <c r="N10" i="88"/>
  <c r="R11" i="92"/>
  <c r="R11" i="88"/>
  <c r="BC75" i="91"/>
  <c r="BA75" i="91"/>
  <c r="BD75" i="91"/>
  <c r="BF75" i="91"/>
  <c r="BB75" i="91"/>
  <c r="AZ75" i="91"/>
  <c r="AZ79" i="91" s="1"/>
  <c r="X121" i="92"/>
  <c r="BE75" i="91"/>
  <c r="S20" i="90"/>
  <c r="AK12" i="91" s="1"/>
  <c r="U20" i="86"/>
  <c r="AQ12" i="87" s="1"/>
  <c r="V121" i="88"/>
  <c r="P10" i="92"/>
  <c r="P10" i="88"/>
  <c r="AS79" i="91"/>
  <c r="Y88" i="90"/>
  <c r="Y88" i="86"/>
  <c r="V121" i="92"/>
  <c r="X89" i="90"/>
  <c r="V122" i="92" s="1"/>
  <c r="X89" i="86"/>
  <c r="V122" i="88" s="1"/>
  <c r="AC88" i="90"/>
  <c r="AC88" i="86"/>
  <c r="AX76" i="87"/>
  <c r="AW76" i="87"/>
  <c r="AV76" i="87"/>
  <c r="AS76" i="87"/>
  <c r="AU76" i="87"/>
  <c r="AT76" i="87"/>
  <c r="AY76" i="87"/>
  <c r="U122" i="88"/>
  <c r="Z89" i="86"/>
  <c r="Z20" i="86" s="1"/>
  <c r="BD12" i="87" s="1"/>
  <c r="Z89" i="90"/>
  <c r="Z19" i="90" s="1"/>
  <c r="BD11" i="91" s="1"/>
  <c r="AA88" i="90"/>
  <c r="AA88" i="86"/>
  <c r="AV76" i="91"/>
  <c r="AU76" i="91"/>
  <c r="AT76" i="91"/>
  <c r="U122" i="92"/>
  <c r="AS76" i="91"/>
  <c r="AY76" i="91"/>
  <c r="AX76" i="91"/>
  <c r="AW76" i="91"/>
  <c r="N11" i="92"/>
  <c r="N11" i="88"/>
  <c r="P11" i="92"/>
  <c r="P11" i="88"/>
  <c r="S20" i="86"/>
  <c r="AK12" i="87" s="1"/>
  <c r="T121" i="88"/>
  <c r="V89" i="90"/>
  <c r="T122" i="92" s="1"/>
  <c r="V89" i="86"/>
  <c r="T122" i="88" s="1"/>
  <c r="U10" i="92"/>
  <c r="U10" i="88"/>
  <c r="BD75" i="87"/>
  <c r="BC75" i="87"/>
  <c r="AZ75" i="87"/>
  <c r="AZ79" i="87" s="1"/>
  <c r="X121" i="88"/>
  <c r="BF75" i="87"/>
  <c r="BE75" i="87"/>
  <c r="BA75" i="87"/>
  <c r="BB75" i="87"/>
  <c r="T121" i="92"/>
  <c r="V60" i="9"/>
  <c r="H16" i="1" s="1"/>
  <c r="H16" i="56" s="1"/>
  <c r="X46" i="76"/>
  <c r="Z46" i="76"/>
  <c r="Z23" i="76" s="1"/>
  <c r="V46" i="76"/>
  <c r="P11" i="63"/>
  <c r="P11" i="71"/>
  <c r="P11" i="67"/>
  <c r="N11" i="63"/>
  <c r="N11" i="71"/>
  <c r="N11" i="67"/>
  <c r="R11" i="63"/>
  <c r="R11" i="71"/>
  <c r="R11" i="67"/>
  <c r="M9" i="50"/>
  <c r="U10" i="63"/>
  <c r="U10" i="71"/>
  <c r="U10" i="67"/>
  <c r="N10" i="63"/>
  <c r="N10" i="71"/>
  <c r="N10" i="67"/>
  <c r="P10" i="63"/>
  <c r="P10" i="71"/>
  <c r="P10" i="67"/>
  <c r="U20" i="65"/>
  <c r="AQ12" i="66" s="1"/>
  <c r="I13" i="36"/>
  <c r="AA11" i="37" s="1"/>
  <c r="G10" i="38" s="1"/>
  <c r="I13" i="56"/>
  <c r="O10" i="50"/>
  <c r="U20" i="57"/>
  <c r="AQ12" i="58" s="1"/>
  <c r="S11" i="59" s="1"/>
  <c r="AW12" i="53"/>
  <c r="U11" i="54" s="1"/>
  <c r="Q10" i="50"/>
  <c r="S20" i="65"/>
  <c r="AK12" i="66" s="1"/>
  <c r="S20" i="52"/>
  <c r="AK12" i="53" s="1"/>
  <c r="Q11" i="54" s="1"/>
  <c r="U20" i="61"/>
  <c r="AQ12" i="62" s="1"/>
  <c r="M10" i="50"/>
  <c r="U20" i="52"/>
  <c r="AQ12" i="53" s="1"/>
  <c r="S11" i="54" s="1"/>
  <c r="S20" i="69"/>
  <c r="AK12" i="70" s="1"/>
  <c r="AW12" i="70"/>
  <c r="W20" i="65"/>
  <c r="AW12" i="66" s="1"/>
  <c r="W20" i="57"/>
  <c r="AW12" i="58" s="1"/>
  <c r="U11" i="59" s="1"/>
  <c r="S20" i="61"/>
  <c r="AK12" i="62" s="1"/>
  <c r="W20" i="61"/>
  <c r="AW12" i="62" s="1"/>
  <c r="U20" i="69"/>
  <c r="AQ12" i="70" s="1"/>
  <c r="S20" i="57"/>
  <c r="AK12" i="58" s="1"/>
  <c r="Q11" i="59" s="1"/>
  <c r="AD11" i="70"/>
  <c r="AP11" i="70"/>
  <c r="Y41" i="76"/>
  <c r="Y42" i="77"/>
  <c r="S122" i="71"/>
  <c r="X42" i="76"/>
  <c r="X43" i="77"/>
  <c r="AC41" i="76"/>
  <c r="AC42" i="77"/>
  <c r="Q122" i="71"/>
  <c r="Z42" i="76"/>
  <c r="Z22" i="76" s="1"/>
  <c r="Z43" i="77"/>
  <c r="Z12" i="77" s="1"/>
  <c r="V42" i="76"/>
  <c r="V43" i="77"/>
  <c r="AA41" i="76"/>
  <c r="AA42" i="77"/>
  <c r="AJ11" i="70"/>
  <c r="I12" i="36"/>
  <c r="AA10" i="37" s="1"/>
  <c r="G9" i="38" s="1"/>
  <c r="S19" i="52"/>
  <c r="AK11" i="53" s="1"/>
  <c r="Q10" i="54" s="1"/>
  <c r="U19" i="61"/>
  <c r="AQ11" i="62" s="1"/>
  <c r="O9" i="50"/>
  <c r="S19" i="65"/>
  <c r="AK11" i="66" s="1"/>
  <c r="U19" i="69"/>
  <c r="S19" i="69"/>
  <c r="S19" i="57"/>
  <c r="AK11" i="58" s="1"/>
  <c r="Q10" i="59" s="1"/>
  <c r="U19" i="57"/>
  <c r="AQ11" i="58" s="1"/>
  <c r="S10" i="59" s="1"/>
  <c r="V89" i="61"/>
  <c r="T122" i="63" s="1"/>
  <c r="V89" i="69"/>
  <c r="V20" i="69" s="1"/>
  <c r="V89" i="52"/>
  <c r="T122" i="54" s="1"/>
  <c r="V89" i="65"/>
  <c r="T122" i="67" s="1"/>
  <c r="V89" i="57"/>
  <c r="T122" i="59" s="1"/>
  <c r="AV76" i="49"/>
  <c r="T121" i="63"/>
  <c r="V121" i="71"/>
  <c r="Y88" i="65"/>
  <c r="Y88" i="61"/>
  <c r="Y88" i="52"/>
  <c r="Y88" i="69"/>
  <c r="Y88" i="57"/>
  <c r="U19" i="52"/>
  <c r="AQ11" i="53" s="1"/>
  <c r="S10" i="54" s="1"/>
  <c r="X121" i="67"/>
  <c r="BE75" i="66"/>
  <c r="BA75" i="66"/>
  <c r="BC75" i="66"/>
  <c r="BB75" i="66"/>
  <c r="BD75" i="66"/>
  <c r="AZ75" i="66"/>
  <c r="AZ79" i="66" s="1"/>
  <c r="BF75" i="66"/>
  <c r="AU76" i="66"/>
  <c r="AT76" i="66"/>
  <c r="AY76" i="66"/>
  <c r="AW76" i="66"/>
  <c r="AV76" i="66"/>
  <c r="AS76" i="66"/>
  <c r="AX76" i="66"/>
  <c r="U122" i="67"/>
  <c r="X89" i="69"/>
  <c r="X20" i="69" s="1"/>
  <c r="X89" i="61"/>
  <c r="V122" i="63" s="1"/>
  <c r="X89" i="52"/>
  <c r="V122" i="54" s="1"/>
  <c r="X89" i="65"/>
  <c r="V122" i="67" s="1"/>
  <c r="X89" i="57"/>
  <c r="V122" i="59" s="1"/>
  <c r="AC88" i="65"/>
  <c r="AC88" i="69"/>
  <c r="AC88" i="57"/>
  <c r="AC88" i="52"/>
  <c r="AC88" i="61"/>
  <c r="T121" i="71"/>
  <c r="V121" i="59"/>
  <c r="V121" i="63"/>
  <c r="S19" i="61"/>
  <c r="AK11" i="62" s="1"/>
  <c r="Z89" i="57"/>
  <c r="Z19" i="57" s="1"/>
  <c r="BD11" i="58" s="1"/>
  <c r="X10" i="59" s="1"/>
  <c r="Z89" i="52"/>
  <c r="Z19" i="52" s="1"/>
  <c r="BD11" i="53" s="1"/>
  <c r="X10" i="54" s="1"/>
  <c r="Z89" i="61"/>
  <c r="Z19" i="61" s="1"/>
  <c r="BD11" i="62" s="1"/>
  <c r="Z89" i="65"/>
  <c r="Z20" i="65" s="1"/>
  <c r="Z89" i="69"/>
  <c r="T121" i="54"/>
  <c r="AA88" i="65"/>
  <c r="AA88" i="57"/>
  <c r="AA88" i="61"/>
  <c r="AA88" i="52"/>
  <c r="AA88" i="69"/>
  <c r="BC75" i="58"/>
  <c r="BB75" i="58"/>
  <c r="X121" i="59"/>
  <c r="BF75" i="58"/>
  <c r="BE75" i="58"/>
  <c r="BA75" i="58"/>
  <c r="AZ75" i="58"/>
  <c r="AZ79" i="58" s="1"/>
  <c r="BD75" i="58"/>
  <c r="AX76" i="53"/>
  <c r="AU76" i="53"/>
  <c r="AS76" i="53"/>
  <c r="AY76" i="53"/>
  <c r="AW76" i="53"/>
  <c r="U122" i="54"/>
  <c r="AV76" i="53"/>
  <c r="AT76" i="53"/>
  <c r="V121" i="54"/>
  <c r="W19" i="52"/>
  <c r="AW11" i="53" s="1"/>
  <c r="U10" i="54" s="1"/>
  <c r="U19" i="65"/>
  <c r="AQ11" i="66" s="1"/>
  <c r="BB75" i="70"/>
  <c r="BE75" i="70"/>
  <c r="BA75" i="70"/>
  <c r="BC75" i="70"/>
  <c r="AZ75" i="70"/>
  <c r="AZ79" i="70" s="1"/>
  <c r="X121" i="71"/>
  <c r="BF75" i="70"/>
  <c r="BD75" i="70"/>
  <c r="AX76" i="62"/>
  <c r="AU76" i="62"/>
  <c r="AT76" i="62"/>
  <c r="AS76" i="62"/>
  <c r="U122" i="63"/>
  <c r="AY76" i="62"/>
  <c r="AW76" i="62"/>
  <c r="AV76" i="62"/>
  <c r="T121" i="67"/>
  <c r="AZ75" i="53"/>
  <c r="AZ79" i="53" s="1"/>
  <c r="BD75" i="53"/>
  <c r="BB75" i="53"/>
  <c r="X121" i="54"/>
  <c r="BC75" i="53"/>
  <c r="BA75" i="53"/>
  <c r="BF75" i="53"/>
  <c r="BE75" i="53"/>
  <c r="AY76" i="70"/>
  <c r="AX76" i="70"/>
  <c r="AU76" i="70"/>
  <c r="AS76" i="70"/>
  <c r="AW76" i="70"/>
  <c r="AT76" i="70"/>
  <c r="AV76" i="70"/>
  <c r="U122" i="71"/>
  <c r="W19" i="69"/>
  <c r="T121" i="59"/>
  <c r="V121" i="67"/>
  <c r="BD75" i="62"/>
  <c r="BF75" i="62"/>
  <c r="BE75" i="62"/>
  <c r="X121" i="63"/>
  <c r="BC75" i="62"/>
  <c r="BB75" i="62"/>
  <c r="BA75" i="62"/>
  <c r="AZ75" i="62"/>
  <c r="AZ79" i="62" s="1"/>
  <c r="AS76" i="58"/>
  <c r="AU76" i="58"/>
  <c r="AY76" i="58"/>
  <c r="AX76" i="58"/>
  <c r="AT76" i="58"/>
  <c r="AW76" i="58"/>
  <c r="AV76" i="58"/>
  <c r="U122" i="59"/>
  <c r="AA10" i="9"/>
  <c r="F9" i="2"/>
  <c r="H21" i="1"/>
  <c r="H21" i="56" s="1"/>
  <c r="H22" i="1"/>
  <c r="H22" i="56" s="1"/>
  <c r="H17" i="1"/>
  <c r="H17" i="56" s="1"/>
  <c r="AA60" i="9"/>
  <c r="I16" i="1" s="1"/>
  <c r="I16" i="56" s="1"/>
  <c r="X74" i="37" l="1"/>
  <c r="Z74" i="37"/>
  <c r="AA74" i="37"/>
  <c r="Y74" i="37"/>
  <c r="V20" i="90"/>
  <c r="AR12" i="91" s="1"/>
  <c r="X19" i="86"/>
  <c r="AX11" i="87" s="1"/>
  <c r="V19" i="90"/>
  <c r="AR11" i="91" s="1"/>
  <c r="Z19" i="86"/>
  <c r="BD11" i="87" s="1"/>
  <c r="X20" i="90"/>
  <c r="AX12" i="91" s="1"/>
  <c r="V19" i="86"/>
  <c r="AR11" i="87" s="1"/>
  <c r="X19" i="90"/>
  <c r="AX11" i="91" s="1"/>
  <c r="Z13" i="76"/>
  <c r="AD88" i="90"/>
  <c r="AD88" i="86"/>
  <c r="AB88" i="90"/>
  <c r="AB88" i="86"/>
  <c r="BC76" i="91"/>
  <c r="BB76" i="91"/>
  <c r="BA76" i="91"/>
  <c r="BD76" i="91"/>
  <c r="AZ76" i="91"/>
  <c r="BF76" i="91"/>
  <c r="BE76" i="91"/>
  <c r="X122" i="92"/>
  <c r="W121" i="88"/>
  <c r="Z20" i="90"/>
  <c r="BD12" i="91" s="1"/>
  <c r="AA89" i="90"/>
  <c r="Y122" i="92" s="1"/>
  <c r="AA89" i="86"/>
  <c r="Y122" i="88" s="1"/>
  <c r="S10" i="92"/>
  <c r="S10" i="88"/>
  <c r="AC89" i="90"/>
  <c r="AC20" i="90" s="1"/>
  <c r="BK12" i="91" s="1"/>
  <c r="AC89" i="86"/>
  <c r="AC20" i="86" s="1"/>
  <c r="BK12" i="87" s="1"/>
  <c r="V20" i="86"/>
  <c r="AR12" i="87" s="1"/>
  <c r="BK75" i="87"/>
  <c r="BH75" i="87"/>
  <c r="BM75" i="87"/>
  <c r="BG75" i="87"/>
  <c r="BG79" i="87" s="1"/>
  <c r="BL75" i="87"/>
  <c r="BJ75" i="87"/>
  <c r="BI75" i="87"/>
  <c r="AA121" i="88"/>
  <c r="AF88" i="90"/>
  <c r="AF88" i="86"/>
  <c r="BG75" i="91"/>
  <c r="BG79" i="91" s="1"/>
  <c r="BM75" i="91"/>
  <c r="BL75" i="91"/>
  <c r="BK75" i="91"/>
  <c r="BI75" i="91"/>
  <c r="AA121" i="92"/>
  <c r="BJ75" i="91"/>
  <c r="BH75" i="91"/>
  <c r="X20" i="86"/>
  <c r="AX12" i="87" s="1"/>
  <c r="BC76" i="87"/>
  <c r="BB76" i="87"/>
  <c r="X122" i="88"/>
  <c r="BE76" i="87"/>
  <c r="BD76" i="87"/>
  <c r="BA76" i="87"/>
  <c r="AZ76" i="87"/>
  <c r="BF76" i="87"/>
  <c r="W121" i="92"/>
  <c r="X10" i="92"/>
  <c r="X10" i="88"/>
  <c r="Q10" i="92"/>
  <c r="Q10" i="88"/>
  <c r="Y89" i="90"/>
  <c r="W122" i="92" s="1"/>
  <c r="Y89" i="86"/>
  <c r="W122" i="88" s="1"/>
  <c r="U11" i="92"/>
  <c r="U11" i="88"/>
  <c r="Q11" i="92"/>
  <c r="Q11" i="88"/>
  <c r="S11" i="92"/>
  <c r="S11" i="88"/>
  <c r="Y121" i="88"/>
  <c r="AA20" i="86"/>
  <c r="BE12" i="87" s="1"/>
  <c r="Y121" i="92"/>
  <c r="AC46" i="76"/>
  <c r="AC23" i="76" s="1"/>
  <c r="AA46" i="76"/>
  <c r="Y46" i="76"/>
  <c r="S11" i="63"/>
  <c r="S11" i="67"/>
  <c r="S11" i="71"/>
  <c r="U11" i="63"/>
  <c r="U11" i="67"/>
  <c r="U11" i="71"/>
  <c r="Q11" i="63"/>
  <c r="Q11" i="71"/>
  <c r="Q11" i="67"/>
  <c r="X10" i="63"/>
  <c r="X10" i="71"/>
  <c r="X10" i="67"/>
  <c r="S10" i="63"/>
  <c r="S10" i="71"/>
  <c r="S10" i="67"/>
  <c r="Q10" i="63"/>
  <c r="Q10" i="71"/>
  <c r="Q10" i="67"/>
  <c r="V20" i="52"/>
  <c r="AR12" i="53" s="1"/>
  <c r="T11" i="54" s="1"/>
  <c r="Z20" i="57"/>
  <c r="BD12" i="58" s="1"/>
  <c r="X11" i="59" s="1"/>
  <c r="Z20" i="61"/>
  <c r="BD12" i="62" s="1"/>
  <c r="V20" i="57"/>
  <c r="AR12" i="58" s="1"/>
  <c r="T11" i="59" s="1"/>
  <c r="X20" i="57"/>
  <c r="AX12" i="58" s="1"/>
  <c r="V11" i="59" s="1"/>
  <c r="AX12" i="70"/>
  <c r="Z20" i="52"/>
  <c r="BD12" i="53" s="1"/>
  <c r="X11" i="54" s="1"/>
  <c r="V20" i="65"/>
  <c r="AR12" i="66" s="1"/>
  <c r="X20" i="65"/>
  <c r="AX12" i="66" s="1"/>
  <c r="BD12" i="66"/>
  <c r="X20" i="61"/>
  <c r="AX12" i="62" s="1"/>
  <c r="R10" i="50"/>
  <c r="P10" i="50"/>
  <c r="X20" i="52"/>
  <c r="AX12" i="53" s="1"/>
  <c r="V11" i="54" s="1"/>
  <c r="AR12" i="70"/>
  <c r="T10" i="50"/>
  <c r="Z20" i="69"/>
  <c r="BD12" i="70" s="1"/>
  <c r="V20" i="61"/>
  <c r="AR12" i="62" s="1"/>
  <c r="V122" i="71"/>
  <c r="AQ11" i="70"/>
  <c r="T122" i="71"/>
  <c r="AB41" i="76"/>
  <c r="AB42" i="77"/>
  <c r="AC42" i="76"/>
  <c r="AC22" i="76" s="1"/>
  <c r="AC43" i="77"/>
  <c r="AC12" i="77" s="1"/>
  <c r="Y42" i="76"/>
  <c r="Y43" i="77"/>
  <c r="AW11" i="70"/>
  <c r="AD41" i="76"/>
  <c r="AD42" i="77"/>
  <c r="Z19" i="69"/>
  <c r="AF41" i="76"/>
  <c r="AF42" i="77"/>
  <c r="AA42" i="76"/>
  <c r="AA43" i="77"/>
  <c r="AK11" i="70"/>
  <c r="V19" i="57"/>
  <c r="AR11" i="58" s="1"/>
  <c r="T10" i="59" s="1"/>
  <c r="R9" i="50"/>
  <c r="X19" i="52"/>
  <c r="AX11" i="53" s="1"/>
  <c r="V10" i="54" s="1"/>
  <c r="V19" i="69"/>
  <c r="V19" i="52"/>
  <c r="AR11" i="53" s="1"/>
  <c r="T10" i="54" s="1"/>
  <c r="X19" i="61"/>
  <c r="AX11" i="62" s="1"/>
  <c r="Y121" i="67"/>
  <c r="BB76" i="66"/>
  <c r="X122" i="67"/>
  <c r="BD76" i="66"/>
  <c r="BC76" i="66"/>
  <c r="BF76" i="66"/>
  <c r="BE76" i="66"/>
  <c r="AZ76" i="66"/>
  <c r="BA76" i="66"/>
  <c r="AC89" i="65"/>
  <c r="AC19" i="65" s="1"/>
  <c r="BK11" i="66" s="1"/>
  <c r="AC89" i="57"/>
  <c r="AC19" i="57" s="1"/>
  <c r="BK11" i="58" s="1"/>
  <c r="AA10" i="59" s="1"/>
  <c r="AC89" i="61"/>
  <c r="AC19" i="61" s="1"/>
  <c r="BK11" i="62" s="1"/>
  <c r="AC89" i="69"/>
  <c r="AC20" i="69" s="1"/>
  <c r="AC89" i="52"/>
  <c r="AC19" i="52" s="1"/>
  <c r="BK11" i="53" s="1"/>
  <c r="AA10" i="54" s="1"/>
  <c r="AA121" i="71"/>
  <c r="BK75" i="70"/>
  <c r="BM75" i="70"/>
  <c r="BJ75" i="70"/>
  <c r="BI75" i="70"/>
  <c r="BH75" i="70"/>
  <c r="BG75" i="70"/>
  <c r="BG79" i="70" s="1"/>
  <c r="BL75" i="70"/>
  <c r="W121" i="59"/>
  <c r="AA89" i="61"/>
  <c r="Y122" i="63" s="1"/>
  <c r="AA89" i="65"/>
  <c r="Y122" i="67" s="1"/>
  <c r="AA89" i="57"/>
  <c r="Y122" i="59" s="1"/>
  <c r="AA89" i="69"/>
  <c r="AA20" i="69" s="1"/>
  <c r="AA89" i="52"/>
  <c r="Y122" i="54" s="1"/>
  <c r="Y121" i="63"/>
  <c r="BC76" i="53"/>
  <c r="BF76" i="53"/>
  <c r="X122" i="54"/>
  <c r="AZ76" i="53"/>
  <c r="BB76" i="53"/>
  <c r="BE76" i="53"/>
  <c r="BD76" i="53"/>
  <c r="BA76" i="53"/>
  <c r="BM75" i="66"/>
  <c r="BI75" i="66"/>
  <c r="BL75" i="66"/>
  <c r="BH75" i="66"/>
  <c r="BJ75" i="66"/>
  <c r="BG75" i="66"/>
  <c r="BG79" i="66" s="1"/>
  <c r="AA121" i="67"/>
  <c r="BK75" i="66"/>
  <c r="W121" i="71"/>
  <c r="X19" i="69"/>
  <c r="Y121" i="54"/>
  <c r="X19" i="65"/>
  <c r="AX11" i="66" s="1"/>
  <c r="BB76" i="58"/>
  <c r="BA76" i="58"/>
  <c r="AZ76" i="58"/>
  <c r="BE76" i="58"/>
  <c r="BF76" i="58"/>
  <c r="X122" i="59"/>
  <c r="BC76" i="58"/>
  <c r="BD76" i="58"/>
  <c r="BC76" i="49"/>
  <c r="Z19" i="65"/>
  <c r="BD11" i="66" s="1"/>
  <c r="W121" i="54"/>
  <c r="V19" i="61"/>
  <c r="AR11" i="62" s="1"/>
  <c r="Y121" i="59"/>
  <c r="BJ75" i="62"/>
  <c r="BH75" i="62"/>
  <c r="BK75" i="62"/>
  <c r="BM75" i="62"/>
  <c r="BL75" i="62"/>
  <c r="BG75" i="62"/>
  <c r="BG79" i="62" s="1"/>
  <c r="AA121" i="63"/>
  <c r="BI75" i="62"/>
  <c r="W121" i="63"/>
  <c r="T9" i="50"/>
  <c r="AD88" i="69"/>
  <c r="AD88" i="57"/>
  <c r="AD88" i="65"/>
  <c r="AD88" i="61"/>
  <c r="AD88" i="52"/>
  <c r="BC76" i="70"/>
  <c r="BF76" i="70"/>
  <c r="BA76" i="70"/>
  <c r="BD76" i="70"/>
  <c r="AZ76" i="70"/>
  <c r="X122" i="71"/>
  <c r="BE76" i="70"/>
  <c r="BB76" i="70"/>
  <c r="P9" i="50"/>
  <c r="W121" i="67"/>
  <c r="Y89" i="69"/>
  <c r="Y20" i="69" s="1"/>
  <c r="Y89" i="61"/>
  <c r="W122" i="63" s="1"/>
  <c r="Y89" i="52"/>
  <c r="W122" i="54" s="1"/>
  <c r="Y89" i="65"/>
  <c r="W122" i="67" s="1"/>
  <c r="Y89" i="57"/>
  <c r="W122" i="59" s="1"/>
  <c r="BI75" i="53"/>
  <c r="BJ75" i="53"/>
  <c r="BK75" i="53"/>
  <c r="AA121" i="54"/>
  <c r="BG75" i="53"/>
  <c r="BG79" i="53" s="1"/>
  <c r="BM75" i="53"/>
  <c r="BL75" i="53"/>
  <c r="BH75" i="53"/>
  <c r="AB88" i="52"/>
  <c r="AB88" i="65"/>
  <c r="AB88" i="69"/>
  <c r="AB88" i="61"/>
  <c r="AB88" i="57"/>
  <c r="AF88" i="57"/>
  <c r="AF88" i="69"/>
  <c r="AF88" i="61"/>
  <c r="AF88" i="65"/>
  <c r="AF88" i="52"/>
  <c r="V19" i="65"/>
  <c r="AR11" i="66" s="1"/>
  <c r="Y121" i="71"/>
  <c r="BA76" i="62"/>
  <c r="BC76" i="62"/>
  <c r="BF76" i="62"/>
  <c r="AZ76" i="62"/>
  <c r="BD76" i="62"/>
  <c r="X122" i="63"/>
  <c r="BE76" i="62"/>
  <c r="BB76" i="62"/>
  <c r="X19" i="57"/>
  <c r="AX11" i="58" s="1"/>
  <c r="V10" i="59" s="1"/>
  <c r="BM75" i="58"/>
  <c r="BK75" i="58"/>
  <c r="BJ75" i="58"/>
  <c r="BI75" i="58"/>
  <c r="BL75" i="58"/>
  <c r="BH75" i="58"/>
  <c r="AA121" i="59"/>
  <c r="BG75" i="58"/>
  <c r="BG79" i="58" s="1"/>
  <c r="G9" i="2"/>
  <c r="H18" i="1"/>
  <c r="H18" i="56" s="1"/>
  <c r="AC19" i="86" l="1"/>
  <c r="BK11" i="87" s="1"/>
  <c r="AA20" i="90"/>
  <c r="BE12" i="91" s="1"/>
  <c r="AC19" i="90"/>
  <c r="BK11" i="91" s="1"/>
  <c r="AC13" i="76"/>
  <c r="Y19" i="86"/>
  <c r="AY11" i="87" s="1"/>
  <c r="AA19" i="90"/>
  <c r="BE11" i="91" s="1"/>
  <c r="Y19" i="90"/>
  <c r="AY11" i="91" s="1"/>
  <c r="AA19" i="86"/>
  <c r="BE11" i="87" s="1"/>
  <c r="Y20" i="86"/>
  <c r="AY12" i="87" s="1"/>
  <c r="AB89" i="90"/>
  <c r="Z122" i="92" s="1"/>
  <c r="AB89" i="86"/>
  <c r="Z122" i="88" s="1"/>
  <c r="Z121" i="92"/>
  <c r="AG88" i="90"/>
  <c r="AG88" i="86"/>
  <c r="H20" i="1"/>
  <c r="H20" i="56" s="1"/>
  <c r="V10" i="92"/>
  <c r="V10" i="88"/>
  <c r="X11" i="92"/>
  <c r="X11" i="88"/>
  <c r="BT75" i="91"/>
  <c r="BS75" i="91"/>
  <c r="BQ75" i="91"/>
  <c r="BR75" i="91"/>
  <c r="AD121" i="92"/>
  <c r="BP75" i="91"/>
  <c r="BO75" i="91"/>
  <c r="BN75" i="91"/>
  <c r="BN79" i="91" s="1"/>
  <c r="AE88" i="90"/>
  <c r="AE88" i="86"/>
  <c r="V11" i="92"/>
  <c r="V11" i="88"/>
  <c r="AA10" i="88"/>
  <c r="AA10" i="92"/>
  <c r="BN75" i="87"/>
  <c r="BN79" i="87" s="1"/>
  <c r="AD121" i="88"/>
  <c r="BR75" i="87"/>
  <c r="BQ75" i="87"/>
  <c r="BT75" i="87"/>
  <c r="BS75" i="87"/>
  <c r="BP75" i="87"/>
  <c r="BO75" i="87"/>
  <c r="Y20" i="90"/>
  <c r="AY12" i="91" s="1"/>
  <c r="AB121" i="88"/>
  <c r="Z121" i="88"/>
  <c r="AF89" i="90"/>
  <c r="AF20" i="90" s="1"/>
  <c r="BR12" i="91" s="1"/>
  <c r="AF89" i="86"/>
  <c r="AF19" i="86" s="1"/>
  <c r="BR11" i="87" s="1"/>
  <c r="T11" i="92"/>
  <c r="T11" i="88"/>
  <c r="BJ76" i="87"/>
  <c r="AA122" i="88"/>
  <c r="BG76" i="87"/>
  <c r="BM76" i="87"/>
  <c r="BL76" i="87"/>
  <c r="BI76" i="87"/>
  <c r="BK76" i="87"/>
  <c r="BH76" i="87"/>
  <c r="AB121" i="92"/>
  <c r="T10" i="92"/>
  <c r="T10" i="88"/>
  <c r="AD89" i="90"/>
  <c r="AB122" i="92" s="1"/>
  <c r="AD89" i="86"/>
  <c r="AB122" i="88" s="1"/>
  <c r="BG76" i="91"/>
  <c r="BL76" i="91"/>
  <c r="BK76" i="91"/>
  <c r="BJ76" i="91"/>
  <c r="BI76" i="91"/>
  <c r="AA122" i="92"/>
  <c r="BM76" i="91"/>
  <c r="BH76" i="91"/>
  <c r="AF46" i="76"/>
  <c r="AF23" i="76" s="1"/>
  <c r="AB46" i="76"/>
  <c r="AD46" i="76"/>
  <c r="V11" i="63"/>
  <c r="V11" i="67"/>
  <c r="V11" i="71"/>
  <c r="T11" i="63"/>
  <c r="T11" i="67"/>
  <c r="T11" i="71"/>
  <c r="X11" i="63"/>
  <c r="X11" i="67"/>
  <c r="X11" i="71"/>
  <c r="AA10" i="63"/>
  <c r="AA10" i="71"/>
  <c r="AA10" i="67"/>
  <c r="T10" i="63"/>
  <c r="T10" i="71"/>
  <c r="T10" i="67"/>
  <c r="V10" i="63"/>
  <c r="V10" i="71"/>
  <c r="V10" i="67"/>
  <c r="AA20" i="52"/>
  <c r="BE12" i="53" s="1"/>
  <c r="Y11" i="54" s="1"/>
  <c r="AA20" i="61"/>
  <c r="BE12" i="62" s="1"/>
  <c r="S10" i="50"/>
  <c r="Y20" i="61"/>
  <c r="AY12" i="62" s="1"/>
  <c r="Y20" i="65"/>
  <c r="AY12" i="66" s="1"/>
  <c r="W10" i="50"/>
  <c r="Y20" i="52"/>
  <c r="AY12" i="53" s="1"/>
  <c r="W11" i="54" s="1"/>
  <c r="Y20" i="57"/>
  <c r="AY12" i="58" s="1"/>
  <c r="W11" i="59" s="1"/>
  <c r="BE12" i="70"/>
  <c r="AC20" i="57"/>
  <c r="BK12" i="58" s="1"/>
  <c r="AA11" i="59" s="1"/>
  <c r="AC20" i="52"/>
  <c r="BK12" i="53" s="1"/>
  <c r="AA11" i="54" s="1"/>
  <c r="AC20" i="65"/>
  <c r="BK12" i="66" s="1"/>
  <c r="AC20" i="61"/>
  <c r="BK12" i="62" s="1"/>
  <c r="AY12" i="70"/>
  <c r="BK12" i="70"/>
  <c r="AA20" i="65"/>
  <c r="BE12" i="66" s="1"/>
  <c r="AA20" i="57"/>
  <c r="BE12" i="58" s="1"/>
  <c r="Y11" i="59" s="1"/>
  <c r="U10" i="50"/>
  <c r="AF42" i="76"/>
  <c r="AF22" i="76" s="1"/>
  <c r="U9" i="50"/>
  <c r="AX11" i="70"/>
  <c r="AG41" i="76"/>
  <c r="AG42" i="77"/>
  <c r="AF43" i="77"/>
  <c r="AF12" i="77" s="1"/>
  <c r="W122" i="71"/>
  <c r="AR11" i="70"/>
  <c r="Y122" i="71"/>
  <c r="BD11" i="70"/>
  <c r="AD42" i="76"/>
  <c r="AD43" i="77"/>
  <c r="AB42" i="76"/>
  <c r="AB43" i="77"/>
  <c r="AC19" i="69"/>
  <c r="AE41" i="76"/>
  <c r="AE42" i="77"/>
  <c r="AA19" i="52"/>
  <c r="BE11" i="53" s="1"/>
  <c r="Y10" i="54" s="1"/>
  <c r="S9" i="50"/>
  <c r="AA19" i="69"/>
  <c r="Y19" i="52"/>
  <c r="AY11" i="53" s="1"/>
  <c r="W10" i="54" s="1"/>
  <c r="Z121" i="71"/>
  <c r="AG88" i="69"/>
  <c r="AG88" i="61"/>
  <c r="AG88" i="57"/>
  <c r="AG88" i="65"/>
  <c r="AG88" i="52"/>
  <c r="BP75" i="66"/>
  <c r="BQ75" i="66"/>
  <c r="BO75" i="66"/>
  <c r="BN75" i="66"/>
  <c r="BN79" i="66" s="1"/>
  <c r="BS75" i="66"/>
  <c r="BR75" i="66"/>
  <c r="AD121" i="67"/>
  <c r="BT75" i="66"/>
  <c r="AB121" i="71"/>
  <c r="AA19" i="57"/>
  <c r="BE11" i="58" s="1"/>
  <c r="Y10" i="59" s="1"/>
  <c r="BI76" i="70"/>
  <c r="BH76" i="70"/>
  <c r="BG76" i="70"/>
  <c r="BK76" i="70"/>
  <c r="BM76" i="70"/>
  <c r="BL76" i="70"/>
  <c r="BJ76" i="70"/>
  <c r="AA122" i="71"/>
  <c r="BR75" i="62"/>
  <c r="BS75" i="62"/>
  <c r="BQ75" i="62"/>
  <c r="BO75" i="62"/>
  <c r="BP75" i="62"/>
  <c r="BT75" i="62"/>
  <c r="AD121" i="63"/>
  <c r="BN75" i="62"/>
  <c r="BN79" i="62" s="1"/>
  <c r="AA19" i="61"/>
  <c r="BE11" i="62" s="1"/>
  <c r="Z121" i="54"/>
  <c r="AB121" i="67"/>
  <c r="BJ76" i="49"/>
  <c r="Z121" i="59"/>
  <c r="AB121" i="54"/>
  <c r="BK76" i="62"/>
  <c r="BJ76" i="62"/>
  <c r="AA122" i="63"/>
  <c r="BI76" i="62"/>
  <c r="BG76" i="62"/>
  <c r="BH76" i="62"/>
  <c r="BM76" i="62"/>
  <c r="BL76" i="62"/>
  <c r="AB89" i="65"/>
  <c r="Z122" i="67" s="1"/>
  <c r="AB89" i="57"/>
  <c r="Z122" i="59" s="1"/>
  <c r="AB89" i="61"/>
  <c r="Z122" i="63" s="1"/>
  <c r="AB89" i="69"/>
  <c r="AB20" i="69" s="1"/>
  <c r="AB89" i="52"/>
  <c r="Z122" i="54" s="1"/>
  <c r="AB121" i="63"/>
  <c r="AE88" i="69"/>
  <c r="AE88" i="61"/>
  <c r="AE88" i="52"/>
  <c r="AE88" i="57"/>
  <c r="AE88" i="65"/>
  <c r="W9" i="50"/>
  <c r="BL76" i="58"/>
  <c r="BG76" i="58"/>
  <c r="BK76" i="58"/>
  <c r="BJ76" i="58"/>
  <c r="AA122" i="59"/>
  <c r="BM76" i="58"/>
  <c r="BH76" i="58"/>
  <c r="BI76" i="58"/>
  <c r="AA19" i="65"/>
  <c r="BE11" i="66" s="1"/>
  <c r="AD89" i="57"/>
  <c r="AB122" i="59" s="1"/>
  <c r="AD89" i="65"/>
  <c r="AB122" i="67" s="1"/>
  <c r="AD89" i="69"/>
  <c r="AD20" i="69" s="1"/>
  <c r="AD89" i="61"/>
  <c r="AB122" i="63" s="1"/>
  <c r="AD89" i="52"/>
  <c r="AB122" i="54" s="1"/>
  <c r="BS75" i="58"/>
  <c r="BR75" i="58"/>
  <c r="BN75" i="58"/>
  <c r="BN79" i="58" s="1"/>
  <c r="BQ75" i="58"/>
  <c r="BO75" i="58"/>
  <c r="BP75" i="58"/>
  <c r="AD121" i="59"/>
  <c r="BT75" i="58"/>
  <c r="Z121" i="67"/>
  <c r="BK76" i="66"/>
  <c r="BI76" i="66"/>
  <c r="BG76" i="66"/>
  <c r="BH76" i="66"/>
  <c r="BJ76" i="66"/>
  <c r="AA122" i="67"/>
  <c r="BM76" i="66"/>
  <c r="BL76" i="66"/>
  <c r="BN75" i="70"/>
  <c r="BN79" i="70" s="1"/>
  <c r="BQ75" i="70"/>
  <c r="AD121" i="71"/>
  <c r="BO75" i="70"/>
  <c r="BS75" i="70"/>
  <c r="BR75" i="70"/>
  <c r="BP75" i="70"/>
  <c r="BT75" i="70"/>
  <c r="Z121" i="63"/>
  <c r="Y19" i="61"/>
  <c r="AY11" i="62" s="1"/>
  <c r="Y19" i="69"/>
  <c r="AF89" i="69"/>
  <c r="AF20" i="69" s="1"/>
  <c r="AF89" i="61"/>
  <c r="AF89" i="52"/>
  <c r="AF89" i="57"/>
  <c r="AF89" i="65"/>
  <c r="AD121" i="54"/>
  <c r="BS75" i="53"/>
  <c r="BO75" i="53"/>
  <c r="BN75" i="53"/>
  <c r="BN79" i="53" s="1"/>
  <c r="BT75" i="53"/>
  <c r="BR75" i="53"/>
  <c r="BQ75" i="53"/>
  <c r="BP75" i="53"/>
  <c r="Y19" i="65"/>
  <c r="AY11" i="66" s="1"/>
  <c r="AB121" i="59"/>
  <c r="Y19" i="57"/>
  <c r="AY11" i="58" s="1"/>
  <c r="W10" i="59" s="1"/>
  <c r="BJ76" i="53"/>
  <c r="BM76" i="53"/>
  <c r="BI76" i="53"/>
  <c r="BK76" i="53"/>
  <c r="BH76" i="53"/>
  <c r="BG76" i="53"/>
  <c r="AA122" i="54"/>
  <c r="BL76" i="53"/>
  <c r="I21" i="1"/>
  <c r="I21" i="56" s="1"/>
  <c r="I22" i="1"/>
  <c r="I22" i="56" s="1"/>
  <c r="I17" i="1"/>
  <c r="I17" i="56" s="1"/>
  <c r="J22" i="56" l="1"/>
  <c r="J22" i="1"/>
  <c r="J21" i="56"/>
  <c r="J21" i="1"/>
  <c r="AD19" i="86"/>
  <c r="BL11" i="87" s="1"/>
  <c r="AF13" i="76"/>
  <c r="AD19" i="90"/>
  <c r="BL11" i="91" s="1"/>
  <c r="AF19" i="90"/>
  <c r="BR11" i="91" s="1"/>
  <c r="AB20" i="86"/>
  <c r="BF12" i="87" s="1"/>
  <c r="AB20" i="90"/>
  <c r="BF12" i="91" s="1"/>
  <c r="AB19" i="90"/>
  <c r="BF11" i="91" s="1"/>
  <c r="AB19" i="86"/>
  <c r="BF11" i="87" s="1"/>
  <c r="B4" i="93" a="1"/>
  <c r="B4" i="93" s="1"/>
  <c r="BT76" i="91"/>
  <c r="BS76" i="91"/>
  <c r="BN76" i="91"/>
  <c r="BR76" i="91"/>
  <c r="AD122" i="92"/>
  <c r="BQ76" i="91"/>
  <c r="BP76" i="91"/>
  <c r="BO76" i="91"/>
  <c r="C4" i="68" a="1"/>
  <c r="C4" i="68" s="1"/>
  <c r="C46" i="68" s="1"/>
  <c r="B4" i="68" a="1"/>
  <c r="B4" i="68" s="1"/>
  <c r="B46" i="68" s="1"/>
  <c r="AA11" i="92"/>
  <c r="AA11" i="88"/>
  <c r="C47" i="89" a="1"/>
  <c r="C47" i="89" s="1"/>
  <c r="C40" i="89" a="1"/>
  <c r="C40" i="89" s="1"/>
  <c r="C22" i="89" a="1"/>
  <c r="C22" i="89" s="1"/>
  <c r="B33" i="89" a="1"/>
  <c r="B33" i="89" s="1"/>
  <c r="C4" i="89" a="1"/>
  <c r="C4" i="89" s="1"/>
  <c r="C46" i="89" s="1"/>
  <c r="C25" i="89" a="1"/>
  <c r="C25" i="89" s="1"/>
  <c r="B25" i="89" a="1"/>
  <c r="B25" i="89" s="1"/>
  <c r="B32" i="89" a="1"/>
  <c r="B32" i="89" s="1"/>
  <c r="B14" i="89" a="1"/>
  <c r="B14" i="89" s="1"/>
  <c r="C23" i="89" a="1"/>
  <c r="C23" i="89" s="1"/>
  <c r="B24" i="89" a="1"/>
  <c r="B24" i="89" s="1"/>
  <c r="B27" i="89" a="1"/>
  <c r="B27" i="89" s="1"/>
  <c r="B12" i="89" a="1"/>
  <c r="B12" i="89" s="1"/>
  <c r="C41" i="89" a="1"/>
  <c r="C41" i="89" s="1"/>
  <c r="B15" i="89" a="1"/>
  <c r="B15" i="89" s="1"/>
  <c r="B9" i="89" a="1"/>
  <c r="B9" i="89" s="1"/>
  <c r="C8" i="89" a="1"/>
  <c r="C8" i="89" s="1"/>
  <c r="B31" i="89" a="1"/>
  <c r="B31" i="89" s="1"/>
  <c r="B29" i="89" a="1"/>
  <c r="B29" i="89" s="1"/>
  <c r="C29" i="89" a="1"/>
  <c r="C29" i="89" s="1"/>
  <c r="B38" i="89" a="1"/>
  <c r="B38" i="89" s="1"/>
  <c r="B4" i="89" a="1"/>
  <c r="B4" i="89" s="1"/>
  <c r="B46" i="89" s="1"/>
  <c r="C37" i="89" a="1"/>
  <c r="C37" i="89" s="1"/>
  <c r="B16" i="89" a="1"/>
  <c r="B16" i="89" s="1"/>
  <c r="C13" i="89" a="1"/>
  <c r="C13" i="89" s="1"/>
  <c r="C26" i="89" a="1"/>
  <c r="C26" i="89" s="1"/>
  <c r="C5" i="89" a="1"/>
  <c r="C5" i="89" s="1"/>
  <c r="B19" i="89" a="1"/>
  <c r="B19" i="89" s="1"/>
  <c r="C33" i="89" a="1"/>
  <c r="C33" i="89" s="1"/>
  <c r="C15" i="89" a="1"/>
  <c r="C15" i="89" s="1"/>
  <c r="C28" i="89" a="1"/>
  <c r="C28" i="89" s="1"/>
  <c r="B37" i="89" a="1"/>
  <c r="B37" i="89" s="1"/>
  <c r="C6" i="89" a="1"/>
  <c r="C6" i="89" s="1"/>
  <c r="B23" i="89" a="1"/>
  <c r="B23" i="89" s="1"/>
  <c r="B11" i="89" a="1"/>
  <c r="B11" i="89" s="1"/>
  <c r="C16" i="89" a="1"/>
  <c r="C16" i="89" s="1"/>
  <c r="B39" i="89" a="1"/>
  <c r="B39" i="89" s="1"/>
  <c r="B8" i="89" a="1"/>
  <c r="B8" i="89" s="1"/>
  <c r="C19" i="89" a="1"/>
  <c r="C19" i="89" s="1"/>
  <c r="C7" i="89" a="1"/>
  <c r="C7" i="89" s="1"/>
  <c r="C42" i="89" a="1"/>
  <c r="C42" i="89" s="1"/>
  <c r="C27" i="89" a="1"/>
  <c r="C27" i="89" s="1"/>
  <c r="B42" i="89" a="1"/>
  <c r="B42" i="89" s="1"/>
  <c r="B28" i="89" a="1"/>
  <c r="B28" i="89" s="1"/>
  <c r="B20" i="89" a="1"/>
  <c r="B20" i="89" s="1"/>
  <c r="B10" i="89" a="1"/>
  <c r="B10" i="89" s="1"/>
  <c r="C34" i="89" a="1"/>
  <c r="C34" i="89" s="1"/>
  <c r="C39" i="89" a="1"/>
  <c r="C39" i="89" s="1"/>
  <c r="B7" i="89" a="1"/>
  <c r="B7" i="89" s="1"/>
  <c r="B44" i="89" a="1"/>
  <c r="B44" i="89" s="1"/>
  <c r="C44" i="89" a="1"/>
  <c r="C44" i="89" s="1"/>
  <c r="B30" i="89" a="1"/>
  <c r="B30" i="89" s="1"/>
  <c r="B45" i="89" a="1"/>
  <c r="B45" i="89" s="1"/>
  <c r="B43" i="89" a="1"/>
  <c r="B43" i="89" s="1"/>
  <c r="C30" i="89" a="1"/>
  <c r="C30" i="89" s="1"/>
  <c r="C31" i="89" a="1"/>
  <c r="C31" i="89" s="1"/>
  <c r="C11" i="89" a="1"/>
  <c r="C11" i="89" s="1"/>
  <c r="C24" i="89" a="1"/>
  <c r="C24" i="89" s="1"/>
  <c r="B41" i="89" a="1"/>
  <c r="B41" i="89" s="1"/>
  <c r="B21" i="89" a="1"/>
  <c r="B21" i="89" s="1"/>
  <c r="C35" i="89" a="1"/>
  <c r="C35" i="89" s="1"/>
  <c r="B6" i="89" a="1"/>
  <c r="B6" i="89" s="1"/>
  <c r="C36" i="89" a="1"/>
  <c r="C36" i="89" s="1"/>
  <c r="B5" i="89" a="1"/>
  <c r="B5" i="89" s="1"/>
  <c r="B17" i="89" a="1"/>
  <c r="B17" i="89" s="1"/>
  <c r="B26" i="89" a="1"/>
  <c r="B26" i="89" s="1"/>
  <c r="B13" i="89" a="1"/>
  <c r="B13" i="89" s="1"/>
  <c r="B18" i="89" a="1"/>
  <c r="B18" i="89" s="1"/>
  <c r="B36" i="89" a="1"/>
  <c r="B36" i="89" s="1"/>
  <c r="C14" i="89" a="1"/>
  <c r="C14" i="89" s="1"/>
  <c r="C45" i="89" a="1"/>
  <c r="C45" i="89" s="1"/>
  <c r="C12" i="89" a="1"/>
  <c r="C12" i="89" s="1"/>
  <c r="C18" i="89" a="1"/>
  <c r="C18" i="89" s="1"/>
  <c r="C20" i="89" a="1"/>
  <c r="C20" i="89" s="1"/>
  <c r="B40" i="89" a="1"/>
  <c r="B40" i="89" s="1"/>
  <c r="C21" i="89" a="1"/>
  <c r="C21" i="89" s="1"/>
  <c r="C43" i="89" a="1"/>
  <c r="C43" i="89" s="1"/>
  <c r="C38" i="89" a="1"/>
  <c r="C38" i="89" s="1"/>
  <c r="C32" i="89" a="1"/>
  <c r="C32" i="89" s="1"/>
  <c r="B22" i="89" a="1"/>
  <c r="B22" i="89" s="1"/>
  <c r="C9" i="89" a="1"/>
  <c r="C9" i="89" s="1"/>
  <c r="C17" i="89" a="1"/>
  <c r="C17" i="89" s="1"/>
  <c r="C10" i="89" a="1"/>
  <c r="C10" i="89" s="1"/>
  <c r="B35" i="89" a="1"/>
  <c r="B35" i="89" s="1"/>
  <c r="B34" i="89" a="1"/>
  <c r="B34" i="89" s="1"/>
  <c r="C4" i="55" a="1"/>
  <c r="C4" i="55" s="1"/>
  <c r="C46" i="55" s="1"/>
  <c r="B4" i="55" a="1"/>
  <c r="B4" i="55" s="1"/>
  <c r="B46" i="55" s="1"/>
  <c r="AD20" i="90"/>
  <c r="BL12" i="91" s="1"/>
  <c r="W10" i="92"/>
  <c r="W10" i="88"/>
  <c r="AG89" i="90"/>
  <c r="AE122" i="92" s="1"/>
  <c r="AG89" i="86"/>
  <c r="AE122" i="88" s="1"/>
  <c r="AD20" i="86"/>
  <c r="BL12" i="87" s="1"/>
  <c r="AC121" i="88"/>
  <c r="H24" i="56"/>
  <c r="H56" i="56" s="1"/>
  <c r="B4" i="60" a="1"/>
  <c r="B4" i="60" s="1"/>
  <c r="B46" i="60" s="1"/>
  <c r="Y10" i="92"/>
  <c r="Y10" i="88"/>
  <c r="AE89" i="90"/>
  <c r="AC122" i="92" s="1"/>
  <c r="AE89" i="86"/>
  <c r="AC122" i="88" s="1"/>
  <c r="AC121" i="92"/>
  <c r="B17" i="93" a="1"/>
  <c r="B17" i="93" s="1"/>
  <c r="C20" i="93" a="1"/>
  <c r="C20" i="93" s="1"/>
  <c r="B40" i="93" a="1"/>
  <c r="B40" i="93" s="1"/>
  <c r="B14" i="93" a="1"/>
  <c r="B14" i="93" s="1"/>
  <c r="B16" i="93" a="1"/>
  <c r="B16" i="93" s="1"/>
  <c r="C21" i="93" a="1"/>
  <c r="C21" i="93" s="1"/>
  <c r="C5" i="93" a="1"/>
  <c r="C5" i="93" s="1"/>
  <c r="B42" i="93" a="1"/>
  <c r="B42" i="93" s="1"/>
  <c r="B30" i="93" a="1"/>
  <c r="B30" i="93" s="1"/>
  <c r="C6" i="93" a="1"/>
  <c r="C6" i="93" s="1"/>
  <c r="B33" i="93" a="1"/>
  <c r="B33" i="93" s="1"/>
  <c r="B18" i="93" a="1"/>
  <c r="B18" i="93" s="1"/>
  <c r="C9" i="93" a="1"/>
  <c r="C9" i="93" s="1"/>
  <c r="C41" i="93" a="1"/>
  <c r="C41" i="93" s="1"/>
  <c r="B36" i="93" a="1"/>
  <c r="B36" i="93" s="1"/>
  <c r="B7" i="93" a="1"/>
  <c r="B7" i="93" s="1"/>
  <c r="C31" i="93" a="1"/>
  <c r="C31" i="93" s="1"/>
  <c r="C28" i="93" a="1"/>
  <c r="C28" i="93" s="1"/>
  <c r="C32" i="93" a="1"/>
  <c r="C32" i="93" s="1"/>
  <c r="B22" i="93" a="1"/>
  <c r="B22" i="93" s="1"/>
  <c r="C18" i="93" a="1"/>
  <c r="C18" i="93" s="1"/>
  <c r="C8" i="93" a="1"/>
  <c r="C8" i="93" s="1"/>
  <c r="C19" i="93" a="1"/>
  <c r="C19" i="93" s="1"/>
  <c r="C37" i="93" a="1"/>
  <c r="C37" i="93" s="1"/>
  <c r="B28" i="93" a="1"/>
  <c r="B28" i="93" s="1"/>
  <c r="B19" i="93" a="1"/>
  <c r="B19" i="93" s="1"/>
  <c r="B24" i="93" a="1"/>
  <c r="B24" i="93" s="1"/>
  <c r="B27" i="93" a="1"/>
  <c r="B27" i="93" s="1"/>
  <c r="B45" i="93" a="1"/>
  <c r="B45" i="93" s="1"/>
  <c r="C44" i="93" a="1"/>
  <c r="C44" i="93" s="1"/>
  <c r="C10" i="93" a="1"/>
  <c r="C10" i="93" s="1"/>
  <c r="C14" i="93" a="1"/>
  <c r="C14" i="93" s="1"/>
  <c r="B12" i="93" a="1"/>
  <c r="B12" i="93" s="1"/>
  <c r="C30" i="93" a="1"/>
  <c r="C30" i="93" s="1"/>
  <c r="C34" i="93" a="1"/>
  <c r="C34" i="93" s="1"/>
  <c r="B8" i="93" a="1"/>
  <c r="B8" i="93" s="1"/>
  <c r="B37" i="93" a="1"/>
  <c r="B37" i="93" s="1"/>
  <c r="B43" i="93" a="1"/>
  <c r="B43" i="93" s="1"/>
  <c r="B6" i="93" a="1"/>
  <c r="B6" i="93" s="1"/>
  <c r="C15" i="93" a="1"/>
  <c r="C15" i="93" s="1"/>
  <c r="B26" i="93" a="1"/>
  <c r="B26" i="93" s="1"/>
  <c r="C13" i="93" a="1"/>
  <c r="C13" i="93" s="1"/>
  <c r="C29" i="93" a="1"/>
  <c r="C29" i="93" s="1"/>
  <c r="B31" i="93" a="1"/>
  <c r="B31" i="93" s="1"/>
  <c r="B46" i="93"/>
  <c r="B41" i="93" a="1"/>
  <c r="B41" i="93" s="1"/>
  <c r="C24" i="93" a="1"/>
  <c r="C24" i="93" s="1"/>
  <c r="B25" i="93" a="1"/>
  <c r="B25" i="93" s="1"/>
  <c r="C36" i="93" a="1"/>
  <c r="C36" i="93" s="1"/>
  <c r="C35" i="93" a="1"/>
  <c r="C35" i="93" s="1"/>
  <c r="C11" i="93" a="1"/>
  <c r="C11" i="93" s="1"/>
  <c r="C38" i="93" a="1"/>
  <c r="C38" i="93" s="1"/>
  <c r="B13" i="93" a="1"/>
  <c r="B13" i="93" s="1"/>
  <c r="C47" i="93" a="1"/>
  <c r="C47" i="93" s="1"/>
  <c r="C25" i="93" a="1"/>
  <c r="C25" i="93" s="1"/>
  <c r="C27" i="93" a="1"/>
  <c r="C27" i="93" s="1"/>
  <c r="C42" i="93" a="1"/>
  <c r="C42" i="93" s="1"/>
  <c r="C40" i="93" a="1"/>
  <c r="C40" i="93" s="1"/>
  <c r="C7" i="93" a="1"/>
  <c r="C7" i="93" s="1"/>
  <c r="B44" i="93" a="1"/>
  <c r="B44" i="93" s="1"/>
  <c r="B9" i="93" a="1"/>
  <c r="B9" i="93" s="1"/>
  <c r="C16" i="93" a="1"/>
  <c r="C16" i="93" s="1"/>
  <c r="B10" i="93" a="1"/>
  <c r="B10" i="93" s="1"/>
  <c r="C39" i="93" a="1"/>
  <c r="C39" i="93" s="1"/>
  <c r="C33" i="93" a="1"/>
  <c r="C33" i="93" s="1"/>
  <c r="B32" i="93" a="1"/>
  <c r="B32" i="93" s="1"/>
  <c r="B20" i="93" a="1"/>
  <c r="B20" i="93" s="1"/>
  <c r="B23" i="93" a="1"/>
  <c r="B23" i="93" s="1"/>
  <c r="C22" i="93" a="1"/>
  <c r="C22" i="93" s="1"/>
  <c r="C45" i="93" a="1"/>
  <c r="C45" i="93" s="1"/>
  <c r="B34" i="93" a="1"/>
  <c r="B34" i="93" s="1"/>
  <c r="C43" i="93" a="1"/>
  <c r="C43" i="93" s="1"/>
  <c r="B21" i="93" a="1"/>
  <c r="B21" i="93" s="1"/>
  <c r="B35" i="93" a="1"/>
  <c r="B35" i="93" s="1"/>
  <c r="C23" i="93" a="1"/>
  <c r="C23" i="93" s="1"/>
  <c r="C26" i="93" a="1"/>
  <c r="C26" i="93" s="1"/>
  <c r="B38" i="93" a="1"/>
  <c r="B38" i="93" s="1"/>
  <c r="B11" i="93" a="1"/>
  <c r="B11" i="93" s="1"/>
  <c r="C12" i="93" a="1"/>
  <c r="C12" i="93" s="1"/>
  <c r="B29" i="93" a="1"/>
  <c r="B29" i="93" s="1"/>
  <c r="B5" i="93" a="1"/>
  <c r="B5" i="93" s="1"/>
  <c r="B39" i="93" a="1"/>
  <c r="B39" i="93" s="1"/>
  <c r="C4" i="93" a="1"/>
  <c r="C4" i="93" s="1"/>
  <c r="C46" i="93" s="1"/>
  <c r="C17" i="93" a="1"/>
  <c r="C17" i="93" s="1"/>
  <c r="B15" i="93" a="1"/>
  <c r="B15" i="93" s="1"/>
  <c r="AE121" i="88"/>
  <c r="AG20" i="86"/>
  <c r="BS12" i="87" s="1"/>
  <c r="Y11" i="92"/>
  <c r="Y11" i="88"/>
  <c r="AH88" i="90"/>
  <c r="AH88" i="86"/>
  <c r="AE121" i="92"/>
  <c r="AG20" i="90"/>
  <c r="BS12" i="91" s="1"/>
  <c r="W11" i="92"/>
  <c r="W11" i="88"/>
  <c r="BN76" i="87"/>
  <c r="BO76" i="87"/>
  <c r="AD122" i="88"/>
  <c r="BT76" i="87"/>
  <c r="BR76" i="87"/>
  <c r="BQ76" i="87"/>
  <c r="BP76" i="87"/>
  <c r="BS76" i="87"/>
  <c r="AF20" i="86"/>
  <c r="BR12" i="87" s="1"/>
  <c r="B4" i="72" a="1"/>
  <c r="B4" i="72" s="1"/>
  <c r="B46" i="72" s="1"/>
  <c r="AE46" i="76"/>
  <c r="AG46" i="76"/>
  <c r="AA11" i="63"/>
  <c r="AA11" i="71"/>
  <c r="AA11" i="67"/>
  <c r="W11" i="63"/>
  <c r="W11" i="67"/>
  <c r="W11" i="71"/>
  <c r="Y11" i="63"/>
  <c r="Y11" i="67"/>
  <c r="Y11" i="71"/>
  <c r="W10" i="63"/>
  <c r="W10" i="71"/>
  <c r="W10" i="67"/>
  <c r="Y10" i="63"/>
  <c r="Y10" i="67"/>
  <c r="Y10" i="71"/>
  <c r="C25" i="72" a="1"/>
  <c r="C25" i="72" s="1"/>
  <c r="AD20" i="61"/>
  <c r="BL12" i="62" s="1"/>
  <c r="X10" i="50"/>
  <c r="AB20" i="57"/>
  <c r="BF12" i="58" s="1"/>
  <c r="Z11" i="59" s="1"/>
  <c r="BR12" i="70"/>
  <c r="AD20" i="57"/>
  <c r="BL12" i="58" s="1"/>
  <c r="AB11" i="59" s="1"/>
  <c r="AB20" i="65"/>
  <c r="BF12" i="66" s="1"/>
  <c r="AD20" i="65"/>
  <c r="BL12" i="66" s="1"/>
  <c r="Z10" i="50"/>
  <c r="BL12" i="70"/>
  <c r="AF20" i="52"/>
  <c r="BR12" i="53" s="1"/>
  <c r="AD11" i="54" s="1"/>
  <c r="BF12" i="70"/>
  <c r="AF20" i="65"/>
  <c r="BR12" i="66" s="1"/>
  <c r="AB20" i="52"/>
  <c r="BF12" i="53" s="1"/>
  <c r="Z11" i="54" s="1"/>
  <c r="AD20" i="52"/>
  <c r="BL12" i="53" s="1"/>
  <c r="AB11" i="54" s="1"/>
  <c r="AF20" i="61"/>
  <c r="BR12" i="62" s="1"/>
  <c r="V10" i="50"/>
  <c r="AF20" i="57"/>
  <c r="BR12" i="58" s="1"/>
  <c r="AD11" i="59" s="1"/>
  <c r="AB20" i="61"/>
  <c r="BF12" i="62" s="1"/>
  <c r="AG42" i="76"/>
  <c r="Z9" i="50"/>
  <c r="AF19" i="57"/>
  <c r="BR11" i="58" s="1"/>
  <c r="AD10" i="59" s="1"/>
  <c r="AF19" i="65"/>
  <c r="BR11" i="66" s="1"/>
  <c r="AF19" i="69"/>
  <c r="AH41" i="76"/>
  <c r="AH42" i="77"/>
  <c r="AY11" i="70"/>
  <c r="AB122" i="71"/>
  <c r="BK11" i="70"/>
  <c r="AE42" i="76"/>
  <c r="AE43" i="77"/>
  <c r="Z122" i="71"/>
  <c r="AG43" i="77"/>
  <c r="BE11" i="70"/>
  <c r="V9" i="50"/>
  <c r="H24" i="1"/>
  <c r="H56" i="1" s="1"/>
  <c r="AD19" i="61"/>
  <c r="BL11" i="62" s="1"/>
  <c r="AD19" i="57"/>
  <c r="BL11" i="58" s="1"/>
  <c r="AB10" i="59" s="1"/>
  <c r="AB19" i="65"/>
  <c r="BF11" i="66" s="1"/>
  <c r="AD19" i="52"/>
  <c r="BL11" i="53" s="1"/>
  <c r="AB10" i="54" s="1"/>
  <c r="AB19" i="52"/>
  <c r="BF11" i="53" s="1"/>
  <c r="Z10" i="54" s="1"/>
  <c r="AE89" i="65"/>
  <c r="AE89" i="69"/>
  <c r="AE89" i="61"/>
  <c r="AE89" i="57"/>
  <c r="AE89" i="52"/>
  <c r="AE20" i="52" s="1"/>
  <c r="AB19" i="61"/>
  <c r="BF11" i="62"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9" i="69"/>
  <c r="AC121" i="59"/>
  <c r="AD19" i="65"/>
  <c r="BL11" i="66" s="1"/>
  <c r="BN76" i="53"/>
  <c r="BO76" i="53"/>
  <c r="BS76" i="53"/>
  <c r="BR76" i="53"/>
  <c r="BQ76" i="53"/>
  <c r="BP76" i="53"/>
  <c r="BT76" i="53"/>
  <c r="AD122" i="54"/>
  <c r="AE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S76" i="58"/>
  <c r="BN76" i="58"/>
  <c r="BO76" i="58"/>
  <c r="BT76" i="58"/>
  <c r="BR76" i="58"/>
  <c r="BP76" i="58"/>
  <c r="BQ76" i="58"/>
  <c r="AD122" i="59"/>
  <c r="AG89" i="69"/>
  <c r="AG89" i="61"/>
  <c r="AG20" i="61" s="1"/>
  <c r="AG89" i="52"/>
  <c r="AG89" i="57"/>
  <c r="AG20" i="57" s="1"/>
  <c r="AG89" i="65"/>
  <c r="AG20" i="65"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C5" i="72" a="1"/>
  <c r="C5" i="72" s="1"/>
  <c r="B35" i="72" a="1"/>
  <c r="B35" i="72" s="1"/>
  <c r="B36" i="72" a="1"/>
  <c r="B36" i="72" s="1"/>
  <c r="B7" i="72" a="1"/>
  <c r="B7" i="72" s="1"/>
  <c r="C32" i="72" a="1"/>
  <c r="C32" i="72" s="1"/>
  <c r="B29" i="72" a="1"/>
  <c r="B29" i="72" s="1"/>
  <c r="B27" i="72" a="1"/>
  <c r="B27" i="72" s="1"/>
  <c r="B30" i="72" a="1"/>
  <c r="B30" i="72" s="1"/>
  <c r="B31" i="72" a="1"/>
  <c r="B31" i="72" s="1"/>
  <c r="X9" i="50"/>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H88" i="65"/>
  <c r="AH88" i="61"/>
  <c r="AH88" i="69"/>
  <c r="AH88" i="52"/>
  <c r="AH88" i="57"/>
  <c r="AF19" i="52"/>
  <c r="BR11" i="53" s="1"/>
  <c r="AD10" i="54" s="1"/>
  <c r="BP76" i="62"/>
  <c r="BT76" i="62"/>
  <c r="BR76" i="62"/>
  <c r="BO76" i="62"/>
  <c r="AD122" i="63"/>
  <c r="BQ76" i="62"/>
  <c r="BS76" i="62"/>
  <c r="BN76" i="62"/>
  <c r="AC121" i="63"/>
  <c r="AE121" i="54"/>
  <c r="BS76" i="70"/>
  <c r="BP76" i="70"/>
  <c r="BO76" i="70"/>
  <c r="BN76" i="70"/>
  <c r="BR76" i="70"/>
  <c r="AD122" i="71"/>
  <c r="BQ76" i="70"/>
  <c r="BT76" i="70"/>
  <c r="AC121" i="71"/>
  <c r="AB19" i="57"/>
  <c r="BF11" i="58" s="1"/>
  <c r="Z10" i="59" s="1"/>
  <c r="AE121" i="67"/>
  <c r="AB19" i="69"/>
  <c r="AC121" i="54"/>
  <c r="B47" i="51"/>
  <c r="AF19" i="61"/>
  <c r="BR11" i="62" s="1"/>
  <c r="AE121" i="59"/>
  <c r="BP76" i="66"/>
  <c r="BN76" i="66"/>
  <c r="AD122" i="67"/>
  <c r="BT76" i="66"/>
  <c r="BO76" i="66"/>
  <c r="BR76" i="66"/>
  <c r="BQ76" i="66"/>
  <c r="BS76"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C121" i="67"/>
  <c r="AE121" i="63"/>
  <c r="I18" i="1"/>
  <c r="I18" i="56" s="1"/>
  <c r="C47" i="12"/>
  <c r="B47" i="12"/>
  <c r="AE19" i="86" l="1"/>
  <c r="BM11" i="87" s="1"/>
  <c r="AG19" i="90"/>
  <c r="BS11" i="91" s="1"/>
  <c r="AE19" i="90"/>
  <c r="BM11" i="91" s="1"/>
  <c r="AG19" i="86"/>
  <c r="BS11" i="87" s="1"/>
  <c r="C48" i="93"/>
  <c r="C48" i="89"/>
  <c r="AD10" i="88"/>
  <c r="AD10" i="92"/>
  <c r="Z11" i="88"/>
  <c r="Z11" i="92"/>
  <c r="B47" i="93"/>
  <c r="AE20" i="86"/>
  <c r="BM12" i="87" s="1"/>
  <c r="B47" i="89"/>
  <c r="AH42" i="76"/>
  <c r="AH89" i="90"/>
  <c r="AF122" i="92" s="1"/>
  <c r="AH89" i="86"/>
  <c r="AF122" i="88" s="1"/>
  <c r="AF121" i="88"/>
  <c r="C179" i="89" a="1"/>
  <c r="C179" i="89" s="1"/>
  <c r="C180" i="89" s="1"/>
  <c r="B107" i="89" a="1"/>
  <c r="B107" i="89" s="1"/>
  <c r="C107" i="89" a="1"/>
  <c r="C107" i="89" s="1"/>
  <c r="AD11" i="92"/>
  <c r="AD11" i="88"/>
  <c r="AF121" i="92"/>
  <c r="C179" i="93" a="1"/>
  <c r="C179" i="93" s="1"/>
  <c r="C180" i="93" s="1"/>
  <c r="C107" i="93" a="1"/>
  <c r="C107" i="93" s="1"/>
  <c r="B107" i="93" a="1"/>
  <c r="B107" i="93" s="1"/>
  <c r="I20" i="1"/>
  <c r="I20" i="56" s="1"/>
  <c r="AB10" i="92"/>
  <c r="AB10" i="88"/>
  <c r="AB11" i="92"/>
  <c r="AB11" i="88"/>
  <c r="AE20" i="90"/>
  <c r="BM12" i="91" s="1"/>
  <c r="C137" i="93" a="1"/>
  <c r="C137" i="93" s="1"/>
  <c r="C137" i="72" a="1"/>
  <c r="C137" i="72" s="1"/>
  <c r="C137" i="89" a="1"/>
  <c r="C137" i="89" s="1"/>
  <c r="C137" i="68" a="1"/>
  <c r="C137" i="68" s="1"/>
  <c r="C137" i="60" a="1"/>
  <c r="C137" i="60" s="1"/>
  <c r="C137" i="64" a="1"/>
  <c r="C137" i="64" s="1"/>
  <c r="C137" i="55" a="1"/>
  <c r="C137" i="55" s="1"/>
  <c r="Z10" i="92"/>
  <c r="Z10" i="88"/>
  <c r="B47" i="72"/>
  <c r="B47" i="68"/>
  <c r="B47" i="60"/>
  <c r="B47" i="55"/>
  <c r="AH46" i="76"/>
  <c r="Z11" i="63"/>
  <c r="Z11" i="71"/>
  <c r="Z11" i="67"/>
  <c r="AD11" i="63"/>
  <c r="AD11" i="71"/>
  <c r="AD11" i="67"/>
  <c r="AB11" i="63"/>
  <c r="AB11" i="71"/>
  <c r="AB11" i="67"/>
  <c r="AB10" i="63"/>
  <c r="AB10" i="71"/>
  <c r="AB10" i="67"/>
  <c r="AD10" i="63"/>
  <c r="AD10" i="71"/>
  <c r="AD10" i="67"/>
  <c r="Z10" i="63"/>
  <c r="Z10" i="71"/>
  <c r="Z10" i="67"/>
  <c r="BS12" i="62"/>
  <c r="Y10" i="50"/>
  <c r="BS12" i="66"/>
  <c r="AG20" i="52"/>
  <c r="BS12" i="53" s="1"/>
  <c r="AE11" i="54" s="1"/>
  <c r="AA10" i="50"/>
  <c r="AE20" i="69"/>
  <c r="BM12" i="70" s="1"/>
  <c r="BS12" i="58"/>
  <c r="AE11" i="59" s="1"/>
  <c r="BM12" i="53"/>
  <c r="AC11" i="54" s="1"/>
  <c r="AE20" i="57"/>
  <c r="BM12" i="58" s="1"/>
  <c r="AC11" i="59" s="1"/>
  <c r="AG20" i="69"/>
  <c r="BS12" i="70" s="1"/>
  <c r="AE20" i="65"/>
  <c r="BM12" i="66" s="1"/>
  <c r="AE20" i="61"/>
  <c r="BM12" i="62" s="1"/>
  <c r="C179" i="68" a="1"/>
  <c r="C179" i="68" s="1"/>
  <c r="C180" i="68" s="1"/>
  <c r="C179" i="64" a="1"/>
  <c r="C179" i="64" s="1"/>
  <c r="C180" i="64" s="1"/>
  <c r="C179" i="60" a="1"/>
  <c r="C179" i="60" s="1"/>
  <c r="C180" i="60" s="1"/>
  <c r="C179" i="55" a="1"/>
  <c r="C179" i="55" s="1"/>
  <c r="C180" i="55" s="1"/>
  <c r="AC122" i="67"/>
  <c r="AE122" i="67"/>
  <c r="AE122" i="59"/>
  <c r="AC122" i="54"/>
  <c r="AE122" i="54"/>
  <c r="AC122" i="59"/>
  <c r="AE122" i="63"/>
  <c r="AC122" i="63"/>
  <c r="BF11" i="70"/>
  <c r="BL11" i="70"/>
  <c r="AC122" i="71"/>
  <c r="C179" i="72" a="1"/>
  <c r="C179" i="72" s="1"/>
  <c r="C180" i="72" s="1"/>
  <c r="AH43" i="77"/>
  <c r="AE122" i="71"/>
  <c r="BR11" i="70"/>
  <c r="AE19" i="65"/>
  <c r="BM11" i="66" s="1"/>
  <c r="C49" i="39"/>
  <c r="B47" i="39"/>
  <c r="AG19" i="57"/>
  <c r="BS11" i="58" s="1"/>
  <c r="AE10" i="59" s="1"/>
  <c r="Y9" i="50"/>
  <c r="AE19" i="61"/>
  <c r="BM11" i="62" s="1"/>
  <c r="C48" i="64"/>
  <c r="C48" i="72"/>
  <c r="C48" i="68"/>
  <c r="C48" i="60"/>
  <c r="C49" i="51"/>
  <c r="C48" i="55"/>
  <c r="AA9" i="50"/>
  <c r="AE19" i="57"/>
  <c r="BM11" i="58" s="1"/>
  <c r="AC10" i="59" s="1"/>
  <c r="AE19" i="52"/>
  <c r="BM11" i="53" s="1"/>
  <c r="AC10" i="54" s="1"/>
  <c r="AG19" i="52"/>
  <c r="BS11" i="53" s="1"/>
  <c r="AE10" i="54" s="1"/>
  <c r="AE19" i="69"/>
  <c r="AF121" i="63"/>
  <c r="C107" i="64" a="1"/>
  <c r="C107" i="64" s="1"/>
  <c r="B107" i="64" a="1"/>
  <c r="B107" i="64" s="1"/>
  <c r="AG19" i="65"/>
  <c r="BS11" i="66" s="1"/>
  <c r="AF121" i="67"/>
  <c r="C107" i="68" a="1"/>
  <c r="C107" i="68" s="1"/>
  <c r="B107" i="68" a="1"/>
  <c r="B107" i="68" s="1"/>
  <c r="AH89" i="69"/>
  <c r="AH89" i="52"/>
  <c r="AH20" i="52" s="1"/>
  <c r="AH89" i="61"/>
  <c r="AH20" i="61" s="1"/>
  <c r="AH89" i="57"/>
  <c r="AH20" i="57" s="1"/>
  <c r="AH89" i="65"/>
  <c r="AH20" i="65" s="1"/>
  <c r="AF121" i="59"/>
  <c r="C107" i="60" a="1"/>
  <c r="C107" i="60" s="1"/>
  <c r="B107" i="60" a="1"/>
  <c r="B107" i="60" s="1"/>
  <c r="AF121" i="54"/>
  <c r="B107" i="55" a="1"/>
  <c r="B107" i="55" s="1"/>
  <c r="C107" i="55" a="1"/>
  <c r="C107" i="55" s="1"/>
  <c r="AG19" i="69"/>
  <c r="AG19" i="61"/>
  <c r="BS11" i="62" s="1"/>
  <c r="AF121" i="71"/>
  <c r="B107" i="72" a="1"/>
  <c r="B107" i="72" s="1"/>
  <c r="C107" i="72" a="1"/>
  <c r="C107" i="72" s="1"/>
  <c r="AH20" i="86" l="1"/>
  <c r="BT12" i="87" s="1"/>
  <c r="AH19" i="86"/>
  <c r="BT11" i="87" s="1"/>
  <c r="AH19" i="90"/>
  <c r="BT11" i="91" s="1"/>
  <c r="AH20" i="90"/>
  <c r="BT12" i="91" s="1"/>
  <c r="C131" i="93" a="1"/>
  <c r="C131" i="93" s="1"/>
  <c r="C131" i="89" a="1"/>
  <c r="C131" i="89" s="1"/>
  <c r="AE10" i="92"/>
  <c r="AE10" i="88"/>
  <c r="C99" i="93" a="1"/>
  <c r="C99" i="93" s="1"/>
  <c r="C51" i="93" a="1"/>
  <c r="C51" i="93" s="1"/>
  <c r="C106" i="93" s="1"/>
  <c r="C83" i="93" a="1"/>
  <c r="C83" i="93" s="1"/>
  <c r="C55" i="93" a="1"/>
  <c r="C55" i="93" s="1"/>
  <c r="C70" i="93" a="1"/>
  <c r="C70" i="93" s="1"/>
  <c r="C127" i="93" a="1"/>
  <c r="C127" i="93" s="1"/>
  <c r="C73" i="93" a="1"/>
  <c r="C73" i="93" s="1"/>
  <c r="C67" i="93" a="1"/>
  <c r="C67" i="93" s="1"/>
  <c r="C81" i="93" a="1"/>
  <c r="C81" i="93" s="1"/>
  <c r="C118" i="93" a="1"/>
  <c r="C118" i="93" s="1"/>
  <c r="C111" i="93" a="1"/>
  <c r="C111" i="93" s="1"/>
  <c r="C133" i="93" s="1"/>
  <c r="C100" i="93" a="1"/>
  <c r="C100" i="93" s="1"/>
  <c r="C53" i="93" a="1"/>
  <c r="C53" i="93" s="1"/>
  <c r="C128" i="93" a="1"/>
  <c r="C128" i="93" s="1"/>
  <c r="C120" i="93" a="1"/>
  <c r="C120" i="93" s="1"/>
  <c r="C65" i="93" a="1"/>
  <c r="C65" i="93" s="1"/>
  <c r="C86" i="93" a="1"/>
  <c r="C86" i="93" s="1"/>
  <c r="C72" i="93" a="1"/>
  <c r="C72" i="93" s="1"/>
  <c r="C140" i="93" a="1"/>
  <c r="C140" i="93" s="1"/>
  <c r="C125" i="93" a="1"/>
  <c r="C125" i="93" s="1"/>
  <c r="C119" i="93" a="1"/>
  <c r="C119" i="93" s="1"/>
  <c r="C62" i="93" a="1"/>
  <c r="C62" i="93" s="1"/>
  <c r="C60" i="93" a="1"/>
  <c r="C60" i="93" s="1"/>
  <c r="C126" i="93" a="1"/>
  <c r="C126" i="93" s="1"/>
  <c r="C102" i="93" a="1"/>
  <c r="C102" i="93" s="1"/>
  <c r="C85" i="93" a="1"/>
  <c r="C85" i="93" s="1"/>
  <c r="C123" i="93" a="1"/>
  <c r="C123" i="93" s="1"/>
  <c r="C141" i="93" a="1"/>
  <c r="C141" i="93" s="1"/>
  <c r="C71" i="93" a="1"/>
  <c r="C71" i="93" s="1"/>
  <c r="C94" i="93" a="1"/>
  <c r="C94" i="93" s="1"/>
  <c r="C90" i="93" a="1"/>
  <c r="C90" i="93" s="1"/>
  <c r="C97" i="93" a="1"/>
  <c r="C97" i="93" s="1"/>
  <c r="C143" i="93" a="1"/>
  <c r="C143" i="93" s="1"/>
  <c r="C88" i="93" a="1"/>
  <c r="C88" i="93" s="1"/>
  <c r="C138" i="93" a="1"/>
  <c r="C138" i="93" s="1"/>
  <c r="C145" i="93" s="1"/>
  <c r="C130" i="93" a="1"/>
  <c r="C130" i="93" s="1"/>
  <c r="C117" i="93" a="1"/>
  <c r="C117" i="93" s="1"/>
  <c r="C114" i="93" a="1"/>
  <c r="C114" i="93" s="1"/>
  <c r="C98" i="93" a="1"/>
  <c r="C98" i="93" s="1"/>
  <c r="C139" i="93" a="1"/>
  <c r="C139" i="93" s="1"/>
  <c r="C101" i="93" a="1"/>
  <c r="C101" i="93" s="1"/>
  <c r="C95" i="93" a="1"/>
  <c r="C95" i="93" s="1"/>
  <c r="C89" i="93" a="1"/>
  <c r="C89" i="93" s="1"/>
  <c r="C113" i="93" a="1"/>
  <c r="C113" i="93" s="1"/>
  <c r="C104" i="93" a="1"/>
  <c r="C104" i="93" s="1"/>
  <c r="C69" i="93" a="1"/>
  <c r="C69" i="93" s="1"/>
  <c r="C77" i="93" a="1"/>
  <c r="C77" i="93" s="1"/>
  <c r="C66" i="93" a="1"/>
  <c r="C66" i="93" s="1"/>
  <c r="C112" i="93" a="1"/>
  <c r="C112" i="93" s="1"/>
  <c r="C63" i="93" a="1"/>
  <c r="C63" i="93" s="1"/>
  <c r="C92" i="93" a="1"/>
  <c r="C92" i="93" s="1"/>
  <c r="C78" i="93" a="1"/>
  <c r="C78" i="93" s="1"/>
  <c r="C59" i="93" a="1"/>
  <c r="C59" i="93" s="1"/>
  <c r="C103" i="93" a="1"/>
  <c r="C103" i="93" s="1"/>
  <c r="C82" i="93" a="1"/>
  <c r="C82" i="93" s="1"/>
  <c r="C61" i="93" a="1"/>
  <c r="C61" i="93" s="1"/>
  <c r="C68" i="93" a="1"/>
  <c r="C68" i="93" s="1"/>
  <c r="C142" i="93" a="1"/>
  <c r="C142" i="93" s="1"/>
  <c r="C58" i="93" a="1"/>
  <c r="C58" i="93" s="1"/>
  <c r="C84" i="93" a="1"/>
  <c r="C84" i="93" s="1"/>
  <c r="C91" i="93" a="1"/>
  <c r="C91" i="93" s="1"/>
  <c r="C116" i="93" a="1"/>
  <c r="C116" i="93" s="1"/>
  <c r="C74" i="93" a="1"/>
  <c r="C74" i="93" s="1"/>
  <c r="C57" i="93" a="1"/>
  <c r="C57" i="93" s="1"/>
  <c r="C87" i="93" a="1"/>
  <c r="C87" i="93" s="1"/>
  <c r="C129" i="93" a="1"/>
  <c r="C129" i="93" s="1"/>
  <c r="C76" i="93" a="1"/>
  <c r="C76" i="93" s="1"/>
  <c r="C56" i="93" a="1"/>
  <c r="C56" i="93" s="1"/>
  <c r="C122" i="93" a="1"/>
  <c r="C122" i="93" s="1"/>
  <c r="C54" i="93" a="1"/>
  <c r="C54" i="93" s="1"/>
  <c r="C80" i="93" a="1"/>
  <c r="C80" i="93" s="1"/>
  <c r="C52" i="93" a="1"/>
  <c r="C52" i="93" s="1"/>
  <c r="C75" i="93" a="1"/>
  <c r="C75" i="93" s="1"/>
  <c r="C124" i="93" a="1"/>
  <c r="C124" i="93" s="1"/>
  <c r="C79" i="93" a="1"/>
  <c r="C79" i="93" s="1"/>
  <c r="C96" i="93" a="1"/>
  <c r="C96" i="93" s="1"/>
  <c r="C115" i="93" a="1"/>
  <c r="C115" i="93" s="1"/>
  <c r="C64" i="93" a="1"/>
  <c r="C64" i="93" s="1"/>
  <c r="C82" i="89" a="1"/>
  <c r="C82" i="89" s="1"/>
  <c r="C65" i="89" a="1"/>
  <c r="C65" i="89" s="1"/>
  <c r="C77" i="89" a="1"/>
  <c r="C77" i="89" s="1"/>
  <c r="C138" i="89" a="1"/>
  <c r="C138" i="89" s="1"/>
  <c r="C145" i="89" s="1"/>
  <c r="C127" i="89" a="1"/>
  <c r="C127" i="89" s="1"/>
  <c r="C58" i="89" a="1"/>
  <c r="C58" i="89" s="1"/>
  <c r="C62" i="89" a="1"/>
  <c r="C62" i="89" s="1"/>
  <c r="C63" i="89" a="1"/>
  <c r="C63" i="89" s="1"/>
  <c r="C128" i="89" a="1"/>
  <c r="C128" i="89" s="1"/>
  <c r="C56" i="89" a="1"/>
  <c r="C56" i="89" s="1"/>
  <c r="C88" i="89" a="1"/>
  <c r="C88" i="89" s="1"/>
  <c r="C140" i="89" a="1"/>
  <c r="C140" i="89" s="1"/>
  <c r="C71" i="89" a="1"/>
  <c r="C71" i="89" s="1"/>
  <c r="C53" i="89" a="1"/>
  <c r="C53" i="89" s="1"/>
  <c r="C51" i="89" a="1"/>
  <c r="C51" i="89" s="1"/>
  <c r="C106" i="89" s="1"/>
  <c r="C67" i="89" a="1"/>
  <c r="C67" i="89" s="1"/>
  <c r="C79" i="89" a="1"/>
  <c r="C79" i="89" s="1"/>
  <c r="C95" i="89" a="1"/>
  <c r="C95" i="89" s="1"/>
  <c r="C92" i="89" a="1"/>
  <c r="C92" i="89" s="1"/>
  <c r="C112" i="89" a="1"/>
  <c r="C112" i="89" s="1"/>
  <c r="C70" i="89" a="1"/>
  <c r="C70" i="89" s="1"/>
  <c r="C96" i="89" a="1"/>
  <c r="C96" i="89" s="1"/>
  <c r="C83" i="89" a="1"/>
  <c r="C83" i="89" s="1"/>
  <c r="C60" i="89" a="1"/>
  <c r="C60" i="89" s="1"/>
  <c r="C69" i="89" a="1"/>
  <c r="C69" i="89" s="1"/>
  <c r="C52" i="89" a="1"/>
  <c r="C52" i="89" s="1"/>
  <c r="C114" i="89" a="1"/>
  <c r="C114" i="89" s="1"/>
  <c r="C72" i="89" a="1"/>
  <c r="C72" i="89" s="1"/>
  <c r="C98" i="89" a="1"/>
  <c r="C98" i="89" s="1"/>
  <c r="C113" i="89" a="1"/>
  <c r="C113" i="89" s="1"/>
  <c r="C116" i="89" a="1"/>
  <c r="C116" i="89" s="1"/>
  <c r="C111" i="89" a="1"/>
  <c r="C111" i="89" s="1"/>
  <c r="C133" i="89" s="1"/>
  <c r="C85" i="89" a="1"/>
  <c r="C85" i="89" s="1"/>
  <c r="C80" i="89" a="1"/>
  <c r="C80" i="89" s="1"/>
  <c r="C103" i="89" a="1"/>
  <c r="C103" i="89" s="1"/>
  <c r="C66" i="89" a="1"/>
  <c r="C66" i="89" s="1"/>
  <c r="C117" i="89" a="1"/>
  <c r="C117" i="89" s="1"/>
  <c r="C123" i="89" a="1"/>
  <c r="C123" i="89" s="1"/>
  <c r="C143" i="89" a="1"/>
  <c r="C143" i="89" s="1"/>
  <c r="C102" i="89" a="1"/>
  <c r="C102" i="89" s="1"/>
  <c r="C91" i="89" a="1"/>
  <c r="C91" i="89" s="1"/>
  <c r="C89" i="89" a="1"/>
  <c r="C89" i="89" s="1"/>
  <c r="C75" i="89" a="1"/>
  <c r="C75" i="89" s="1"/>
  <c r="C55" i="89" a="1"/>
  <c r="C55" i="89" s="1"/>
  <c r="C68" i="89" a="1"/>
  <c r="C68" i="89" s="1"/>
  <c r="C115" i="89" a="1"/>
  <c r="C115" i="89" s="1"/>
  <c r="C122" i="89" a="1"/>
  <c r="C122" i="89" s="1"/>
  <c r="C84" i="89" a="1"/>
  <c r="C84" i="89" s="1"/>
  <c r="C86" i="89" a="1"/>
  <c r="C86" i="89" s="1"/>
  <c r="C100" i="89" a="1"/>
  <c r="C100" i="89" s="1"/>
  <c r="C129" i="89" a="1"/>
  <c r="C129" i="89" s="1"/>
  <c r="C126" i="89" a="1"/>
  <c r="C126" i="89" s="1"/>
  <c r="C104" i="89" a="1"/>
  <c r="C104" i="89" s="1"/>
  <c r="C57" i="89" a="1"/>
  <c r="C57" i="89" s="1"/>
  <c r="C119" i="89" a="1"/>
  <c r="C119" i="89" s="1"/>
  <c r="C125" i="89" a="1"/>
  <c r="C125" i="89" s="1"/>
  <c r="C120" i="89" a="1"/>
  <c r="C120" i="89" s="1"/>
  <c r="C74" i="89" a="1"/>
  <c r="C74" i="89" s="1"/>
  <c r="C97" i="89" a="1"/>
  <c r="C97" i="89" s="1"/>
  <c r="C124" i="89" a="1"/>
  <c r="C124" i="89" s="1"/>
  <c r="C118" i="89" a="1"/>
  <c r="C118" i="89" s="1"/>
  <c r="C139" i="89" a="1"/>
  <c r="C139" i="89" s="1"/>
  <c r="C59" i="89" a="1"/>
  <c r="C59" i="89" s="1"/>
  <c r="C64" i="89" a="1"/>
  <c r="C64" i="89" s="1"/>
  <c r="C142" i="89" a="1"/>
  <c r="C142" i="89" s="1"/>
  <c r="C99" i="89" a="1"/>
  <c r="C99" i="89" s="1"/>
  <c r="C61" i="89" a="1"/>
  <c r="C61" i="89" s="1"/>
  <c r="C73" i="89" a="1"/>
  <c r="C73" i="89" s="1"/>
  <c r="C90" i="89" a="1"/>
  <c r="C90" i="89" s="1"/>
  <c r="C76" i="89" a="1"/>
  <c r="C76" i="89" s="1"/>
  <c r="C54" i="89" a="1"/>
  <c r="C54" i="89" s="1"/>
  <c r="C81" i="89" a="1"/>
  <c r="C81" i="89" s="1"/>
  <c r="C94" i="89" a="1"/>
  <c r="C94" i="89" s="1"/>
  <c r="C78" i="89" a="1"/>
  <c r="C78" i="89" s="1"/>
  <c r="C130" i="89" a="1"/>
  <c r="C130" i="89" s="1"/>
  <c r="C141" i="89" a="1"/>
  <c r="C141" i="89" s="1"/>
  <c r="C101" i="89" a="1"/>
  <c r="C101" i="89" s="1"/>
  <c r="AC11" i="88"/>
  <c r="AC11" i="92"/>
  <c r="AE11" i="92"/>
  <c r="AE11" i="88"/>
  <c r="AC10" i="92"/>
  <c r="AC10" i="88"/>
  <c r="C87" i="89" a="1"/>
  <c r="C87" i="89" s="1"/>
  <c r="C97" i="55" a="1"/>
  <c r="C97" i="55" s="1"/>
  <c r="C120" i="55" a="1"/>
  <c r="C120" i="55" s="1"/>
  <c r="C114" i="55" a="1"/>
  <c r="C114" i="55" s="1"/>
  <c r="C125" i="55" a="1"/>
  <c r="C125" i="55" s="1"/>
  <c r="C101" i="55" a="1"/>
  <c r="C101" i="55" s="1"/>
  <c r="C111" i="55" a="1"/>
  <c r="C111" i="55" s="1"/>
  <c r="C133" i="55" s="1"/>
  <c r="C128" i="55" a="1"/>
  <c r="C128" i="55" s="1"/>
  <c r="C115" i="55" a="1"/>
  <c r="C115" i="55" s="1"/>
  <c r="C112" i="55" a="1"/>
  <c r="C112" i="55" s="1"/>
  <c r="C102" i="55" a="1"/>
  <c r="C102" i="55" s="1"/>
  <c r="C117" i="55" a="1"/>
  <c r="C117" i="55" s="1"/>
  <c r="C104" i="55" a="1"/>
  <c r="C104" i="55" s="1"/>
  <c r="C103" i="55" a="1"/>
  <c r="C103" i="55" s="1"/>
  <c r="C118" i="55" a="1"/>
  <c r="C118" i="55" s="1"/>
  <c r="C123" i="55" a="1"/>
  <c r="C123" i="55" s="1"/>
  <c r="C127" i="55" a="1"/>
  <c r="C127" i="55" s="1"/>
  <c r="C122" i="55" a="1"/>
  <c r="C122" i="55" s="1"/>
  <c r="C124" i="55" a="1"/>
  <c r="C124" i="55" s="1"/>
  <c r="C130" i="55" a="1"/>
  <c r="C130" i="55" s="1"/>
  <c r="C98" i="55" a="1"/>
  <c r="C98" i="55" s="1"/>
  <c r="C113" i="55" a="1"/>
  <c r="C113" i="55" s="1"/>
  <c r="C96" i="55" a="1"/>
  <c r="C96" i="55" s="1"/>
  <c r="C129" i="55" a="1"/>
  <c r="C129" i="55" s="1"/>
  <c r="C99" i="55" a="1"/>
  <c r="C99" i="55" s="1"/>
  <c r="C116" i="55" a="1"/>
  <c r="C116" i="55" s="1"/>
  <c r="C100" i="55" a="1"/>
  <c r="C100" i="55" s="1"/>
  <c r="C95" i="55" a="1"/>
  <c r="C95" i="55" s="1"/>
  <c r="C126" i="55" a="1"/>
  <c r="C126" i="55" s="1"/>
  <c r="C119" i="55" a="1"/>
  <c r="C119" i="55" s="1"/>
  <c r="C118" i="64" a="1"/>
  <c r="C118" i="64" s="1"/>
  <c r="C122" i="64" a="1"/>
  <c r="C122" i="64" s="1"/>
  <c r="C129" i="64" a="1"/>
  <c r="C129" i="64" s="1"/>
  <c r="C100" i="64" a="1"/>
  <c r="C100" i="64" s="1"/>
  <c r="C99" i="64" a="1"/>
  <c r="C99" i="64" s="1"/>
  <c r="C130" i="64" a="1"/>
  <c r="C130" i="64" s="1"/>
  <c r="C119" i="64" a="1"/>
  <c r="C119" i="64" s="1"/>
  <c r="C113" i="64" a="1"/>
  <c r="C113" i="64" s="1"/>
  <c r="C96" i="64" a="1"/>
  <c r="C96" i="64" s="1"/>
  <c r="C126" i="64" a="1"/>
  <c r="C126" i="64" s="1"/>
  <c r="C102" i="64" a="1"/>
  <c r="C102" i="64" s="1"/>
  <c r="C120" i="64" a="1"/>
  <c r="C120" i="64" s="1"/>
  <c r="C127" i="64" a="1"/>
  <c r="C127" i="64" s="1"/>
  <c r="C123" i="64" a="1"/>
  <c r="C123" i="64" s="1"/>
  <c r="C124" i="64" a="1"/>
  <c r="C124" i="64" s="1"/>
  <c r="C125" i="64" a="1"/>
  <c r="C125" i="64" s="1"/>
  <c r="C115" i="64" a="1"/>
  <c r="C115" i="64" s="1"/>
  <c r="C128" i="64" a="1"/>
  <c r="C128" i="64" s="1"/>
  <c r="C117" i="64" a="1"/>
  <c r="C117" i="64" s="1"/>
  <c r="C97" i="64" a="1"/>
  <c r="C97" i="64" s="1"/>
  <c r="C101" i="64" a="1"/>
  <c r="C101" i="64" s="1"/>
  <c r="C116" i="64" a="1"/>
  <c r="C116" i="64" s="1"/>
  <c r="C114" i="64" a="1"/>
  <c r="C114" i="64" s="1"/>
  <c r="C98" i="64" a="1"/>
  <c r="C98" i="64" s="1"/>
  <c r="C131" i="64" a="1"/>
  <c r="C131" i="64" s="1"/>
  <c r="C131" i="72" a="1"/>
  <c r="C131" i="72" s="1"/>
  <c r="C134" i="12"/>
  <c r="C131" i="55" a="1"/>
  <c r="C131" i="55" s="1"/>
  <c r="C131" i="60" a="1"/>
  <c r="C131" i="60" s="1"/>
  <c r="C131" i="68" a="1"/>
  <c r="C131" i="68" s="1"/>
  <c r="C114" i="72" a="1"/>
  <c r="C114" i="72" s="1"/>
  <c r="C128" i="72" a="1"/>
  <c r="C128" i="72" s="1"/>
  <c r="C127" i="72" a="1"/>
  <c r="C127" i="72" s="1"/>
  <c r="C103" i="72" a="1"/>
  <c r="C103" i="72" s="1"/>
  <c r="C129" i="72" a="1"/>
  <c r="C129" i="72" s="1"/>
  <c r="C101" i="72" a="1"/>
  <c r="C101" i="72" s="1"/>
  <c r="C99" i="72" a="1"/>
  <c r="C99" i="72" s="1"/>
  <c r="C125" i="72" a="1"/>
  <c r="C125" i="72" s="1"/>
  <c r="C120" i="72" a="1"/>
  <c r="C120" i="72" s="1"/>
  <c r="C123" i="72" a="1"/>
  <c r="C123" i="72" s="1"/>
  <c r="C102" i="72" a="1"/>
  <c r="C102" i="72" s="1"/>
  <c r="C112" i="72" a="1"/>
  <c r="C112" i="72" s="1"/>
  <c r="C130" i="72" a="1"/>
  <c r="C130" i="72" s="1"/>
  <c r="C118" i="72" a="1"/>
  <c r="C118" i="72" s="1"/>
  <c r="C117" i="72" a="1"/>
  <c r="C117" i="72" s="1"/>
  <c r="C119" i="72" a="1"/>
  <c r="C119" i="72" s="1"/>
  <c r="C122" i="72" a="1"/>
  <c r="C122" i="72" s="1"/>
  <c r="C100" i="72" a="1"/>
  <c r="C100" i="72" s="1"/>
  <c r="C97" i="72" a="1"/>
  <c r="C97" i="72" s="1"/>
  <c r="C113" i="72" a="1"/>
  <c r="C113" i="72" s="1"/>
  <c r="C116" i="72" a="1"/>
  <c r="C116" i="72" s="1"/>
  <c r="C98" i="72" a="1"/>
  <c r="C98" i="72" s="1"/>
  <c r="C126" i="72" a="1"/>
  <c r="C126" i="72" s="1"/>
  <c r="C115" i="72" a="1"/>
  <c r="C115" i="72" s="1"/>
  <c r="C124" i="72" a="1"/>
  <c r="C124" i="72" s="1"/>
  <c r="C104" i="72" a="1"/>
  <c r="C104" i="72" s="1"/>
  <c r="C130" i="60" a="1"/>
  <c r="C130" i="60" s="1"/>
  <c r="C94" i="60" a="1"/>
  <c r="C94" i="60" s="1"/>
  <c r="C122" i="60" a="1"/>
  <c r="C122" i="60" s="1"/>
  <c r="C115" i="60" a="1"/>
  <c r="C115" i="60" s="1"/>
  <c r="C127" i="60" a="1"/>
  <c r="C127" i="60" s="1"/>
  <c r="C125" i="60" a="1"/>
  <c r="C125" i="60" s="1"/>
  <c r="C114" i="60" a="1"/>
  <c r="C114" i="60" s="1"/>
  <c r="C95" i="60" a="1"/>
  <c r="C95" i="60" s="1"/>
  <c r="C112" i="60" a="1"/>
  <c r="C112" i="60" s="1"/>
  <c r="C102" i="60" a="1"/>
  <c r="C102" i="60" s="1"/>
  <c r="C98" i="60" a="1"/>
  <c r="C98" i="60" s="1"/>
  <c r="C113" i="60" a="1"/>
  <c r="C113" i="60" s="1"/>
  <c r="C123" i="60" a="1"/>
  <c r="C123" i="60" s="1"/>
  <c r="C117" i="60" a="1"/>
  <c r="C117" i="60" s="1"/>
  <c r="C120" i="60" a="1"/>
  <c r="C120" i="60" s="1"/>
  <c r="C100" i="60" a="1"/>
  <c r="C100" i="60" s="1"/>
  <c r="C119" i="60" a="1"/>
  <c r="C119" i="60" s="1"/>
  <c r="C129" i="60" a="1"/>
  <c r="C129" i="60" s="1"/>
  <c r="C118" i="60" a="1"/>
  <c r="C118" i="60" s="1"/>
  <c r="C99" i="60" a="1"/>
  <c r="C99" i="60" s="1"/>
  <c r="C116" i="60" a="1"/>
  <c r="C116" i="60" s="1"/>
  <c r="C96" i="60" a="1"/>
  <c r="C96" i="60" s="1"/>
  <c r="C126" i="60" a="1"/>
  <c r="C126" i="60" s="1"/>
  <c r="C101" i="60" a="1"/>
  <c r="C101" i="60" s="1"/>
  <c r="C124" i="60" a="1"/>
  <c r="C124" i="60" s="1"/>
  <c r="C97" i="60" a="1"/>
  <c r="C97" i="60" s="1"/>
  <c r="C128" i="60" a="1"/>
  <c r="C128" i="60" s="1"/>
  <c r="C104" i="60" a="1"/>
  <c r="C104" i="60" s="1"/>
  <c r="C103" i="60" a="1"/>
  <c r="C103" i="60" s="1"/>
  <c r="C101" i="68" a="1"/>
  <c r="C101" i="68" s="1"/>
  <c r="C99" i="68" a="1"/>
  <c r="C99" i="68" s="1"/>
  <c r="C126" i="68" a="1"/>
  <c r="C126" i="68" s="1"/>
  <c r="C120" i="68" a="1"/>
  <c r="C120" i="68" s="1"/>
  <c r="C103" i="68" a="1"/>
  <c r="C103" i="68" s="1"/>
  <c r="C115" i="68" a="1"/>
  <c r="C115" i="68" s="1"/>
  <c r="C130" i="68" a="1"/>
  <c r="C130" i="68" s="1"/>
  <c r="C98" i="68" a="1"/>
  <c r="C98" i="68" s="1"/>
  <c r="C125" i="68" a="1"/>
  <c r="C125" i="68" s="1"/>
  <c r="C113" i="68" a="1"/>
  <c r="C113" i="68" s="1"/>
  <c r="C104" i="68" a="1"/>
  <c r="C104" i="68" s="1"/>
  <c r="C118" i="68" a="1"/>
  <c r="C118" i="68" s="1"/>
  <c r="C128" i="68" a="1"/>
  <c r="C128" i="68" s="1"/>
  <c r="C100" i="68" a="1"/>
  <c r="C100" i="68" s="1"/>
  <c r="C123" i="68" a="1"/>
  <c r="C123" i="68" s="1"/>
  <c r="C102" i="68" a="1"/>
  <c r="C102" i="68" s="1"/>
  <c r="C129" i="68" a="1"/>
  <c r="C129" i="68" s="1"/>
  <c r="C122" i="68" a="1"/>
  <c r="C122" i="68" s="1"/>
  <c r="C127" i="68" a="1"/>
  <c r="C127" i="68" s="1"/>
  <c r="C117" i="68" a="1"/>
  <c r="C117" i="68" s="1"/>
  <c r="C112" i="68" a="1"/>
  <c r="C112" i="68" s="1"/>
  <c r="C114" i="68" a="1"/>
  <c r="C114" i="68" s="1"/>
  <c r="C97" i="68" a="1"/>
  <c r="C97" i="68" s="1"/>
  <c r="C124" i="68" a="1"/>
  <c r="C124" i="68" s="1"/>
  <c r="C119" i="68" a="1"/>
  <c r="C119" i="68" s="1"/>
  <c r="C116" i="68" a="1"/>
  <c r="C116" i="68" s="1"/>
  <c r="AE11" i="63"/>
  <c r="AE11" i="67"/>
  <c r="AE11" i="71"/>
  <c r="AC11" i="63"/>
  <c r="AC11" i="71"/>
  <c r="AC11" i="67"/>
  <c r="AE10" i="63"/>
  <c r="AE10" i="71"/>
  <c r="AE10" i="67"/>
  <c r="AC10" i="63"/>
  <c r="AC10" i="71"/>
  <c r="AC10" i="67"/>
  <c r="BT12" i="53"/>
  <c r="AF11" i="54" s="1"/>
  <c r="AB10" i="50"/>
  <c r="BT12" i="66"/>
  <c r="AH20" i="69"/>
  <c r="BT12" i="70" s="1"/>
  <c r="BT12" i="58"/>
  <c r="AF11" i="59" s="1"/>
  <c r="BT12" i="62"/>
  <c r="AF122" i="67"/>
  <c r="AF122" i="59"/>
  <c r="AF122" i="63"/>
  <c r="AF122" i="54"/>
  <c r="I24" i="1"/>
  <c r="I56" i="1" s="1"/>
  <c r="AF122" i="71"/>
  <c r="BS11" i="70"/>
  <c r="BM11" i="70"/>
  <c r="AH19" i="52"/>
  <c r="BT11" i="53" s="1"/>
  <c r="AF10" i="54" s="1"/>
  <c r="AH19" i="57"/>
  <c r="BT11" i="58" s="1"/>
  <c r="AF10" i="59" s="1"/>
  <c r="AB9" i="50"/>
  <c r="AH19" i="69"/>
  <c r="C146" i="51"/>
  <c r="C107" i="51"/>
  <c r="C108" i="51" s="1"/>
  <c r="AH19" i="65"/>
  <c r="BT11" i="66" s="1"/>
  <c r="C78" i="72" a="1"/>
  <c r="C78" i="72" s="1"/>
  <c r="C75" i="72" a="1"/>
  <c r="C75" i="72" s="1"/>
  <c r="C56" i="72" a="1"/>
  <c r="C56" i="72" s="1"/>
  <c r="C90" i="72" a="1"/>
  <c r="C90" i="72" s="1"/>
  <c r="C86" i="72" a="1"/>
  <c r="C86" i="72" s="1"/>
  <c r="C54" i="72" a="1"/>
  <c r="C54" i="72" s="1"/>
  <c r="C53" i="72" a="1"/>
  <c r="C53" i="72" s="1"/>
  <c r="C139" i="72" a="1"/>
  <c r="C139" i="72" s="1"/>
  <c r="C92" i="72" a="1"/>
  <c r="C92" i="72" s="1"/>
  <c r="C89" i="72" a="1"/>
  <c r="C89" i="72" s="1"/>
  <c r="C82" i="72" a="1"/>
  <c r="C82" i="72" s="1"/>
  <c r="C94" i="72" a="1"/>
  <c r="C94" i="72" s="1"/>
  <c r="C88" i="72" a="1"/>
  <c r="C88" i="72" s="1"/>
  <c r="C85" i="72" a="1"/>
  <c r="C85" i="72" s="1"/>
  <c r="C63" i="72" a="1"/>
  <c r="C63" i="72" s="1"/>
  <c r="C111" i="72" a="1"/>
  <c r="C111" i="72" s="1"/>
  <c r="C133" i="72" s="1"/>
  <c r="C143" i="72" a="1"/>
  <c r="C143" i="72" s="1"/>
  <c r="C96" i="72" a="1"/>
  <c r="C96" i="72" s="1"/>
  <c r="C69" i="72" a="1"/>
  <c r="C69" i="72" s="1"/>
  <c r="C83" i="72" a="1"/>
  <c r="C83" i="72" s="1"/>
  <c r="C91" i="72" a="1"/>
  <c r="C91" i="72" s="1"/>
  <c r="C64" i="72" a="1"/>
  <c r="C64" i="72" s="1"/>
  <c r="C79" i="72" a="1"/>
  <c r="C79" i="72" s="1"/>
  <c r="C71" i="72" a="1"/>
  <c r="C71" i="72" s="1"/>
  <c r="C70" i="72" a="1"/>
  <c r="C70" i="72" s="1"/>
  <c r="C58" i="72" a="1"/>
  <c r="C58" i="72" s="1"/>
  <c r="C60" i="72" a="1"/>
  <c r="C60" i="72" s="1"/>
  <c r="C76" i="72" a="1"/>
  <c r="C76" i="72" s="1"/>
  <c r="C59" i="72" a="1"/>
  <c r="C59" i="72" s="1"/>
  <c r="C87" i="72" a="1"/>
  <c r="C87" i="72" s="1"/>
  <c r="C66" i="72" a="1"/>
  <c r="C66" i="72" s="1"/>
  <c r="C140" i="72" a="1"/>
  <c r="C140" i="72" s="1"/>
  <c r="C84" i="72" a="1"/>
  <c r="C84" i="72" s="1"/>
  <c r="C141" i="72" a="1"/>
  <c r="C141" i="72" s="1"/>
  <c r="C55" i="72" a="1"/>
  <c r="C55" i="72" s="1"/>
  <c r="C72" i="72" a="1"/>
  <c r="C72" i="72" s="1"/>
  <c r="C95" i="72" a="1"/>
  <c r="C95" i="72" s="1"/>
  <c r="C67" i="72" a="1"/>
  <c r="C67" i="72" s="1"/>
  <c r="C68" i="72" a="1"/>
  <c r="C68" i="72" s="1"/>
  <c r="C81" i="72" a="1"/>
  <c r="C81" i="72" s="1"/>
  <c r="C74" i="72" a="1"/>
  <c r="C74" i="72" s="1"/>
  <c r="C57" i="72" a="1"/>
  <c r="C57" i="72" s="1"/>
  <c r="C61" i="72" a="1"/>
  <c r="C61" i="72" s="1"/>
  <c r="C77" i="72" a="1"/>
  <c r="C77" i="72" s="1"/>
  <c r="C138" i="72" a="1"/>
  <c r="C138" i="72" s="1"/>
  <c r="C145" i="72" s="1"/>
  <c r="C51" i="72" a="1"/>
  <c r="C51" i="72" s="1"/>
  <c r="C106" i="72" s="1"/>
  <c r="C73" i="72" a="1"/>
  <c r="C73" i="72" s="1"/>
  <c r="C52" i="72" a="1"/>
  <c r="C52" i="72" s="1"/>
  <c r="C142" i="72" a="1"/>
  <c r="C142" i="72" s="1"/>
  <c r="C80" i="72" a="1"/>
  <c r="C80" i="72" s="1"/>
  <c r="C62" i="72" a="1"/>
  <c r="C62" i="72" s="1"/>
  <c r="C65" i="72" a="1"/>
  <c r="C65" i="72" s="1"/>
  <c r="C51" i="68" a="1"/>
  <c r="C51" i="68" s="1"/>
  <c r="C106" i="68" s="1"/>
  <c r="C80" i="68" a="1"/>
  <c r="C80" i="68" s="1"/>
  <c r="C52" i="68" a="1"/>
  <c r="C52" i="68" s="1"/>
  <c r="C61" i="68" a="1"/>
  <c r="C61" i="68" s="1"/>
  <c r="C84" i="68" a="1"/>
  <c r="C84" i="68" s="1"/>
  <c r="C65" i="68" a="1"/>
  <c r="C65" i="68" s="1"/>
  <c r="C92" i="68" a="1"/>
  <c r="C92" i="68" s="1"/>
  <c r="C69" i="68" a="1"/>
  <c r="C69" i="68" s="1"/>
  <c r="C142" i="68" a="1"/>
  <c r="C142" i="68" s="1"/>
  <c r="C64" i="68" a="1"/>
  <c r="C64" i="68" s="1"/>
  <c r="C71" i="68" a="1"/>
  <c r="C71" i="68" s="1"/>
  <c r="C95" i="68" a="1"/>
  <c r="C95" i="68" s="1"/>
  <c r="C111" i="68" a="1"/>
  <c r="C111" i="68" s="1"/>
  <c r="C133" i="68" s="1"/>
  <c r="C73" i="68" a="1"/>
  <c r="C73" i="68" s="1"/>
  <c r="C81" i="68" a="1"/>
  <c r="C81" i="68" s="1"/>
  <c r="C66" i="68" a="1"/>
  <c r="C66" i="68" s="1"/>
  <c r="C55" i="68" a="1"/>
  <c r="C55" i="68" s="1"/>
  <c r="C77" i="68" a="1"/>
  <c r="C77" i="68" s="1"/>
  <c r="C68" i="68" a="1"/>
  <c r="C68" i="68" s="1"/>
  <c r="C76" i="68" a="1"/>
  <c r="C76" i="68" s="1"/>
  <c r="C75" i="68" a="1"/>
  <c r="C75" i="68" s="1"/>
  <c r="C91" i="68" a="1"/>
  <c r="C91" i="68" s="1"/>
  <c r="C59" i="68" a="1"/>
  <c r="C59" i="68" s="1"/>
  <c r="C70" i="68" a="1"/>
  <c r="C70" i="68" s="1"/>
  <c r="C87" i="68" a="1"/>
  <c r="C87" i="68" s="1"/>
  <c r="C58" i="68" a="1"/>
  <c r="C58" i="68" s="1"/>
  <c r="C67" i="68" a="1"/>
  <c r="C67" i="68" s="1"/>
  <c r="C56" i="68" a="1"/>
  <c r="C56" i="68" s="1"/>
  <c r="C57" i="68" a="1"/>
  <c r="C57" i="68" s="1"/>
  <c r="C82" i="68" a="1"/>
  <c r="C82" i="68" s="1"/>
  <c r="C141" i="68" a="1"/>
  <c r="C141" i="68" s="1"/>
  <c r="C83" i="68" a="1"/>
  <c r="C83" i="68" s="1"/>
  <c r="C78" i="68" a="1"/>
  <c r="C78" i="68" s="1"/>
  <c r="C54" i="68" a="1"/>
  <c r="C54" i="68" s="1"/>
  <c r="C86" i="68" a="1"/>
  <c r="C86" i="68" s="1"/>
  <c r="C94" i="68" a="1"/>
  <c r="C94" i="68" s="1"/>
  <c r="C85" i="68" a="1"/>
  <c r="C85" i="68" s="1"/>
  <c r="C53" i="68" a="1"/>
  <c r="C53" i="68" s="1"/>
  <c r="C138" i="68" a="1"/>
  <c r="C138" i="68" s="1"/>
  <c r="C145" i="68" s="1"/>
  <c r="C63" i="68" a="1"/>
  <c r="C63" i="68" s="1"/>
  <c r="C143" i="68" a="1"/>
  <c r="C143" i="68" s="1"/>
  <c r="C139" i="68" a="1"/>
  <c r="C139" i="68" s="1"/>
  <c r="C89" i="68" a="1"/>
  <c r="C89" i="68" s="1"/>
  <c r="C79" i="68" a="1"/>
  <c r="C79" i="68" s="1"/>
  <c r="C72" i="68" a="1"/>
  <c r="C72" i="68" s="1"/>
  <c r="C96" i="68" a="1"/>
  <c r="C96" i="68" s="1"/>
  <c r="C140" i="68" a="1"/>
  <c r="C140" i="68" s="1"/>
  <c r="C88" i="68" a="1"/>
  <c r="C88" i="68" s="1"/>
  <c r="C90" i="68" a="1"/>
  <c r="C90" i="68" s="1"/>
  <c r="C74" i="68" a="1"/>
  <c r="C74" i="68" s="1"/>
  <c r="C62" i="68" a="1"/>
  <c r="C62" i="68" s="1"/>
  <c r="C60" i="68" a="1"/>
  <c r="C60" i="68" s="1"/>
  <c r="AH19" i="61"/>
  <c r="BT11" i="62" s="1"/>
  <c r="C54" i="55" a="1"/>
  <c r="C54" i="55" s="1"/>
  <c r="C52" i="55" a="1"/>
  <c r="C52" i="55" s="1"/>
  <c r="C143" i="55" a="1"/>
  <c r="C143" i="55" s="1"/>
  <c r="C85" i="55" a="1"/>
  <c r="C85" i="55" s="1"/>
  <c r="C75" i="55" a="1"/>
  <c r="C75" i="55" s="1"/>
  <c r="C90" i="55" a="1"/>
  <c r="C90" i="55" s="1"/>
  <c r="C91" i="55" a="1"/>
  <c r="C91" i="55" s="1"/>
  <c r="C139" i="55" a="1"/>
  <c r="C139" i="55" s="1"/>
  <c r="C92" i="55" a="1"/>
  <c r="C92" i="55" s="1"/>
  <c r="C83" i="55" a="1"/>
  <c r="C83" i="55" s="1"/>
  <c r="C70" i="55" a="1"/>
  <c r="C70" i="55" s="1"/>
  <c r="C58" i="55" a="1"/>
  <c r="C58" i="55" s="1"/>
  <c r="C51" i="55" a="1"/>
  <c r="C51" i="55" s="1"/>
  <c r="C106" i="55" s="1"/>
  <c r="C63" i="55" a="1"/>
  <c r="C63" i="55" s="1"/>
  <c r="C67" i="55" a="1"/>
  <c r="C67" i="55" s="1"/>
  <c r="C71" i="55" a="1"/>
  <c r="C71" i="55" s="1"/>
  <c r="C76" i="55" a="1"/>
  <c r="C76" i="55" s="1"/>
  <c r="C69" i="55" a="1"/>
  <c r="C69" i="55" s="1"/>
  <c r="C53" i="55" a="1"/>
  <c r="C53" i="55" s="1"/>
  <c r="C77" i="55" a="1"/>
  <c r="C77" i="55" s="1"/>
  <c r="C72" i="55" a="1"/>
  <c r="C72" i="55" s="1"/>
  <c r="C68" i="55" a="1"/>
  <c r="C68" i="55" s="1"/>
  <c r="C61" i="55" a="1"/>
  <c r="C61" i="55" s="1"/>
  <c r="C82" i="55" a="1"/>
  <c r="C82" i="55" s="1"/>
  <c r="C57" i="55" a="1"/>
  <c r="C57" i="55" s="1"/>
  <c r="C59" i="55" a="1"/>
  <c r="C59" i="55" s="1"/>
  <c r="C138" i="55" a="1"/>
  <c r="C138" i="55" s="1"/>
  <c r="C145" i="55" s="1"/>
  <c r="C140" i="55" a="1"/>
  <c r="C140" i="55" s="1"/>
  <c r="C81" i="55" a="1"/>
  <c r="C81" i="55" s="1"/>
  <c r="C78" i="55" a="1"/>
  <c r="C78" i="55" s="1"/>
  <c r="C141" i="55" a="1"/>
  <c r="C141" i="55" s="1"/>
  <c r="C62" i="55" a="1"/>
  <c r="C62" i="55" s="1"/>
  <c r="C64" i="55" a="1"/>
  <c r="C64" i="55" s="1"/>
  <c r="C89" i="55" a="1"/>
  <c r="C89" i="55" s="1"/>
  <c r="C87" i="55" a="1"/>
  <c r="C87" i="55" s="1"/>
  <c r="C142" i="55" a="1"/>
  <c r="C142" i="55" s="1"/>
  <c r="C55" i="55" a="1"/>
  <c r="C55" i="55" s="1"/>
  <c r="C74" i="55" a="1"/>
  <c r="C74" i="55" s="1"/>
  <c r="C79" i="55" a="1"/>
  <c r="C79" i="55" s="1"/>
  <c r="C80" i="55" a="1"/>
  <c r="C80" i="55" s="1"/>
  <c r="C88" i="55" a="1"/>
  <c r="C88"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61" i="60" a="1"/>
  <c r="C61" i="60" s="1"/>
  <c r="C84" i="60" a="1"/>
  <c r="C84" i="60" s="1"/>
  <c r="C83" i="60" a="1"/>
  <c r="C83" i="60" s="1"/>
  <c r="C67" i="60" a="1"/>
  <c r="C67" i="60" s="1"/>
  <c r="C51" i="60" a="1"/>
  <c r="C51" i="60" s="1"/>
  <c r="C106" i="60" s="1"/>
  <c r="C140" i="60" a="1"/>
  <c r="C140" i="60" s="1"/>
  <c r="C92" i="60" a="1"/>
  <c r="C92" i="60" s="1"/>
  <c r="C57" i="60" a="1"/>
  <c r="C57" i="60" s="1"/>
  <c r="C89" i="60" a="1"/>
  <c r="C89" i="60" s="1"/>
  <c r="C78" i="60" a="1"/>
  <c r="C78" i="60" s="1"/>
  <c r="C54" i="60" a="1"/>
  <c r="C54" i="60" s="1"/>
  <c r="C79" i="60" a="1"/>
  <c r="C79" i="60" s="1"/>
  <c r="C143" i="60" a="1"/>
  <c r="C143" i="60" s="1"/>
  <c r="C70" i="60" a="1"/>
  <c r="C70" i="60" s="1"/>
  <c r="C55" i="60" a="1"/>
  <c r="C55" i="60" s="1"/>
  <c r="C139" i="60" a="1"/>
  <c r="C139" i="60" s="1"/>
  <c r="C64" i="60" a="1"/>
  <c r="C64" i="60" s="1"/>
  <c r="C72" i="60" a="1"/>
  <c r="C72" i="60" s="1"/>
  <c r="C58" i="60" a="1"/>
  <c r="C58" i="60" s="1"/>
  <c r="C53" i="60" a="1"/>
  <c r="C53" i="60" s="1"/>
  <c r="C141" i="60" a="1"/>
  <c r="C141" i="60" s="1"/>
  <c r="C62" i="60" a="1"/>
  <c r="C62" i="60" s="1"/>
  <c r="C111" i="60" a="1"/>
  <c r="C111" i="60" s="1"/>
  <c r="C133" i="60" s="1"/>
  <c r="C86" i="60" a="1"/>
  <c r="C86" i="60" s="1"/>
  <c r="C76" i="60" a="1"/>
  <c r="C76" i="60" s="1"/>
  <c r="C87" i="60" a="1"/>
  <c r="C87" i="60" s="1"/>
  <c r="C88" i="60" a="1"/>
  <c r="C88" i="60" s="1"/>
  <c r="C52" i="60" a="1"/>
  <c r="C52" i="60" s="1"/>
  <c r="C68" i="60" a="1"/>
  <c r="C68" i="60" s="1"/>
  <c r="C90" i="60" a="1"/>
  <c r="C90" i="60" s="1"/>
  <c r="C66" i="60" a="1"/>
  <c r="C66" i="60" s="1"/>
  <c r="C75" i="60" a="1"/>
  <c r="C75" i="60" s="1"/>
  <c r="C69" i="60" a="1"/>
  <c r="C69" i="60" s="1"/>
  <c r="C56" i="60" a="1"/>
  <c r="C56" i="60" s="1"/>
  <c r="C77" i="60" a="1"/>
  <c r="C77" i="60" s="1"/>
  <c r="C65" i="60" a="1"/>
  <c r="C65" i="60" s="1"/>
  <c r="C142" i="60" a="1"/>
  <c r="C142" i="60" s="1"/>
  <c r="C63" i="60" a="1"/>
  <c r="C63" i="60" s="1"/>
  <c r="C71" i="60" a="1"/>
  <c r="C71" i="60" s="1"/>
  <c r="C73" i="60" a="1"/>
  <c r="C73" i="60" s="1"/>
  <c r="C59" i="60" a="1"/>
  <c r="C59" i="60" s="1"/>
  <c r="C138" i="60" a="1"/>
  <c r="C138" i="60" s="1"/>
  <c r="C145" i="60" s="1"/>
  <c r="C80" i="60" a="1"/>
  <c r="C80" i="60" s="1"/>
  <c r="C72" i="64" a="1"/>
  <c r="C72" i="64" s="1"/>
  <c r="C75" i="64" a="1"/>
  <c r="C75" i="64" s="1"/>
  <c r="C87" i="64" a="1"/>
  <c r="C87" i="64" s="1"/>
  <c r="C79" i="64" a="1"/>
  <c r="C79" i="64" s="1"/>
  <c r="C95" i="64" a="1"/>
  <c r="C95" i="64" s="1"/>
  <c r="C138" i="64" a="1"/>
  <c r="C138" i="64" s="1"/>
  <c r="C145" i="64" s="1"/>
  <c r="C62" i="64" a="1"/>
  <c r="C62" i="64" s="1"/>
  <c r="C89" i="64" a="1"/>
  <c r="C89" i="64" s="1"/>
  <c r="C70" i="64" a="1"/>
  <c r="C70" i="64" s="1"/>
  <c r="C84" i="64" a="1"/>
  <c r="C84" i="64" s="1"/>
  <c r="C80" i="64" a="1"/>
  <c r="C80" i="64" s="1"/>
  <c r="C83" i="64" a="1"/>
  <c r="C83" i="64" s="1"/>
  <c r="C53" i="64" a="1"/>
  <c r="C53" i="64" s="1"/>
  <c r="C65" i="64" a="1"/>
  <c r="C65" i="64" s="1"/>
  <c r="C111" i="64" a="1"/>
  <c r="C111" i="64" s="1"/>
  <c r="C133" i="64" s="1"/>
  <c r="C78" i="64" a="1"/>
  <c r="C78" i="64" s="1"/>
  <c r="C94" i="64" a="1"/>
  <c r="C94" i="64" s="1"/>
  <c r="C104" i="64" a="1"/>
  <c r="C104" i="64" s="1"/>
  <c r="C73" i="64" a="1"/>
  <c r="C73" i="64" s="1"/>
  <c r="C77" i="64" a="1"/>
  <c r="C77" i="64" s="1"/>
  <c r="C90" i="64" a="1"/>
  <c r="C90" i="64" s="1"/>
  <c r="C141" i="64" a="1"/>
  <c r="C141" i="64" s="1"/>
  <c r="C69" i="64" a="1"/>
  <c r="C69" i="64" s="1"/>
  <c r="C91" i="64" a="1"/>
  <c r="C91" i="64" s="1"/>
  <c r="C143" i="64" a="1"/>
  <c r="C143" i="64" s="1"/>
  <c r="C52" i="64" a="1"/>
  <c r="C52" i="64" s="1"/>
  <c r="C57" i="64" a="1"/>
  <c r="C57" i="64" s="1"/>
  <c r="C85" i="64" a="1"/>
  <c r="C85" i="64" s="1"/>
  <c r="C86" i="64" a="1"/>
  <c r="C86" i="64" s="1"/>
  <c r="C59" i="64" a="1"/>
  <c r="C59" i="64" s="1"/>
  <c r="C68" i="64" a="1"/>
  <c r="C68" i="64" s="1"/>
  <c r="C139" i="64" a="1"/>
  <c r="C139"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42" i="64" a="1"/>
  <c r="C142" i="64" s="1"/>
  <c r="C140" i="64" a="1"/>
  <c r="C140" i="64" s="1"/>
  <c r="C64" i="64" a="1"/>
  <c r="C64" i="64" s="1"/>
  <c r="C55" i="64" a="1"/>
  <c r="C55" i="64" s="1"/>
  <c r="C88" i="64" a="1"/>
  <c r="C88" i="64" s="1"/>
  <c r="C103" i="64" a="1"/>
  <c r="C103" i="64" s="1"/>
  <c r="C112" i="64" a="1"/>
  <c r="C112" i="64" s="1"/>
  <c r="C56" i="64" a="1"/>
  <c r="C56" i="64" s="1"/>
  <c r="C81" i="64" a="1"/>
  <c r="C81" i="64" s="1"/>
  <c r="C71" i="64" a="1"/>
  <c r="C71" i="64" s="1"/>
  <c r="C92" i="64" a="1"/>
  <c r="C92" i="64" s="1"/>
  <c r="C82" i="64" a="1"/>
  <c r="C82" i="64" s="1"/>
  <c r="C58" i="64" a="1"/>
  <c r="C58" i="64" s="1"/>
  <c r="C134" i="39" l="1"/>
  <c r="AF10" i="92"/>
  <c r="AF10" i="88"/>
  <c r="AF11" i="92"/>
  <c r="AF11" i="88"/>
  <c r="AF11" i="63"/>
  <c r="AF11" i="67"/>
  <c r="AF11" i="71"/>
  <c r="AF10" i="63"/>
  <c r="AF10" i="71"/>
  <c r="AF10" i="67"/>
  <c r="BT11" i="70"/>
  <c r="I24" i="56"/>
  <c r="I56" i="56" s="1"/>
  <c r="C107" i="39"/>
  <c r="C108" i="39" s="1"/>
  <c r="C146" i="39"/>
  <c r="H103" i="2" l="1"/>
  <c r="H92" i="2"/>
  <c r="B48" i="12" l="1"/>
  <c r="AB56" i="9"/>
  <c r="C49" i="12" l="1"/>
  <c r="C108" i="12" s="1"/>
  <c r="G60" i="9"/>
  <c r="AB60" i="9" s="1"/>
  <c r="E16" i="1" l="1"/>
  <c r="E16" i="56" s="1"/>
  <c r="J16" i="56" l="1"/>
  <c r="J16" i="1"/>
  <c r="E18" i="1"/>
  <c r="E18" i="56" s="1"/>
  <c r="E20" i="1" l="1"/>
  <c r="E20" i="56" s="1"/>
  <c r="E24" i="1" l="1"/>
  <c r="E24" i="56" l="1"/>
  <c r="E56" i="1"/>
  <c r="G17" i="1"/>
  <c r="G17" i="56" s="1"/>
  <c r="E56" i="56" l="1"/>
  <c r="J17" i="56"/>
  <c r="J17" i="1"/>
  <c r="H67" i="2"/>
  <c r="G18" i="1"/>
  <c r="J18" i="1" l="1"/>
  <c r="G18" i="56"/>
  <c r="J18" i="56" s="1"/>
  <c r="G20" i="1"/>
  <c r="J20" i="1" l="1"/>
  <c r="G20" i="56"/>
  <c r="G24" i="1"/>
  <c r="J24" i="1" s="1"/>
  <c r="G24" i="56" l="1"/>
  <c r="J24" i="56" s="1"/>
  <c r="J56" i="56" s="1"/>
  <c r="J20" i="56"/>
  <c r="G56" i="1"/>
  <c r="J56" i="1" s="1"/>
  <c r="G56" i="5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3" authorId="0" shapeId="0" xr:uid="{FF0462C9-B33A-4CBA-B1CE-BA97F1B322E1}">
      <text>
        <r>
          <rPr>
            <b/>
            <sz val="9"/>
            <color indexed="81"/>
            <rFont val="Tahoma"/>
            <family val="2"/>
          </rPr>
          <t>Elhams, Majda (HOM):</t>
        </r>
        <r>
          <rPr>
            <sz val="9"/>
            <color indexed="81"/>
            <rFont val="Tahoma"/>
            <family val="2"/>
          </rPr>
          <t xml:space="preserve">
Do not rename/alter the spelling. Current name drive a formula on the HUD Requirements tab.</t>
        </r>
      </text>
    </comment>
    <comment ref="A54" authorId="0" shapeId="0" xr:uid="{67A79E6B-9307-40DB-AFA2-4BACA37689D1}">
      <text>
        <r>
          <rPr>
            <b/>
            <sz val="9"/>
            <color indexed="81"/>
            <rFont val="Tahoma"/>
            <family val="2"/>
          </rPr>
          <t>Elhams, Majda (HOM):</t>
        </r>
        <r>
          <rPr>
            <sz val="9"/>
            <color indexed="81"/>
            <rFont val="Tahoma"/>
            <family val="2"/>
          </rPr>
          <t xml:space="preserve">
State funding per Fiscal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2" authorId="0" shapeId="0" xr:uid="{0BD416D3-557F-4002-A562-A6FC9C79D18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E29" authorId="1" shapeId="0" xr:uid="{EBF60F32-F0A5-4826-9260-32F061604AA7}">
      <text>
        <r>
          <rPr>
            <b/>
            <sz val="9"/>
            <color indexed="81"/>
            <rFont val="Tahoma"/>
            <family val="2"/>
          </rPr>
          <t xml:space="preserve">CANNOT exceed $19,800
</t>
        </r>
        <r>
          <rPr>
            <sz val="9"/>
            <color indexed="81"/>
            <rFont val="Tahoma"/>
            <family val="2"/>
          </rPr>
          <t xml:space="preserve">
</t>
        </r>
      </text>
    </comment>
    <comment ref="F29" authorId="1" shapeId="0" xr:uid="{F700F186-CBBD-4800-A852-12866826A393}">
      <text>
        <r>
          <rPr>
            <b/>
            <sz val="9"/>
            <color indexed="81"/>
            <rFont val="Tahoma"/>
            <family val="2"/>
          </rPr>
          <t>CANNOT exceed $10,920</t>
        </r>
        <r>
          <rPr>
            <sz val="9"/>
            <color indexed="81"/>
            <rFont val="Tahoma"/>
            <family val="2"/>
          </rPr>
          <t xml:space="preserve">
</t>
        </r>
      </text>
    </comment>
    <comment ref="A48" authorId="1" shapeId="0" xr:uid="{F7933567-C04D-4AC7-9F3E-9087DAD5DEFB}">
      <text>
        <r>
          <rPr>
            <sz val="9"/>
            <color indexed="81"/>
            <rFont val="Tahoma"/>
            <family val="2"/>
          </rPr>
          <t xml:space="preserve">
Auto-populates when revenue sources are input on the driving summary tab i.e. 'Summary - Support Services' tab.</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1413D323-0F31-4334-BD6E-6D8717790D3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77D0359C-FC6E-4521-905C-106F606396BD}">
      <text>
        <r>
          <rPr>
            <sz val="9"/>
            <color indexed="81"/>
            <rFont val="Tahoma"/>
            <family val="2"/>
          </rPr>
          <t xml:space="preserve">
Auto-populates when revenue sources are input on the driving summary tab i.e. '+Summary tab (1)'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4C26339A-7E1D-4CAB-82EB-C92FE1C81408}">
      <text>
        <r>
          <rPr>
            <sz val="8"/>
            <color indexed="81"/>
            <rFont val="Tahoma"/>
            <family val="2"/>
          </rPr>
          <t>←Select from the drop-down list the fiscal year in which the proposed budget changes will first become effective</t>
        </r>
      </text>
    </comment>
    <comment ref="I2" authorId="1" shapeId="0" xr:uid="{20EBC17F-AB52-4504-AD3E-DC12E9DE94E6}">
      <text>
        <r>
          <rPr>
            <sz val="10"/>
            <rFont val="Arial"/>
            <family val="2"/>
          </rPr>
          <t xml:space="preserve">Override for contracts with unconventional years. i.e. do not align with the fiscal year.
</t>
        </r>
      </text>
    </comment>
    <comment ref="J2" authorId="1" shapeId="0" xr:uid="{0149A797-0DDA-481F-B1F9-DAA700E577D5}">
      <text>
        <r>
          <rPr>
            <sz val="10"/>
            <rFont val="Arial"/>
            <family val="2"/>
          </rPr>
          <t xml:space="preserve">Override for contracts with unconventional years. i.e. do not align with the fiscal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EF3580CA-17C7-4A86-9B3F-AD605B82CFD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6F0776A0-98DB-4B7C-B78C-98E20EA53C65}">
      <text>
        <r>
          <rPr>
            <sz val="9"/>
            <color indexed="81"/>
            <rFont val="Tahoma"/>
            <family val="2"/>
          </rPr>
          <t xml:space="preserve">
Auto-populates when revenue sources are input on the driving summary tab i.e. '+Summary tab (1)'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0E7F91B-3AF5-4729-8D82-400AAC4E1661}">
      <text>
        <r>
          <rPr>
            <sz val="8"/>
            <color indexed="81"/>
            <rFont val="Tahoma"/>
            <family val="2"/>
          </rPr>
          <t>←Select from the drop-down list the fiscal year in which the proposed budget changes will first become effective</t>
        </r>
      </text>
    </comment>
    <comment ref="I2" authorId="1" shapeId="0" xr:uid="{B30C2FFD-B7EB-48BD-83E2-C6E786FC9125}">
      <text>
        <r>
          <rPr>
            <sz val="10"/>
            <rFont val="Arial"/>
            <family val="2"/>
          </rPr>
          <t xml:space="preserve">Override for contracts with unconventional years. i.e. do not align with the fiscal year.
</t>
        </r>
      </text>
    </comment>
    <comment ref="J2" authorId="1" shapeId="0" xr:uid="{E0A3B71D-6A59-43EE-B557-F795EDA7933F}">
      <text>
        <r>
          <rPr>
            <sz val="10"/>
            <rFont val="Arial"/>
            <family val="2"/>
          </rPr>
          <t xml:space="preserve">Override for contracts with unconventional years. i.e. do not align with the fiscal year.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A331DB2-3D3B-457B-ADE9-642856E390EE}">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1BC51AA-2DB6-4292-A9EC-C8FC1F7E219A}">
      <text>
        <r>
          <rPr>
            <sz val="9"/>
            <color indexed="81"/>
            <rFont val="Tahoma"/>
            <family val="2"/>
          </rPr>
          <t xml:space="preserve">
Auto-populates when revenue sources are input on the driving summary tab i.e. '+Summary tab (1)'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4" authorId="0" shapeId="0" xr:uid="{40117F99-D4C6-4F2E-96B1-7DAED9E5AEC4}">
      <text>
        <r>
          <rPr>
            <sz val="9"/>
            <color indexed="81"/>
            <rFont val="Tahoma"/>
            <family val="2"/>
          </rPr>
          <t>Modification
Revision
Amendment#
None</t>
        </r>
      </text>
    </comment>
    <comment ref="C4" authorId="0" shapeId="0" xr:uid="{E3FE451C-E807-4D65-8829-E3FAFD8C799D}">
      <text>
        <r>
          <rPr>
            <b/>
            <sz val="9"/>
            <color indexed="81"/>
            <rFont val="Tahoma"/>
            <family val="2"/>
          </rPr>
          <t xml:space="preserve">
</t>
        </r>
        <r>
          <rPr>
            <sz val="9"/>
            <color indexed="81"/>
            <rFont val="Tahoma"/>
            <family val="2"/>
          </rPr>
          <t>Increase
Decrease
Cost-neutral revision
Funding source change Fund transfer
Correction
Adjustment to Actuals etc.</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14D39C4-02F8-4351-9C92-3802415860AE}">
      <text>
        <r>
          <rPr>
            <sz val="8"/>
            <color indexed="81"/>
            <rFont val="Tahoma"/>
            <family val="2"/>
          </rPr>
          <t>←Select from the drop-down list the fiscal year in which the proposed budget changes will first become effective</t>
        </r>
      </text>
    </comment>
    <comment ref="I2" authorId="1" shapeId="0" xr:uid="{B5AB22C7-AEFF-4B63-B27C-5DA1B06DA6E4}">
      <text>
        <r>
          <rPr>
            <sz val="10"/>
            <rFont val="Arial"/>
            <family val="2"/>
          </rPr>
          <t>Override for contracts with unconventional years. i.e. do not align with the fiscal year.</t>
        </r>
      </text>
    </comment>
    <comment ref="J2" authorId="1" shapeId="0" xr:uid="{E5D5370B-1246-46F8-BD92-C7CBD002F912}">
      <text>
        <r>
          <rPr>
            <sz val="10"/>
            <rFont val="Arial"/>
            <family val="2"/>
          </rPr>
          <t xml:space="preserve">Override for contracts with unconventional years. i.e. do not align with the fiscal year.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6A6C8D4-73C9-429D-AF4E-7FB46FDFF6D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93A7A1CC-E5D6-4170-B673-F7D206D37268}">
      <text>
        <r>
          <rPr>
            <sz val="9"/>
            <color indexed="81"/>
            <rFont val="Tahoma"/>
            <family val="2"/>
          </rPr>
          <t xml:space="preserve">
Auto-populates when revenue sources are input on the driving summary tab i.e. '+Summary tab (1)'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35B9085-0B5D-4A27-ADC3-24F09EF62002}">
      <text>
        <r>
          <rPr>
            <sz val="8"/>
            <color indexed="81"/>
            <rFont val="Tahoma"/>
            <family val="2"/>
          </rPr>
          <t>←Select from the drop-down list the fiscal year in which the proposed budget changes will first become effective</t>
        </r>
      </text>
    </comment>
    <comment ref="I2" authorId="1" shapeId="0" xr:uid="{E7E132A5-3A12-443A-BF4A-F6CF0EA259F4}">
      <text>
        <r>
          <rPr>
            <sz val="10"/>
            <rFont val="Arial"/>
            <family val="2"/>
          </rPr>
          <t xml:space="preserve">Override for contracts with unconventional years. i.e. do not align with the fiscal year.
</t>
        </r>
      </text>
    </comment>
    <comment ref="J2" authorId="1" shapeId="0" xr:uid="{81979C3A-CAB5-4BDF-8B68-65E93D5DA9B7}">
      <text>
        <r>
          <rPr>
            <sz val="10"/>
            <rFont val="Arial"/>
            <family val="2"/>
          </rPr>
          <t xml:space="preserve">Override for contracts with unconventional years. i.e. do not align with the fiscal year.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6C05E264-E806-4D62-97F1-863D5EBF1C1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AD1203ED-11DC-4403-97A7-9245265B0757}">
      <text>
        <r>
          <rPr>
            <sz val="9"/>
            <color indexed="81"/>
            <rFont val="Tahoma"/>
            <family val="2"/>
          </rPr>
          <t xml:space="preserve">
Auto-populates when revenue sources are input on the driving summary tab i.e. '+Summary tab (1)'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A8E1710-EB4F-467F-A573-EBF0BCA3E293}">
      <text>
        <r>
          <rPr>
            <sz val="8"/>
            <color indexed="81"/>
            <rFont val="Tahoma"/>
            <family val="2"/>
          </rPr>
          <t>←Select from the drop-down list the fiscal year in which the proposed budget changes will first become effective</t>
        </r>
      </text>
    </comment>
    <comment ref="I2" authorId="1" shapeId="0" xr:uid="{69A0283D-E195-466D-B5A4-EBFE8B68F76B}">
      <text>
        <r>
          <rPr>
            <sz val="10"/>
            <rFont val="Arial"/>
            <family val="2"/>
          </rPr>
          <t xml:space="preserve">Override for contracts with unconventional years. i.e. do not align with the fiscal year.
</t>
        </r>
      </text>
    </comment>
    <comment ref="J2" authorId="1" shapeId="0" xr:uid="{74CACCCC-BBE7-4C51-9CC2-F749D95CFF0F}">
      <text>
        <r>
          <rPr>
            <sz val="10"/>
            <rFont val="Arial"/>
            <family val="2"/>
          </rPr>
          <t xml:space="preserve">Override for contracts with unconventional years. i.e. do not align with the fiscal year.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FBE8EAE8-B2B5-43C4-9ABC-FC850F031EE3}">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A05AED3-0A1D-49F0-BCFA-2061E5E812A0}">
      <text>
        <r>
          <rPr>
            <sz val="9"/>
            <color indexed="81"/>
            <rFont val="Tahoma"/>
            <family val="2"/>
          </rPr>
          <t xml:space="preserve">
Auto-populates when revenue sources are input on the driving summary tab i.e. '+Summary tab (1)'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Robert J McCarthy</author>
    <author>tc={29D826DB-C670-4A83-90E0-D0241062E0CA}</author>
  </authors>
  <commentList>
    <comment ref="A14" authorId="0" shapeId="0" xr:uid="{63604977-E9AA-43D5-8DB3-20215E49B931}">
      <text>
        <r>
          <rPr>
            <b/>
            <sz val="9"/>
            <color indexed="81"/>
            <rFont val="Tahoma"/>
            <family val="2"/>
          </rPr>
          <t>The first 9 operating expense lines are fixed defaults which correspond to those in CARBON. Please do not delete or re-order these, even if not used</t>
        </r>
      </text>
    </comment>
    <comment ref="A70" authorId="1" shapeId="0" xr:uid="{29D826DB-C670-4A83-90E0-D0241062E0CA}">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2059C71-A9D9-4531-B3CE-AD32BE0B1304}">
      <text>
        <r>
          <rPr>
            <sz val="8"/>
            <color indexed="81"/>
            <rFont val="Tahoma"/>
            <family val="2"/>
          </rPr>
          <t>←Select from the drop-down list the fiscal year in which the proposed budget changes will first become effective</t>
        </r>
      </text>
    </comment>
    <comment ref="I2" authorId="1" shapeId="0" xr:uid="{C90586A2-44FB-4BED-BA9D-7788A2A4E7D8}">
      <text>
        <r>
          <rPr>
            <sz val="10"/>
            <rFont val="Arial"/>
            <family val="2"/>
          </rPr>
          <t xml:space="preserve">Override for contracts with unconventional years. i.e. do not align with the fiscal year.
</t>
        </r>
      </text>
    </comment>
    <comment ref="J2" authorId="1" shapeId="0" xr:uid="{AF3952AD-470F-4268-87C6-460008A687CD}">
      <text>
        <r>
          <rPr>
            <sz val="10"/>
            <rFont val="Arial"/>
            <family val="2"/>
          </rPr>
          <t xml:space="preserve">Override for contracts with unconventional years. i.e. do not align with the fiscal year.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4" authorId="0" shapeId="0" xr:uid="{9DBB41FF-F8F7-479D-A006-DFE121DC79C6}">
      <text>
        <r>
          <rPr>
            <sz val="9"/>
            <color indexed="81"/>
            <rFont val="Tahoma"/>
            <family val="2"/>
          </rPr>
          <t xml:space="preserve">From the Grant Inventory Worksheet (GIW)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8F733329-D11F-469D-8BFE-CF0D9128ABF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8737DE5-A771-4C3B-AF5D-4E9D78DF09F6}">
      <text>
        <r>
          <rPr>
            <sz val="9"/>
            <color indexed="81"/>
            <rFont val="Tahoma"/>
            <family val="2"/>
          </rPr>
          <t xml:space="preserve">
Auto-populates when revenue sources are input on the driving summary tab i.e. '+Summary tab (1)'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Robert J McCarthy</author>
    <author>tc={3A4BC3C0-3E29-45DC-9D0B-B9C62CB0899D}</author>
  </authors>
  <commentList>
    <comment ref="A14" authorId="0" shapeId="0" xr:uid="{D7032506-A04A-4BB5-ABF3-66195113D9FE}">
      <text>
        <r>
          <rPr>
            <b/>
            <sz val="9"/>
            <color indexed="81"/>
            <rFont val="Tahoma"/>
            <family val="2"/>
          </rPr>
          <t>The first 9 operating expense lines are fixed defaults which correspond to those in CARBON. Please do not delete or re-order these, even if not used</t>
        </r>
      </text>
    </comment>
    <comment ref="A70" authorId="1" shapeId="0" xr:uid="{3A4BC3C0-3E29-45DC-9D0B-B9C62CB0899D}">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2EF81334-0298-4B17-8B7C-556B0F8688CB}">
      <text>
        <r>
          <rPr>
            <sz val="8"/>
            <color indexed="81"/>
            <rFont val="Tahoma"/>
            <family val="2"/>
          </rPr>
          <t>←Select from the drop-down list the fiscal year in which the proposed budget changes will first become effective</t>
        </r>
      </text>
    </comment>
    <comment ref="I2" authorId="1" shapeId="0" xr:uid="{8F73913F-550D-4FC1-80A3-948F5622E156}">
      <text>
        <r>
          <rPr>
            <sz val="10"/>
            <rFont val="Arial"/>
            <family val="2"/>
          </rPr>
          <t xml:space="preserve">Override for contracts with unconventional years. i.e. do not align with the fiscal year.
</t>
        </r>
      </text>
    </comment>
    <comment ref="J2" authorId="1" shapeId="0" xr:uid="{4D14A861-3737-45AE-AE25-0F81D8336687}">
      <text>
        <r>
          <rPr>
            <sz val="10"/>
            <rFont val="Arial"/>
            <family val="2"/>
          </rPr>
          <t xml:space="preserve">Override for contracts with unconventional years. i.e. do not align with the fiscal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D4" authorId="0" shapeId="0" xr:uid="{6EBB7861-37F0-47A2-9563-52337C3F2FFC}">
      <text>
        <r>
          <rPr>
            <b/>
            <sz val="9"/>
            <color indexed="81"/>
            <rFont val="Tahoma"/>
            <family val="2"/>
          </rPr>
          <t>Elhams, Majda (HOM):</t>
        </r>
        <r>
          <rPr>
            <sz val="9"/>
            <color indexed="81"/>
            <rFont val="Tahoma"/>
            <family val="2"/>
          </rPr>
          <t xml:space="preserve">
partial years are rounded up.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B3" authorId="0" shapeId="0" xr:uid="{00000000-0006-0000-0300-000001000000}">
      <text>
        <r>
          <rPr>
            <sz val="9"/>
            <color indexed="81"/>
            <rFont val="Tahoma"/>
            <family val="2"/>
          </rPr>
          <t>The date the budget was completed</t>
        </r>
      </text>
    </comment>
    <comment ref="A23" authorId="0" shapeId="0" xr:uid="{00000000-0006-0000-0300-00000A000000}">
      <text>
        <r>
          <rPr>
            <sz val="9"/>
            <color indexed="81"/>
            <rFont val="Tahoma"/>
            <family val="2"/>
          </rPr>
          <t>The total provider share of Administrative Costs allocated by HUD in the CoC award. Ignore this row if this agreement/budget does not contain any HUD funding.</t>
        </r>
      </text>
    </comment>
    <comment ref="A26" authorId="1" shapeId="0" xr:uid="{FC4280E5-DC7A-4C1E-BA8D-91BB0F2182B7}">
      <text>
        <r>
          <rPr>
            <sz val="9"/>
            <color indexed="81"/>
            <rFont val="Tahoma"/>
            <family val="2"/>
          </rPr>
          <t xml:space="preserve">Select funding source names from the drop-down menu on this summary tab ONLY then add amounts in the appropriate fields by year. The funding source names selected here will auto-populate in the same row order in the other summary tabs (the funding amounts will </t>
        </r>
        <r>
          <rPr>
            <b/>
            <u/>
            <sz val="9"/>
            <color indexed="81"/>
            <rFont val="Tahoma"/>
            <family val="2"/>
          </rPr>
          <t>NOT</t>
        </r>
        <r>
          <rPr>
            <sz val="9"/>
            <color indexed="81"/>
            <rFont val="Tahoma"/>
            <family val="2"/>
          </rPr>
          <t xml:space="preserve"> auto-populate). Be sure to list the name of all funding sources here, even if they only apply to another budget/component tab within this sheet</t>
        </r>
        <r>
          <rPr>
            <b/>
            <sz val="9"/>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3"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D13"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E13"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F13" authorId="0" shapeId="0" xr:uid="{00000000-0006-0000-0400-000004000000}">
      <text>
        <r>
          <rPr>
            <b/>
            <sz val="9"/>
            <color indexed="81"/>
            <rFont val="Tahoma"/>
            <family val="2"/>
          </rPr>
          <t>= "Position FTE" x "% FTE Funded by this budget"</t>
        </r>
      </text>
    </comment>
    <comment ref="G13" authorId="0" shapeId="0" xr:uid="{00000000-0006-0000-0400-000007000000}">
      <text>
        <r>
          <rPr>
            <sz val="9"/>
            <color indexed="81"/>
            <rFont val="Tahoma"/>
            <family val="2"/>
          </rPr>
          <t xml:space="preserve">= "Annual Full Time Salary" x "Adjusted Budgeted FTE"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J28" authorId="0" shapeId="0" xr:uid="{3D95980B-804F-46DD-B86C-6EB2469D6046}">
      <text>
        <r>
          <rPr>
            <b/>
            <sz val="9"/>
            <color indexed="81"/>
            <rFont val="Tahoma"/>
            <family val="2"/>
          </rPr>
          <t>CANNOT Exceed $25,000</t>
        </r>
        <r>
          <rPr>
            <sz val="9"/>
            <color indexed="81"/>
            <rFont val="Tahoma"/>
            <family val="2"/>
          </rPr>
          <t xml:space="preserve">
</t>
        </r>
      </text>
    </comment>
    <comment ref="A48" authorId="0" shapeId="0" xr:uid="{F02B68DE-884B-4B20-BA32-9EDED51BCB76}">
      <text>
        <r>
          <rPr>
            <sz val="9"/>
            <color indexed="81"/>
            <rFont val="Tahoma"/>
            <family val="2"/>
          </rPr>
          <t xml:space="preserve">
Auto-populates when revenue sources are input on the driving summary tab i.e. 'Summary - Support Services' tab.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<sst xmlns="http://schemas.openxmlformats.org/spreadsheetml/2006/main" count="3032" uniqueCount="434">
  <si>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</si>
  <si>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</si>
  <si>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</si>
  <si>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</si>
  <si>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</si>
  <si>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</si>
  <si>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</si>
  <si>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</si>
  <si>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</si>
  <si>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</si>
  <si>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</si>
  <si>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</si>
  <si>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</si>
  <si>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</si>
  <si>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</si>
  <si>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</si>
  <si>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</si>
  <si>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</si>
  <si>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</si>
  <si>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</si>
  <si>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</si>
  <si>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</si>
  <si>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</si>
  <si>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</si>
  <si>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</si>
  <si>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</si>
  <si>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</si>
  <si>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</si>
  <si>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</si>
  <si>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</si>
  <si>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</si>
  <si>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</si>
  <si>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</si>
  <si>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</si>
  <si>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</si>
  <si>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</si>
  <si>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</si>
  <si>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</si>
  <si>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</si>
  <si>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</si>
  <si>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</si>
  <si>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</si>
  <si>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</si>
  <si>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</si>
  <si>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</si>
  <si>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</si>
  <si>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</si>
  <si>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</si>
  <si>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</si>
  <si>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</si>
  <si>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</si>
  <si>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</si>
  <si>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City and County of San Francisco (CCSF)</t>
  </si>
  <si>
    <t>Department of Homelessness and Supportive Housing (HSH)</t>
  </si>
  <si>
    <t>Appendix B - Budget</t>
  </si>
  <si>
    <t>OVERVIEW</t>
  </si>
  <si>
    <t>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</si>
  <si>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</si>
  <si>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</si>
  <si>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</si>
  <si>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</si>
  <si>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</si>
  <si>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</si>
  <si>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</si>
  <si>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Subcontractors</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</si>
  <si>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</si>
  <si>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</si>
  <si>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t>INSTRUCTIONS</t>
  </si>
  <si>
    <t>GENERAL RULES</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</si>
  <si>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</si>
  <si>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</si>
  <si>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or values only.</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</si>
  <si>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compromise the whole budget workbook</t>
    </r>
  </si>
  <si>
    <t>TAB-SPECIFIC GUIDELINES</t>
  </si>
  <si>
    <t>SUMMARY TAB</t>
  </si>
  <si>
    <t xml:space="preserve">Headers </t>
  </si>
  <si>
    <r>
      <rPr>
        <b/>
        <sz val="12"/>
        <color theme="1"/>
        <rFont val="Arial Narrow"/>
        <family val="2"/>
      </rPr>
      <t>• Document Date</t>
    </r>
    <r>
      <rPr>
        <sz val="12"/>
        <color theme="1"/>
        <rFont val="Arial Narrow"/>
        <family val="2"/>
      </rPr>
      <t xml:space="preserve"> : The last date the Appendix B was completed.</t>
    </r>
  </si>
  <si>
    <t>Expenditures Section</t>
  </si>
  <si>
    <t>Revenue Section</t>
  </si>
  <si>
    <t xml:space="preserve">This section is broken down into two categories: 
</t>
  </si>
  <si>
    <t>Footer Section</t>
  </si>
  <si>
    <t>SALARY DETAIL TAB</t>
  </si>
  <si>
    <r>
      <t xml:space="preserve">• </t>
    </r>
    <r>
      <rPr>
        <b/>
        <sz val="12"/>
        <color theme="1"/>
        <rFont val="Arial Narrow"/>
        <family val="2"/>
      </rPr>
      <t>Position FTE</t>
    </r>
    <r>
      <rPr>
        <sz val="12"/>
        <color theme="1"/>
        <rFont val="Arial Narrow"/>
        <family val="2"/>
      </rPr>
      <t xml:space="preserve"> : This column lists the # of FTEs</t>
    </r>
    <r>
      <rPr>
        <sz val="14"/>
        <color rgb="FFFF0000"/>
        <rFont val="Arial Narrow"/>
        <family val="2"/>
      </rPr>
      <t>*</t>
    </r>
    <r>
      <rPr>
        <sz val="12"/>
        <color theme="1"/>
        <rFont val="Arial Narrow"/>
        <family val="2"/>
      </rPr>
      <t xml:space="preserve"> needed for each job classification. For example 0.5 FTE Case manager indicates that the full-time employee spends 50% of their time working on the program. 
</t>
    </r>
  </si>
  <si>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</si>
  <si>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</si>
  <si>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</si>
  <si>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t>
  </si>
  <si>
    <t>OPERATING DETAIL TAB</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</si>
  <si>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</si>
  <si>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t xml:space="preserve">https://www2.ed.gov/about/offices/list/ocfo/intro.html </t>
  </si>
  <si>
    <r>
      <t xml:space="preserve">3.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</si>
  <si>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t>How to complete this tab :</t>
  </si>
  <si>
    <t>BUDGET NARRATIVE TAB</t>
  </si>
  <si>
    <t>HSH Revenue Sources</t>
  </si>
  <si>
    <t>Other Revenue Sources</t>
  </si>
  <si>
    <t>Contract Action</t>
  </si>
  <si>
    <t>Contract Action (VLOOKUP)</t>
  </si>
  <si>
    <t>Budget Narrative Fiscal Year</t>
  </si>
  <si>
    <t>FY Term Start</t>
  </si>
  <si>
    <t>FY Term End</t>
  </si>
  <si>
    <t>Minimum Wage as of</t>
  </si>
  <si>
    <t>Until</t>
  </si>
  <si>
    <t>Minimum Hourly Wage (Non-Profits)</t>
  </si>
  <si>
    <t>Annual Minimum Salary (Full-Time)</t>
  </si>
  <si>
    <t>Fiscal Year Start</t>
  </si>
  <si>
    <t>Fiscal Year End</t>
  </si>
  <si>
    <t>ESG Award #</t>
  </si>
  <si>
    <t>ESG Award Term Start Date</t>
  </si>
  <si>
    <t>Tab Colors</t>
  </si>
  <si>
    <t>Summary 1</t>
  </si>
  <si>
    <t>Adjustment to Actuals</t>
  </si>
  <si>
    <t>Private Match</t>
  </si>
  <si>
    <t>New Agreement</t>
  </si>
  <si>
    <t xml:space="preserve"> </t>
  </si>
  <si>
    <t>FY14-15</t>
  </si>
  <si>
    <t>Summary 2</t>
  </si>
  <si>
    <t>Candlestick Point Vehicle Triage Center General Fund Distribution</t>
  </si>
  <si>
    <t>Rental Income</t>
  </si>
  <si>
    <t>Amendment</t>
  </si>
  <si>
    <t>FY15-16</t>
  </si>
  <si>
    <t>Summary 3</t>
  </si>
  <si>
    <t>Department of Public Health (DPH) Funding</t>
  </si>
  <si>
    <t>Modification</t>
  </si>
  <si>
    <t>FY16-17</t>
  </si>
  <si>
    <t>Summary 4</t>
  </si>
  <si>
    <t>Federal - Community Services Block Grant (CSBG) (CFDA 93.778)</t>
  </si>
  <si>
    <t>Revision</t>
  </si>
  <si>
    <t>FY17-18</t>
  </si>
  <si>
    <t>Summary 5</t>
  </si>
  <si>
    <t>Federal - COVID-19 Time-Limited Funding</t>
  </si>
  <si>
    <t>FY18-19</t>
  </si>
  <si>
    <t>Summary 6</t>
  </si>
  <si>
    <t>Federal - HUD CoC (CFDA 14.267) - Admin</t>
  </si>
  <si>
    <t>FY19-20</t>
  </si>
  <si>
    <t>E-19-MC-06-0016</t>
  </si>
  <si>
    <t>Summary 7</t>
  </si>
  <si>
    <t>Federal - HUD CoC (CFDA 14.267) - Leasing</t>
  </si>
  <si>
    <t>FY20-21</t>
  </si>
  <si>
    <t>E-20-MC-06-0016</t>
  </si>
  <si>
    <t>Summary 8</t>
  </si>
  <si>
    <t>Federal - HUD CoC (CFDA 14.267) - Operating Costs</t>
  </si>
  <si>
    <t>FY21-22</t>
  </si>
  <si>
    <t>E-21-MC-06-0016</t>
  </si>
  <si>
    <t>Summary 9</t>
  </si>
  <si>
    <t>Federal - HUD CoC (CFDA 14.267) - Rental Assistance</t>
  </si>
  <si>
    <t>FY22-23</t>
  </si>
  <si>
    <t>E-22-MC-06-0016</t>
  </si>
  <si>
    <t>Summary 10</t>
  </si>
  <si>
    <t>Federal - HUD CoC (CFDA 14.267) - Supportive Services</t>
  </si>
  <si>
    <t>FY23-24</t>
  </si>
  <si>
    <t>Federal - HUD ESG (CFDA 14.231)</t>
  </si>
  <si>
    <t>FY24-25</t>
  </si>
  <si>
    <t>General Fund - CODB</t>
  </si>
  <si>
    <t>FY25-26</t>
  </si>
  <si>
    <t>General Fund - Community Services Block Grant (CSBG)</t>
  </si>
  <si>
    <t>FY26-27</t>
  </si>
  <si>
    <t>General Fund - Master Lease Cap Needs</t>
  </si>
  <si>
    <t>FY27-28</t>
  </si>
  <si>
    <t>General Fund - One-Time</t>
  </si>
  <si>
    <t>FY28-29</t>
  </si>
  <si>
    <t>General Fund - One-Time Carry-forward</t>
  </si>
  <si>
    <t>FY29-30</t>
  </si>
  <si>
    <t>General Fund - Ongoing</t>
  </si>
  <si>
    <t>FY30-31</t>
  </si>
  <si>
    <t>Google Fund</t>
  </si>
  <si>
    <t>FY31-32</t>
  </si>
  <si>
    <t>Housing and Community Development (HCD)</t>
  </si>
  <si>
    <t>FY32-33</t>
  </si>
  <si>
    <t>HSH Fund (formerly Care Not Cash (CNC))</t>
  </si>
  <si>
    <t>JobsNow</t>
  </si>
  <si>
    <t>Mayor's Fund for the Homeless</t>
  </si>
  <si>
    <t>MCO Adjustment - Ongoing</t>
  </si>
  <si>
    <t>MOHCD - Housing Trust Fund</t>
  </si>
  <si>
    <t>Project Income</t>
  </si>
  <si>
    <t>Prop C</t>
  </si>
  <si>
    <t>Prop C - Adult</t>
  </si>
  <si>
    <t>Prop C - Family</t>
  </si>
  <si>
    <t>Prop C - Family Housing</t>
  </si>
  <si>
    <t>Prop C - Family Housing (PM Start-Up)</t>
  </si>
  <si>
    <t>Prop C - Family Housing (SS Start-Up)</t>
  </si>
  <si>
    <t>Prop C - Mental Health (DPH Work Order)</t>
  </si>
  <si>
    <t>Prop C - One-time COVID-19 Bonus Pay</t>
  </si>
  <si>
    <t>Prop C - Prevention</t>
  </si>
  <si>
    <t>Prop C - TAY</t>
  </si>
  <si>
    <t>Prop C - TAY EHV</t>
  </si>
  <si>
    <t>Prop C - TAY Housing</t>
  </si>
  <si>
    <t>Prop C - Waiver</t>
  </si>
  <si>
    <t>SFHA EHV Service Fees</t>
  </si>
  <si>
    <t>State - CalAIM</t>
  </si>
  <si>
    <t>State - CalAIM - One-Time</t>
  </si>
  <si>
    <t>State - California Emergency Solutions and Housing (CESH)</t>
  </si>
  <si>
    <t>State - Educational Revenue Augmentation Fund (ERAF)</t>
  </si>
  <si>
    <t>State - Encampment Resolution Funding (ERF)</t>
  </si>
  <si>
    <t xml:space="preserve">State - Homeless Emergency Aid Program (HEAP) </t>
  </si>
  <si>
    <t>State - Homeless Emergency Aid Program (HEAP) (AKA SB850)</t>
  </si>
  <si>
    <t>State - Homeless Housing, Assistance, and Prevention Program (HHAP) 1</t>
  </si>
  <si>
    <t>State - Homeless Housing, Assistance, and Prevention Program (HHAP) 2</t>
  </si>
  <si>
    <t>State - Homeless Housing, Assistance, and Prevention Program (HHAP) 3</t>
  </si>
  <si>
    <t>State - Housing Disability Access Program (HDAP)</t>
  </si>
  <si>
    <t>State - Mental Health Service Act (MHSA)</t>
  </si>
  <si>
    <t>State - Project for Assistance in Transition from Homelessness (PATH)</t>
  </si>
  <si>
    <t>State - Project Homekey</t>
  </si>
  <si>
    <t>State - Project Roomkey</t>
  </si>
  <si>
    <t>State - Transitional Housing Placement (THP-Plus)</t>
  </si>
  <si>
    <t>State - Whole Person Care (WPC) - Ongoing</t>
  </si>
  <si>
    <t>Veterans Affairs Grant (VA)</t>
  </si>
  <si>
    <t>Work Order (specify)</t>
  </si>
  <si>
    <t>Youth Housing Demonstration Project (YHDP)</t>
  </si>
  <si>
    <t>Homekey</t>
  </si>
  <si>
    <t>Prop C - One Time</t>
  </si>
  <si>
    <t>PROGRAM</t>
  </si>
  <si>
    <t>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</si>
  <si>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</si>
  <si>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</si>
  <si>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</si>
  <si>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</si>
  <si>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</si>
  <si>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</si>
  <si>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</si>
  <si>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</si>
  <si>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</si>
  <si>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</si>
  <si>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</si>
  <si>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</si>
  <si>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</si>
  <si>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</si>
  <si>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</si>
  <si>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F$P Contract ID#</t>
  </si>
  <si>
    <t>SITE LISTS</t>
  </si>
  <si>
    <t>Site Name</t>
  </si>
  <si>
    <t>Address</t>
  </si>
  <si>
    <t>Contract Year</t>
  </si>
  <si>
    <t>FY Begin Date</t>
  </si>
  <si>
    <t>FY End Date</t>
  </si>
  <si>
    <t>Extension Year</t>
  </si>
  <si>
    <t>Subcontractors</t>
  </si>
  <si>
    <t>NUMBER SERVED</t>
  </si>
  <si>
    <t>Year 1</t>
  </si>
  <si>
    <t>Year 2</t>
  </si>
  <si>
    <t>Year 3</t>
  </si>
  <si>
    <t>Year 4</t>
  </si>
  <si>
    <t>Year 5</t>
  </si>
  <si>
    <t>Year 6</t>
  </si>
  <si>
    <t>Year 7</t>
  </si>
  <si>
    <t>Year 8</t>
  </si>
  <si>
    <t>Year 9</t>
  </si>
  <si>
    <t>Year 10</t>
  </si>
  <si>
    <t>Service Component</t>
  </si>
  <si>
    <t>Program</t>
  </si>
  <si>
    <t>HUD REQUIREMENTS</t>
  </si>
  <si>
    <t>HUD CoC (CFDA 14.267)</t>
  </si>
  <si>
    <t>HUD Award Information 24 CFR 578.99(e); 2 CFR 200.331(a)</t>
  </si>
  <si>
    <t>Federal Award Identification Number (from GIW Sheet)</t>
  </si>
  <si>
    <t>Federal Award Date (HUD Agreement Signature Date) 2 CFR 200.39</t>
  </si>
  <si>
    <t>HUD ESG (CFDA 14.231)</t>
  </si>
  <si>
    <t>HUD ESG Award Date</t>
  </si>
  <si>
    <t>HUD ESG Award #</t>
  </si>
  <si>
    <t>Budget Names</t>
  </si>
  <si>
    <t>Funding:</t>
  </si>
  <si>
    <t>All Years</t>
  </si>
  <si>
    <t>New</t>
  </si>
  <si>
    <t>EXPENDITURES</t>
  </si>
  <si>
    <t>Salaries &amp; Benefits</t>
  </si>
  <si>
    <t>Operating Expenses</t>
  </si>
  <si>
    <t>Subtotal</t>
  </si>
  <si>
    <t xml:space="preserve">Indirect Percentage </t>
  </si>
  <si>
    <t xml:space="preserve">Indirect Cost </t>
  </si>
  <si>
    <t>Other Expenses (Not Eligible for indirect %)</t>
  </si>
  <si>
    <t>Capital Expenditure</t>
  </si>
  <si>
    <t>Admin Cost (HUD Only)</t>
  </si>
  <si>
    <t>TOTAL EXPENDITURES</t>
  </si>
  <si>
    <t>HSH REVENUES:</t>
  </si>
  <si>
    <t>TOTAL HSH REVENUES</t>
  </si>
  <si>
    <t>OTHER REVENUES (NON-HSH):</t>
  </si>
  <si>
    <t>TOTAL OTHER REVENUES</t>
  </si>
  <si>
    <t>TOTAL HSH + OTHER REVENUES</t>
  </si>
  <si>
    <t>Rev-Exp (Budget Match Check)</t>
  </si>
  <si>
    <t>Total Adjusted Salary FTE (All Budgets)</t>
  </si>
  <si>
    <t xml:space="preserve">Approved by:                                </t>
  </si>
  <si>
    <t>Title:</t>
  </si>
  <si>
    <t>Phone Number :</t>
  </si>
  <si>
    <t>Email:</t>
  </si>
  <si>
    <t>Template last modified</t>
  </si>
  <si>
    <t>Budget Name</t>
  </si>
  <si>
    <t>Support Services</t>
  </si>
  <si>
    <t>Indirect Cost (Line 25 X Line 26)</t>
  </si>
  <si>
    <t>Capital Expenditures</t>
  </si>
  <si>
    <t>Admin Cost (HUD Agreements Only)</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</si>
  <si>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</si>
  <si>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</si>
  <si>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</si>
  <si>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</si>
  <si>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</si>
  <si>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</si>
  <si>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</si>
  <si>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</si>
  <si>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</si>
  <si>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</si>
  <si>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</si>
  <si>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</si>
  <si>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</si>
  <si>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</si>
  <si>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Eligible for Indirect Cost %)</t>
  </si>
  <si>
    <t>Subcontractors:</t>
  </si>
  <si>
    <t>Subcontractor indirect (First $25k only)</t>
  </si>
  <si>
    <t>TOTAL OTHER EXPENSES</t>
  </si>
  <si>
    <t>CAPITAL EXPENSES</t>
  </si>
  <si>
    <t>TOTAL CAPITAL EXPENSES</t>
  </si>
  <si>
    <t>HSH #3</t>
  </si>
  <si>
    <t>Indirect Rate</t>
  </si>
  <si>
    <t>SALARY &amp; BENEFIT DETAIL</t>
  </si>
  <si>
    <t>POSITION TITLE</t>
  </si>
  <si>
    <t>Agency Totals</t>
  </si>
  <si>
    <t>For HSH Funded Program</t>
  </si>
  <si>
    <t>Annual Full Time Salary (for 1.00 FTE)</t>
  </si>
  <si>
    <t xml:space="preserve">Position FTE </t>
  </si>
  <si>
    <t>% FTE funded by this budget</t>
  </si>
  <si>
    <t>Adjusted Budgeted FTE</t>
  </si>
  <si>
    <t>Budgeted Salary</t>
  </si>
  <si>
    <t xml:space="preserve">TOTAL SALARIES </t>
  </si>
  <si>
    <t>TOTAL FTE :</t>
  </si>
  <si>
    <t>FRINGE BENEFIT RATE:</t>
  </si>
  <si>
    <t>EMPLOYEE FRINGE BENEFITS:</t>
  </si>
  <si>
    <t>TOTAL SALARIES &amp; BENEFITS:</t>
  </si>
  <si>
    <t>MCO</t>
  </si>
  <si>
    <t>BUDGET NARRATIVE</t>
  </si>
  <si>
    <t>Fiscal Year</t>
  </si>
  <si>
    <t>Fiscal Term Start</t>
  </si>
  <si>
    <t>Fiscal Term End</t>
  </si>
  <si>
    <t>Salaries &amp; Benefits</t>
    <phoneticPr fontId="6" type="noConversion"/>
  </si>
  <si>
    <t>Justification</t>
    <phoneticPr fontId="6" type="noConversion"/>
  </si>
  <si>
    <t>Calculation</t>
  </si>
  <si>
    <t>Employee Name</t>
  </si>
  <si>
    <t>TOTAL</t>
  </si>
  <si>
    <t>Employee Fringe Benefits</t>
    <phoneticPr fontId="6" type="noConversion"/>
  </si>
  <si>
    <r>
      <t xml:space="preserve">Includes FICA, SSUI, Workers Compensation and Medical calculated at </t>
    </r>
    <r>
      <rPr>
        <b/>
        <u/>
        <sz val="9"/>
        <color rgb="FF00B050"/>
        <rFont val="Arial"/>
        <family val="2"/>
      </rPr>
      <t>XX</t>
    </r>
    <r>
      <rPr>
        <u/>
        <sz val="9"/>
        <rFont val="Arial"/>
        <family val="2"/>
      </rPr>
      <t>% of total salaries.</t>
    </r>
  </si>
  <si>
    <t>TOTAL SALARIES &amp; BENEFITS</t>
  </si>
  <si>
    <t>Indirect Cost</t>
  </si>
  <si>
    <t>Other Expenses (not subject to indirect cost %)</t>
  </si>
  <si>
    <t>Amount</t>
    <phoneticPr fontId="6" type="noConversion"/>
  </si>
  <si>
    <t>Admin Cost (HUD CoC Agreements Only)</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</si>
  <si>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</si>
  <si>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</si>
  <si>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</si>
  <si>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</si>
  <si>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</si>
  <si>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</si>
  <si>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</si>
  <si>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</si>
  <si>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</si>
  <si>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</si>
  <si>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</si>
  <si>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</si>
  <si>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</si>
  <si>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</si>
  <si>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</si>
  <si>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</si>
  <si>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</si>
  <si>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</si>
  <si>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</si>
  <si>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</si>
  <si>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</si>
  <si>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</si>
  <si>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</si>
  <si>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</si>
  <si>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</si>
  <si>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</si>
  <si>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</si>
  <si>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</si>
  <si>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</si>
  <si>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</si>
  <si>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</si>
  <si>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</si>
  <si>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</si>
  <si>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</si>
  <si>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</si>
  <si>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</si>
  <si>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</si>
  <si>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t>Provider Name</t>
  </si>
  <si>
    <t>Effective Date</t>
  </si>
  <si>
    <t>Current</t>
  </si>
  <si>
    <t>Term Budget</t>
  </si>
  <si>
    <t>Contingency</t>
  </si>
  <si>
    <t>Not-To-Exceed</t>
  </si>
  <si>
    <t>Change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</si>
  <si>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</si>
  <si>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Proposer Name</t>
  </si>
  <si>
    <t>Proposers should address any technical / template-related questions to the Procurement Lead</t>
  </si>
  <si>
    <r>
      <t>•</t>
    </r>
    <r>
      <rPr>
        <b/>
        <sz val="12"/>
        <color theme="1"/>
        <rFont val="Arial Narrow"/>
        <family val="2"/>
      </rPr>
      <t xml:space="preserve"> Proposer Name:</t>
    </r>
    <r>
      <rPr>
        <sz val="12"/>
        <color theme="1"/>
        <rFont val="Arial Narrow"/>
        <family val="2"/>
      </rPr>
      <t xml:space="preserve"> The proposer's legal name. </t>
    </r>
  </si>
  <si>
    <t xml:space="preserve">This section includes the contact information ( name, title, email, and phone number) of the proposer's budget staff responsible for completing the budget. Usually the CFO or Budget Manager. </t>
  </si>
  <si>
    <r>
      <t xml:space="preserve">In this tab, the proposer completes the following 5 fields only. Everything else is auto-populated and the formulas should never be overridden : 
 </t>
    </r>
    <r>
      <rPr>
        <sz val="11"/>
        <color theme="1"/>
        <rFont val="Arial Narrow"/>
        <family val="2"/>
      </rPr>
      <t xml:space="preserve">    1.The Position Title
     2. The Annual Salary Information
     3. The Number of  FTEs
     4. The Funding % 
     5. Fringe Benefits Rate</t>
    </r>
    <r>
      <rPr>
        <sz val="12"/>
        <color theme="1"/>
        <rFont val="Arial Narrow"/>
        <family val="2"/>
      </rPr>
      <t xml:space="preserve"> 
The adjusted FTE and the budgeted salary are formula-based and will auto-populate. The formulas should never be overridden.</t>
    </r>
  </si>
  <si>
    <r>
      <t>•</t>
    </r>
    <r>
      <rPr>
        <b/>
        <sz val="12"/>
        <color theme="1"/>
        <rFont val="Arial Narrow"/>
        <family val="2"/>
      </rPr>
      <t xml:space="preserve"> Annual Full-Time Salary</t>
    </r>
    <r>
      <rPr>
        <sz val="12"/>
        <color theme="1"/>
        <rFont val="Arial Narrow"/>
        <family val="2"/>
      </rPr>
      <t>: is equivalent to the annual salary paid by the proposer based on a 40 hour-work week i.e. 2,080 hours annually. The annual salary should meet CCSF's minimum compensation ordinance (MCO). This column is conditionally-formatted to flag any salaries below (MCO).</t>
    </r>
  </si>
  <si>
    <r>
      <rPr>
        <i/>
        <sz val="11"/>
        <color rgb="FFFF0000"/>
        <rFont val="Arial Narrow"/>
        <family val="2"/>
      </rPr>
      <t>*</t>
    </r>
    <r>
      <rPr>
        <i/>
        <sz val="10.5"/>
        <color theme="1"/>
        <rFont val="Arial Narrow"/>
        <family val="2"/>
      </rPr>
      <t>1 FTE is based on a 40-hour work week. For proposers that use different work schedule ( e.g. 37.5 work week), they can note this information in the 'Budget Narrative' tab.</t>
    </r>
  </si>
  <si>
    <t>New budget: The proposer completes the 'Position Title', 'Annual Full Time Salary', 'Position FTE', and '% FTE funded by this budget'. The rest of the columns (shaded in light grey) are formula-based that auto-populate accordingly.</t>
  </si>
  <si>
    <r>
      <t xml:space="preserve">• Consultants: </t>
    </r>
    <r>
      <rPr>
        <sz val="12"/>
        <color theme="1"/>
        <rFont val="Arial Narrow"/>
        <family val="2"/>
      </rPr>
      <t>This section is used for any contracted services by the proposer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</si>
  <si>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t>This tab is linked to the 'salary detail' and 'operating detail' tabs and is automatically filled when these two tabs are completed. The proposer should only completes the 'Justification' and 'Calculation' columns. All other data fields are formula-driven or linked to other tabs &amp; date source.</t>
  </si>
  <si>
    <t>This tab lists the names of any proposed entities/business with whom the proposer subcontracts a portion of the HSH contracted services.</t>
  </si>
  <si>
    <t>3. Summary (All Budgets)</t>
  </si>
  <si>
    <t xml:space="preserve">This tab rolls up the total expenses by category (i.e. salaries &amp; benefits, operations, indirect, and capital) and lists the revenues by funding source. Most of the fields on this tab are linked to the salary and operating detail tabs. 
</t>
  </si>
  <si>
    <t xml:space="preserve">This tab is an integral part of the budget workbook and MUST be completed fully and accurately. The proposer uses this tab to explain and provide calculation details for the estimated cost for each line item on the 'Salary Detail' and 'Operating Detail' tabs. </t>
  </si>
  <si>
    <t>The proposer completes this section by keying in the indirect percentage, the rest of the Expenditures section is formula-based or linked to the "Salary Detail' and 'Operational Detail' tabs, and will auto-populate when these two tabs are completed.</t>
  </si>
  <si>
    <r>
      <rPr>
        <b/>
        <sz val="12"/>
        <color theme="1"/>
        <rFont val="Arial Narrow"/>
        <family val="2"/>
      </rPr>
      <t>2. Other Revenue:</t>
    </r>
    <r>
      <rPr>
        <sz val="12"/>
        <color theme="1"/>
        <rFont val="Arial Narrow"/>
        <family val="2"/>
      </rPr>
      <t xml:space="preserve"> This section lists non-HSH revenues that the proposer anticipates to generate to offset /subsidize the costs of the program. Examples of non-HSH revenue includes: rental income, private income.</t>
    </r>
  </si>
  <si>
    <t>How to complete this section:</t>
  </si>
  <si>
    <r>
      <rPr>
        <b/>
        <i/>
        <sz val="12"/>
        <color rgb="FF000000"/>
        <rFont val="Arial Narrow"/>
        <family val="2"/>
      </rPr>
      <t>1. Operating Expenses</t>
    </r>
    <r>
      <rPr>
        <sz val="12"/>
        <color rgb="FF000000"/>
        <rFont val="Arial Narrow"/>
        <family val="2"/>
      </rPr>
      <t>: The first 9 line item expense categories are fixed defaults. These should not be changed or overridden in the budget template. Additional expense categories can be added below these lines. Under Operating expenses, there is also a subcategory ' Consultants' reserved for consulting services.</t>
    </r>
  </si>
  <si>
    <t xml:space="preserve">New budget: The proposer  inputs the budgeted expenses in the 'New' column for each budget year in the contract term. </t>
  </si>
  <si>
    <t>Prop C - Start Up</t>
  </si>
  <si>
    <t>1 Month</t>
  </si>
  <si>
    <t>5/1/2024-6/30/2024</t>
  </si>
  <si>
    <t>5/1/2024-6/30/2025</t>
  </si>
  <si>
    <r>
      <t>Appendix B is composed of</t>
    </r>
    <r>
      <rPr>
        <b/>
        <sz val="14"/>
        <color theme="1"/>
        <rFont val="Arial Narrow"/>
        <family val="2"/>
      </rPr>
      <t xml:space="preserve"> 7 </t>
    </r>
    <r>
      <rPr>
        <sz val="12"/>
        <color theme="1"/>
        <rFont val="Arial Narrow"/>
        <family val="2"/>
      </rPr>
      <t>main components (tabs):</t>
    </r>
  </si>
  <si>
    <r>
      <t xml:space="preserve">OTHER REVENUES (NON-HSH) </t>
    </r>
    <r>
      <rPr>
        <b/>
        <sz val="12"/>
        <color rgb="FF0000FF"/>
        <rFont val="Calibri"/>
        <family val="2"/>
        <scheme val="minor"/>
      </rPr>
      <t>(Enter)</t>
    </r>
  </si>
  <si>
    <t>Indirect Cost (Line 18 X Line 19)</t>
  </si>
  <si>
    <t>ADDITIONAL INSTRUCTIONS FOR THE START UP BUDGET</t>
  </si>
  <si>
    <t>Rev-Exp ( Budget Match Check)</t>
  </si>
  <si>
    <t>This row serves as a tool to cross-check that the allocated costs remain within the maximum funding for each ear. This line currently shows the maximum funding amount for each year and will be zeroed out after the proposer competes the 'Salary Detail' and 'Operating Detail' tabs and populate the indirect percentage on the ' Summary' tabs. If the amounts are not zeroed out, it indicates that the proposer's allocated costs either exceed ( if amount is negative) or are below ( in amount is positive)  the maximum allowable funding. The proposer must ensure that this row is zeroed out when the budget proposal is completed.</t>
  </si>
  <si>
    <t>Supportive Services - Capacity Building</t>
  </si>
  <si>
    <t xml:space="preserve">Cells highlighted in light grey are linked and auto-populate when the </t>
  </si>
  <si>
    <t>Cells highlighted in light grey are linked and auto-populate when the proposer completes the source/precedent cells.</t>
  </si>
  <si>
    <t>Cells highlighted in bright yellow are for the proposer to directly input/key in data.</t>
  </si>
  <si>
    <t>Start Up - Supportive Services</t>
  </si>
  <si>
    <r>
      <rPr>
        <b/>
        <i/>
        <sz val="12"/>
        <color theme="1"/>
        <rFont val="Arial Narrow"/>
        <family val="2"/>
      </rPr>
      <t>1. HSH Revenue</t>
    </r>
    <r>
      <rPr>
        <sz val="12"/>
        <color theme="1"/>
        <rFont val="Arial Narrow"/>
        <family val="2"/>
      </rPr>
      <t>: This section lists the HSH revenues (by funding source) that fund the program. The total and source of funding for this RFP is already populated on the summary tab. For the ' Summary - Capacity Building' and  'Summary - Start Up' tabs,  the 'HSH Revenues' Section will auto-populate when the proposer complete s the 'Salary Detail' 'Operating Detail' tabs for these two budgets. Please Refer to the  'Additional Instructions for the Capacity Building budget'' and 'Additional Instructions for the Start Up budget' at the end of this tab for further guidance.</t>
    </r>
  </si>
  <si>
    <t>Maximum Funding:</t>
  </si>
  <si>
    <t>This section is completed by the Analyst when a new agreement is created. After that, the Analyst updates this information as needed every time a contract action is initiated. The Analyst enters this information on the  'Summary - SS' tab and it automatically updates all the remaining tabs including the "Summary (ALL Budgets)" tab.</t>
  </si>
  <si>
    <t xml:space="preserve">• The proposer completes the 'Other Revenue' section by listing any applicable revenue source on the 'Summary - SS' tab, and entering the anticipated revenue amount in the budget column for each applicable year. </t>
  </si>
  <si>
    <r>
      <t xml:space="preserve">2. Other Expenses ( Not Subject to indirect cost %): </t>
    </r>
    <r>
      <rPr>
        <sz val="12"/>
        <color theme="1"/>
        <rFont val="Arial Narrow"/>
        <family val="2"/>
      </rPr>
      <t>This section is reserved for any expenses that are not subject to the indirect cost rate. This includes generally costs that have minimal administrative burden to the proposer. Examples of these expenses include but are not limited to: client stipends, rental subsidies, and any other pass-through expenses. This section also includes an expense subcategory reserved for any services within the scope of the services described in Appendix A that the proposer subcontracts. Per the City's Controller's Office's guidelines, no more than $25,000 of these subcontracted services can be subject to the indirect cost rate. The budget template automatically calculates the indirect rate on the first $25,000 under the 'Subcontractor indirect (First $25k only)' line.</t>
    </r>
    <r>
      <rPr>
        <i/>
        <sz val="12"/>
        <color theme="1"/>
        <rFont val="Arial Narrow"/>
        <family val="2"/>
      </rPr>
      <t xml:space="preserve">
</t>
    </r>
    <r>
      <rPr>
        <b/>
        <i/>
        <sz val="12"/>
        <color theme="1"/>
        <rFont val="Arial Narrow"/>
        <family val="2"/>
      </rPr>
      <t xml:space="preserve">
</t>
    </r>
    <r>
      <rPr>
        <b/>
        <i/>
        <sz val="11"/>
        <color theme="1"/>
        <rFont val="Arial Narrow"/>
        <family val="2"/>
      </rPr>
      <t>Note:</t>
    </r>
    <r>
      <rPr>
        <i/>
        <sz val="12"/>
        <color theme="1"/>
        <rFont val="Arial Narrow"/>
        <family val="2"/>
      </rPr>
      <t xml:space="preserve"> </t>
    </r>
    <r>
      <rPr>
        <i/>
        <sz val="10"/>
        <color theme="1"/>
        <rFont val="Arial Narrow"/>
        <family val="2"/>
      </rPr>
      <t xml:space="preserve">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r>
      <rPr>
        <b/>
        <i/>
        <sz val="12"/>
        <color theme="1"/>
        <rFont val="Arial Narrow"/>
        <family val="2"/>
      </rPr>
      <t xml:space="preserve">
</t>
    </r>
  </si>
  <si>
    <t xml:space="preserve">This summary displays the aggregate budget for the whole program. It consolidates the individual budgets for all of the components of the program ( i.e. Support Services, Capacity Building, and Start Up Costs). This tab is wholly linked to the individual 'summary - SS ' , Summary Capacity Building ' , and ' Summary- Start Up' tabs and requires no manual input.
</t>
  </si>
  <si>
    <t>RFQ #144 TAY Site at 42 Otis</t>
  </si>
  <si>
    <t>3 Months</t>
  </si>
  <si>
    <t>4. Summary (2 sets)</t>
  </si>
  <si>
    <t>5. Salary Detail (2 sets)</t>
  </si>
  <si>
    <t>6. Operational Detail (2 sets)</t>
  </si>
  <si>
    <t>7. Budget Narrative (2 sets)</t>
  </si>
  <si>
    <t>10/1/2024-12/31/2024</t>
  </si>
  <si>
    <r>
      <t xml:space="preserve">• The total budget amount available Support Services for </t>
    </r>
    <r>
      <rPr>
        <b/>
        <sz val="12"/>
        <color theme="1"/>
        <rFont val="Arial Narrow"/>
        <family val="2"/>
      </rPr>
      <t>Year 1</t>
    </r>
    <r>
      <rPr>
        <sz val="12"/>
        <color theme="1"/>
        <rFont val="Arial Narrow"/>
        <family val="2"/>
      </rPr>
      <t xml:space="preserve"> is </t>
    </r>
    <r>
      <rPr>
        <b/>
        <sz val="12"/>
        <color theme="1"/>
        <rFont val="Arial Narrow"/>
        <family val="2"/>
      </rPr>
      <t>$237,600.</t>
    </r>
    <r>
      <rPr>
        <sz val="12"/>
        <color theme="1"/>
        <rFont val="Arial Narrow"/>
        <family val="2"/>
      </rPr>
      <t xml:space="preserve">The proposer may allocate up to  </t>
    </r>
    <r>
      <rPr>
        <b/>
        <sz val="12"/>
        <color theme="1"/>
        <rFont val="Arial Narrow"/>
        <family val="2"/>
      </rPr>
      <t>$19,800</t>
    </r>
    <r>
      <rPr>
        <sz val="12"/>
        <color theme="1"/>
        <rFont val="Arial Narrow"/>
        <family val="2"/>
      </rPr>
      <t xml:space="preserve"> of this amount for the 3-month start up period. 
• After the proposer completes the 'Salary Detail - Start Up' and 'Operating Detail - Start Up' tabs, and inputs the Indirect Percentage on the 'Summary-Start Up  tab, the revenue section for the Start Up budget will auto-calculate. The revenue section for Year 1 on the 'Summary - SS" tab will also be automatically reduced by the same amount.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</si>
</sst>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_(&quot;$&quot;* #,##0_);_(&quot;$&quot;* \(#,##0\);_(&quot;$&quot;* &quot;-&quot;??_);_(@_)"/>
    <numFmt numFmtId="170" formatCode="0;\-0;;@"/>
    <numFmt numFmtId="171" formatCode="_(&quot;$&quot;* #,##0.00_);_(&quot;$&quot;* \(#,##0.00\);_(&quot;$&quot;* &quot;-&quot;_);_(@_)"/>
    <numFmt numFmtId="172" formatCode="0.0"/>
    <numFmt numFmtId="173" formatCode="_(* #,##0_);_(* \(#,##0\);_(* &quot;-&quot;??_);_(@_)"/>
  </numFmts>
  <fonts count="71">
    <font>
      <sz val="10"/>
      <name val="Arial"/>
    </font>
    <font>
      <sz val="10"/>
      <name val="Arial"/>
      <family val="2"/>
    </font>
    <font>
      <u/>
      <sz val="10"/>
      <name val="Geneva"/>
    </font>
    <font>
      <b/>
      <sz val="10"/>
      <name val="Geneva"/>
    </font>
    <font>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b/>
      <u/>
      <sz val="10"/>
      <name val="Arial"/>
      <family val="2"/>
    </font>
    <font>
      <u/>
      <sz val="9"/>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b/>
      <sz val="22"/>
      <color theme="1"/>
      <name val="Arial Narrow"/>
      <family val="2"/>
    </font>
    <font>
      <sz val="12"/>
      <color theme="1"/>
      <name val="Arial Narrow"/>
      <family val="2"/>
    </font>
    <font>
      <b/>
      <sz val="18"/>
      <color theme="1"/>
      <name val="Arial Narrow"/>
      <family val="2"/>
    </font>
    <font>
      <b/>
      <sz val="12"/>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b/>
      <sz val="16"/>
      <color rgb="FF0000FF"/>
      <name val="Arial Narrow"/>
      <family val="2"/>
    </font>
    <font>
      <sz val="12"/>
      <name val="Arial"/>
      <family val="2"/>
    </font>
    <font>
      <sz val="10"/>
      <color rgb="FF000000"/>
      <name val="Arial"/>
      <family val="2"/>
    </font>
    <font>
      <b/>
      <sz val="16"/>
      <color rgb="FFFF0000"/>
      <name val="Arial Narrow"/>
      <family val="2"/>
    </font>
    <font>
      <b/>
      <sz val="16"/>
      <name val="Arial Narrow"/>
      <family val="2"/>
    </font>
    <font>
      <sz val="14"/>
      <name val="Arial Narrow"/>
      <family val="2"/>
    </font>
    <font>
      <u/>
      <sz val="8"/>
      <color theme="10"/>
      <name val="Arial"/>
      <family val="2"/>
    </font>
    <font>
      <sz val="8"/>
      <name val="Arial Narrow"/>
      <family val="2"/>
    </font>
    <font>
      <b/>
      <sz val="16"/>
      <color theme="1"/>
      <name val="Arial Narrow"/>
      <family val="2"/>
    </font>
    <font>
      <i/>
      <sz val="11"/>
      <color rgb="FFFF0000"/>
      <name val="Arial Narrow"/>
      <family val="2"/>
    </font>
    <font>
      <b/>
      <i/>
      <sz val="12"/>
      <color rgb="FF00B050"/>
      <name val="Arial Narrow"/>
      <family val="2"/>
    </font>
    <font>
      <b/>
      <sz val="11"/>
      <name val="Arial Narrow"/>
      <family val="2"/>
    </font>
    <font>
      <b/>
      <sz val="11"/>
      <name val="Calibri"/>
      <family val="2"/>
      <scheme val="minor"/>
    </font>
    <font>
      <b/>
      <sz val="12"/>
      <color rgb="FF0000FF"/>
      <name val="Calibri"/>
      <family val="2"/>
      <scheme val="minor"/>
    </font>
    <font>
      <b/>
      <sz val="10"/>
      <color rgb="FFFF0000"/>
      <name val="Calibri"/>
      <family val="2"/>
      <scheme val="minor"/>
    </font>
    <font>
      <b/>
      <sz val="10"/>
      <name val="Calibri"/>
      <family val="2"/>
      <scheme val="minor"/>
    </font>
    <font>
      <sz val="10"/>
      <name val="Calibri"/>
      <family val="2"/>
      <scheme val="minor"/>
    </font>
    <font>
      <sz val="10"/>
      <color theme="1"/>
      <name val="Arial"/>
      <family val="2"/>
    </font>
    <font>
      <sz val="9"/>
      <color theme="1"/>
      <name val="Arial"/>
      <family val="2"/>
    </font>
    <font>
      <b/>
      <sz val="8"/>
      <color rgb="FF0000FF"/>
      <name val="Arial"/>
      <family val="2"/>
    </font>
    <font>
      <sz val="8"/>
      <color indexed="81"/>
      <name val="Tahoma"/>
      <family val="2"/>
    </font>
    <font>
      <i/>
      <sz val="8"/>
      <color rgb="FF0000FF"/>
      <name val="Arial"/>
      <family val="2"/>
    </font>
    <font>
      <b/>
      <sz val="14"/>
      <name val="Calibri"/>
      <family val="2"/>
      <scheme val="minor"/>
    </font>
    <font>
      <b/>
      <i/>
      <sz val="8"/>
      <color rgb="FF0000FF"/>
      <name val="Arial"/>
      <family val="2"/>
    </font>
    <font>
      <b/>
      <u/>
      <sz val="9"/>
      <color rgb="FF00B050"/>
      <name val="Arial"/>
      <family val="2"/>
    </font>
    <font>
      <sz val="14"/>
      <color rgb="FFFF0000"/>
      <name val="Arial Narrow"/>
      <family val="2"/>
    </font>
    <font>
      <sz val="12"/>
      <color rgb="FF000000"/>
      <name val="Arial Narrow"/>
      <family val="2"/>
    </font>
    <font>
      <b/>
      <i/>
      <sz val="12"/>
      <color rgb="FF000000"/>
      <name val="Arial Narrow"/>
      <family val="2"/>
    </font>
    <font>
      <b/>
      <i/>
      <sz val="11"/>
      <color theme="1"/>
      <name val="Arial Narrow"/>
      <family val="2"/>
    </font>
    <font>
      <i/>
      <sz val="10"/>
      <color theme="1"/>
      <name val="Arial Narrow"/>
      <family val="2"/>
    </font>
    <font>
      <i/>
      <sz val="12"/>
      <name val="Arial Narrow"/>
      <family val="2"/>
    </font>
  </fonts>
  <fills count="33">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CC9900"/>
        <bgColor indexed="64"/>
      </patternFill>
    </fill>
    <fill>
      <patternFill patternType="solid">
        <fgColor theme="0" tint="-0.14999847407452621"/>
        <bgColor indexed="64"/>
      </patternFill>
    </fill>
    <fill>
      <patternFill patternType="solid">
        <fgColor rgb="FF99CCFF"/>
        <bgColor indexed="64"/>
      </patternFill>
    </fill>
    <fill>
      <patternFill patternType="solid">
        <fgColor rgb="FFFFCC99"/>
        <bgColor indexed="64"/>
      </patternFill>
    </fill>
  </fills>
  <borders count="64">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709">
    <xf numFmtId="0" fontId="0" fillId="0" borderId="0" xfId="0"/>
    <xf numFmtId="0" fontId="0" fillId="0" borderId="1" xfId="0" applyBorder="1"/>
    <xf numFmtId="0" fontId="5" fillId="0" borderId="1" xfId="0" applyFont="1" applyBorder="1"/>
    <xf numFmtId="0" fontId="7" fillId="0" borderId="0" xfId="4" applyFont="1" applyAlignment="1">
      <alignment vertical="top"/>
    </xf>
    <xf numFmtId="0" fontId="4" fillId="0" borderId="0" xfId="4" applyAlignment="1">
      <alignment vertical="top" wrapText="1"/>
    </xf>
    <xf numFmtId="6" fontId="7" fillId="0" borderId="0" xfId="2" applyNumberFormat="1" applyFont="1" applyFill="1" applyBorder="1" applyAlignment="1">
      <alignment vertical="top"/>
    </xf>
    <xf numFmtId="2" fontId="7" fillId="0" borderId="0" xfId="4" applyNumberFormat="1" applyFont="1" applyAlignment="1">
      <alignment vertical="top"/>
    </xf>
    <xf numFmtId="6" fontId="7" fillId="0" borderId="0" xfId="4" applyNumberFormat="1" applyFont="1" applyAlignment="1">
      <alignment vertical="top"/>
    </xf>
    <xf numFmtId="0" fontId="4" fillId="0" borderId="0" xfId="4" applyAlignment="1">
      <alignment vertical="top"/>
    </xf>
    <xf numFmtId="0" fontId="5" fillId="0" borderId="0" xfId="4" applyFont="1" applyAlignment="1">
      <alignment vertical="top"/>
    </xf>
    <xf numFmtId="164" fontId="7" fillId="0" borderId="0" xfId="4" applyNumberFormat="1" applyFont="1" applyAlignment="1">
      <alignment vertical="top"/>
    </xf>
    <xf numFmtId="6" fontId="4" fillId="0" borderId="0" xfId="4" applyNumberFormat="1" applyAlignment="1">
      <alignment vertical="top"/>
    </xf>
    <xf numFmtId="166" fontId="7"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7" xfId="0" applyBorder="1"/>
    <xf numFmtId="0" fontId="0" fillId="0" borderId="23" xfId="0" applyBorder="1"/>
    <xf numFmtId="0" fontId="0" fillId="0" borderId="31" xfId="0" applyBorder="1"/>
    <xf numFmtId="14" fontId="6" fillId="0" borderId="30" xfId="0" applyNumberFormat="1" applyFont="1" applyBorder="1"/>
    <xf numFmtId="0" fontId="8" fillId="0" borderId="0" xfId="4" applyFont="1" applyAlignment="1">
      <alignment vertical="top" wrapText="1"/>
    </xf>
    <xf numFmtId="0" fontId="0" fillId="0" borderId="0" xfId="0" applyAlignment="1">
      <alignment wrapText="1"/>
    </xf>
    <xf numFmtId="168" fontId="5" fillId="5" borderId="6" xfId="0" applyNumberFormat="1" applyFont="1" applyFill="1" applyBorder="1" applyAlignment="1">
      <alignment horizontal="center" wrapText="1"/>
    </xf>
    <xf numFmtId="168" fontId="5" fillId="6" borderId="6" xfId="0" applyNumberFormat="1" applyFont="1" applyFill="1" applyBorder="1" applyAlignment="1">
      <alignment horizontal="center" wrapText="1"/>
    </xf>
    <xf numFmtId="168" fontId="5" fillId="7" borderId="6" xfId="0" applyNumberFormat="1" applyFont="1" applyFill="1" applyBorder="1" applyAlignment="1">
      <alignment horizontal="center" wrapText="1"/>
    </xf>
    <xf numFmtId="168" fontId="5" fillId="8" borderId="6" xfId="0" applyNumberFormat="1" applyFont="1" applyFill="1" applyBorder="1" applyAlignment="1">
      <alignment horizontal="center" wrapText="1"/>
    </xf>
    <xf numFmtId="168" fontId="5" fillId="9" borderId="6" xfId="0" applyNumberFormat="1" applyFont="1" applyFill="1" applyBorder="1" applyAlignment="1">
      <alignment horizontal="center" wrapText="1"/>
    </xf>
    <xf numFmtId="168" fontId="5" fillId="10" borderId="6" xfId="0" applyNumberFormat="1" applyFont="1" applyFill="1" applyBorder="1" applyAlignment="1">
      <alignment horizontal="center" wrapText="1"/>
    </xf>
    <xf numFmtId="168" fontId="5" fillId="11" borderId="6" xfId="0" applyNumberFormat="1" applyFont="1" applyFill="1" applyBorder="1" applyAlignment="1">
      <alignment horizontal="center" wrapText="1"/>
    </xf>
    <xf numFmtId="0" fontId="5" fillId="0" borderId="0" xfId="0" applyFont="1"/>
    <xf numFmtId="164" fontId="0" fillId="0" borderId="0" xfId="0" applyNumberFormat="1" applyAlignment="1">
      <alignment horizontal="left"/>
    </xf>
    <xf numFmtId="14" fontId="0" fillId="0" borderId="0" xfId="0" applyNumberFormat="1"/>
    <xf numFmtId="0" fontId="11" fillId="0" borderId="0" xfId="0" applyFont="1" applyAlignment="1">
      <alignment horizontal="left" vertical="top"/>
    </xf>
    <xf numFmtId="0" fontId="13" fillId="0" borderId="0" xfId="0" applyFont="1" applyAlignment="1">
      <alignment horizontal="left" vertical="top"/>
    </xf>
    <xf numFmtId="0" fontId="11" fillId="0" borderId="6" xfId="0" applyFont="1" applyBorder="1" applyAlignment="1">
      <alignment horizontal="left" vertical="top"/>
    </xf>
    <xf numFmtId="14" fontId="11" fillId="0" borderId="6" xfId="0" applyNumberFormat="1" applyFont="1" applyBorder="1" applyAlignment="1">
      <alignment horizontal="left" vertical="top"/>
    </xf>
    <xf numFmtId="0" fontId="15" fillId="0" borderId="0" xfId="0" applyFont="1" applyAlignment="1">
      <alignment horizontal="left" vertical="top"/>
    </xf>
    <xf numFmtId="0" fontId="11" fillId="16" borderId="6" xfId="0" applyFont="1" applyFill="1" applyBorder="1" applyAlignment="1">
      <alignment horizontal="left" vertical="top"/>
    </xf>
    <xf numFmtId="42" fontId="13" fillId="0" borderId="18" xfId="0" applyNumberFormat="1" applyFont="1" applyBorder="1" applyAlignment="1">
      <alignment horizontal="left" vertical="top"/>
    </xf>
    <xf numFmtId="42" fontId="11" fillId="0" borderId="8" xfId="0" applyNumberFormat="1" applyFont="1" applyBorder="1" applyAlignment="1">
      <alignment horizontal="left" vertical="top"/>
    </xf>
    <xf numFmtId="42" fontId="13" fillId="0" borderId="29" xfId="0" applyNumberFormat="1" applyFont="1" applyBorder="1" applyAlignment="1">
      <alignment horizontal="left" vertical="top"/>
    </xf>
    <xf numFmtId="6" fontId="13" fillId="0" borderId="0" xfId="0" applyNumberFormat="1" applyFont="1" applyAlignment="1">
      <alignment horizontal="left" vertical="top"/>
    </xf>
    <xf numFmtId="10" fontId="13" fillId="0" borderId="0" xfId="0" applyNumberFormat="1" applyFont="1" applyAlignment="1">
      <alignment horizontal="left" vertical="top"/>
    </xf>
    <xf numFmtId="42" fontId="11" fillId="0" borderId="6" xfId="3" applyNumberFormat="1" applyFont="1" applyFill="1" applyBorder="1" applyAlignment="1">
      <alignment horizontal="left" vertical="top"/>
    </xf>
    <xf numFmtId="42" fontId="13" fillId="0" borderId="28" xfId="0" applyNumberFormat="1" applyFont="1" applyBorder="1" applyAlignment="1">
      <alignment horizontal="left" vertical="top"/>
    </xf>
    <xf numFmtId="42" fontId="13" fillId="0" borderId="21" xfId="0" applyNumberFormat="1" applyFont="1" applyBorder="1" applyAlignment="1">
      <alignment horizontal="left" vertical="top"/>
    </xf>
    <xf numFmtId="8" fontId="13" fillId="0" borderId="0" xfId="0" applyNumberFormat="1" applyFont="1" applyAlignment="1">
      <alignment horizontal="left" vertical="top"/>
    </xf>
    <xf numFmtId="6" fontId="13" fillId="0" borderId="0" xfId="3" applyNumberFormat="1" applyFont="1" applyBorder="1" applyAlignment="1">
      <alignment horizontal="left" vertical="top"/>
    </xf>
    <xf numFmtId="0" fontId="13" fillId="1" borderId="0" xfId="0" applyFont="1" applyFill="1" applyAlignment="1">
      <alignment horizontal="left" vertical="top"/>
    </xf>
    <xf numFmtId="0" fontId="13" fillId="13" borderId="0" xfId="0" applyFont="1" applyFill="1" applyAlignment="1">
      <alignment horizontal="left" vertical="top"/>
    </xf>
    <xf numFmtId="14" fontId="13" fillId="13" borderId="0" xfId="0" applyNumberFormat="1" applyFont="1" applyFill="1" applyAlignment="1">
      <alignment horizontal="left" vertical="top"/>
    </xf>
    <xf numFmtId="0" fontId="13" fillId="15" borderId="0" xfId="0" applyFont="1" applyFill="1" applyAlignment="1">
      <alignment horizontal="left" vertical="top"/>
    </xf>
    <xf numFmtId="14" fontId="13" fillId="0" borderId="0" xfId="0" applyNumberFormat="1" applyFont="1" applyAlignment="1">
      <alignment horizontal="left" vertical="top"/>
    </xf>
    <xf numFmtId="14" fontId="11" fillId="0" borderId="0" xfId="0" applyNumberFormat="1" applyFont="1" applyAlignment="1">
      <alignment horizontal="left" vertical="top"/>
    </xf>
    <xf numFmtId="42" fontId="11" fillId="0" borderId="6" xfId="0" applyNumberFormat="1" applyFont="1" applyBorder="1" applyAlignment="1">
      <alignment horizontal="left" vertical="top"/>
    </xf>
    <xf numFmtId="42" fontId="13" fillId="0" borderId="20" xfId="0" applyNumberFormat="1" applyFont="1" applyBorder="1" applyAlignment="1">
      <alignment horizontal="left" vertical="top"/>
    </xf>
    <xf numFmtId="0" fontId="13" fillId="0" borderId="0" xfId="0" applyFont="1" applyAlignment="1">
      <alignment vertical="top"/>
    </xf>
    <xf numFmtId="164" fontId="13" fillId="0" borderId="0" xfId="0" applyNumberFormat="1" applyFont="1" applyAlignment="1">
      <alignment vertical="top"/>
    </xf>
    <xf numFmtId="167" fontId="13" fillId="0" borderId="0" xfId="0" applyNumberFormat="1" applyFont="1" applyAlignment="1">
      <alignment vertical="top"/>
    </xf>
    <xf numFmtId="14" fontId="14" fillId="0" borderId="0" xfId="0" applyNumberFormat="1" applyFont="1" applyAlignment="1">
      <alignment vertical="top"/>
    </xf>
    <xf numFmtId="14" fontId="13" fillId="0" borderId="0" xfId="0" applyNumberFormat="1" applyFont="1" applyAlignment="1">
      <alignment vertical="top"/>
    </xf>
    <xf numFmtId="9" fontId="13" fillId="0" borderId="0" xfId="0" applyNumberFormat="1" applyFont="1" applyAlignment="1">
      <alignment vertical="top"/>
    </xf>
    <xf numFmtId="0" fontId="13" fillId="0" borderId="1" xfId="0" applyFont="1" applyBorder="1" applyAlignment="1">
      <alignment vertical="top"/>
    </xf>
    <xf numFmtId="0" fontId="11" fillId="0" borderId="0" xfId="0" applyFont="1" applyAlignment="1">
      <alignment vertical="top"/>
    </xf>
    <xf numFmtId="42" fontId="13" fillId="0" borderId="23" xfId="0" applyNumberFormat="1" applyFont="1" applyBorder="1" applyAlignment="1">
      <alignment vertical="top"/>
    </xf>
    <xf numFmtId="14" fontId="13" fillId="13" borderId="0" xfId="0" applyNumberFormat="1" applyFont="1" applyFill="1" applyAlignment="1">
      <alignment vertical="top"/>
    </xf>
    <xf numFmtId="0" fontId="13" fillId="0" borderId="3" xfId="0" applyFont="1" applyBorder="1" applyAlignment="1">
      <alignment vertical="top"/>
    </xf>
    <xf numFmtId="164" fontId="13" fillId="0" borderId="3" xfId="0" applyNumberFormat="1" applyFont="1" applyBorder="1" applyAlignment="1">
      <alignment vertical="top"/>
    </xf>
    <xf numFmtId="0" fontId="11" fillId="0" borderId="6" xfId="0" applyFont="1" applyBorder="1" applyAlignment="1">
      <alignment vertical="top"/>
    </xf>
    <xf numFmtId="164" fontId="11" fillId="0" borderId="6" xfId="0" applyNumberFormat="1" applyFont="1" applyBorder="1" applyAlignment="1">
      <alignment vertical="top"/>
    </xf>
    <xf numFmtId="0" fontId="13" fillId="16" borderId="0" xfId="0" applyFont="1" applyFill="1" applyAlignment="1">
      <alignment vertical="top"/>
    </xf>
    <xf numFmtId="42" fontId="11" fillId="0" borderId="23" xfId="0" applyNumberFormat="1" applyFont="1" applyBorder="1" applyAlignment="1">
      <alignment vertical="top"/>
    </xf>
    <xf numFmtId="9" fontId="11" fillId="0" borderId="0" xfId="0" applyNumberFormat="1" applyFont="1" applyAlignment="1">
      <alignment vertical="top"/>
    </xf>
    <xf numFmtId="0" fontId="13" fillId="0" borderId="0" xfId="0" applyFont="1" applyAlignment="1">
      <alignment horizontal="left" vertical="center"/>
    </xf>
    <xf numFmtId="49" fontId="13" fillId="3" borderId="8" xfId="0" applyNumberFormat="1" applyFont="1" applyFill="1" applyBorder="1" applyAlignment="1">
      <alignment horizontal="center" vertical="center" wrapText="1"/>
    </xf>
    <xf numFmtId="49" fontId="13" fillId="2" borderId="8" xfId="0" applyNumberFormat="1" applyFont="1" applyFill="1" applyBorder="1" applyAlignment="1">
      <alignment horizontal="center" vertical="center" wrapText="1"/>
    </xf>
    <xf numFmtId="49" fontId="13" fillId="2" borderId="19" xfId="0" applyNumberFormat="1" applyFont="1" applyFill="1" applyBorder="1" applyAlignment="1">
      <alignment horizontal="center" vertical="center" wrapText="1"/>
    </xf>
    <xf numFmtId="49" fontId="13" fillId="4" borderId="6" xfId="0" applyNumberFormat="1" applyFont="1" applyFill="1" applyBorder="1" applyAlignment="1">
      <alignment horizontal="center" vertical="center" wrapText="1"/>
    </xf>
    <xf numFmtId="49" fontId="13" fillId="4" borderId="14" xfId="0" applyNumberFormat="1" applyFont="1" applyFill="1" applyBorder="1" applyAlignment="1">
      <alignment horizontal="center" vertical="center" wrapText="1"/>
    </xf>
    <xf numFmtId="49" fontId="13" fillId="5" borderId="18" xfId="0" applyNumberFormat="1" applyFont="1" applyFill="1" applyBorder="1" applyAlignment="1">
      <alignment horizontal="center" vertical="center" wrapText="1"/>
    </xf>
    <xf numFmtId="49" fontId="13" fillId="5" borderId="2" xfId="0" applyNumberFormat="1" applyFont="1" applyFill="1" applyBorder="1" applyAlignment="1">
      <alignment horizontal="center" vertical="center" wrapText="1"/>
    </xf>
    <xf numFmtId="49" fontId="13" fillId="6" borderId="18" xfId="0" applyNumberFormat="1" applyFont="1" applyFill="1" applyBorder="1" applyAlignment="1">
      <alignment horizontal="center" vertical="center" wrapText="1"/>
    </xf>
    <xf numFmtId="49" fontId="13" fillId="6" borderId="2" xfId="0" applyNumberFormat="1" applyFont="1" applyFill="1" applyBorder="1" applyAlignment="1">
      <alignment horizontal="center" vertical="center" wrapText="1"/>
    </xf>
    <xf numFmtId="49" fontId="13" fillId="7" borderId="2" xfId="0" applyNumberFormat="1" applyFont="1" applyFill="1" applyBorder="1" applyAlignment="1">
      <alignment horizontal="center" vertical="center" wrapText="1"/>
    </xf>
    <xf numFmtId="49" fontId="13" fillId="7" borderId="10" xfId="0" applyNumberFormat="1" applyFont="1" applyFill="1" applyBorder="1" applyAlignment="1">
      <alignment horizontal="center" vertical="center" wrapText="1"/>
    </xf>
    <xf numFmtId="49" fontId="13" fillId="8" borderId="18" xfId="0" applyNumberFormat="1" applyFont="1" applyFill="1" applyBorder="1" applyAlignment="1">
      <alignment horizontal="center" vertical="center" wrapText="1"/>
    </xf>
    <xf numFmtId="49" fontId="13" fillId="8" borderId="2" xfId="0" applyNumberFormat="1" applyFont="1" applyFill="1" applyBorder="1" applyAlignment="1">
      <alignment horizontal="center" vertical="center" wrapText="1"/>
    </xf>
    <xf numFmtId="49" fontId="13" fillId="9" borderId="18" xfId="0" applyNumberFormat="1" applyFont="1" applyFill="1" applyBorder="1" applyAlignment="1">
      <alignment horizontal="center" vertical="center" wrapText="1"/>
    </xf>
    <xf numFmtId="49" fontId="13" fillId="9" borderId="2" xfId="0" applyNumberFormat="1" applyFont="1" applyFill="1" applyBorder="1" applyAlignment="1">
      <alignment horizontal="center" vertical="center" wrapText="1"/>
    </xf>
    <xf numFmtId="49" fontId="13" fillId="10" borderId="18" xfId="0" applyNumberFormat="1" applyFont="1" applyFill="1" applyBorder="1" applyAlignment="1">
      <alignment horizontal="center" vertical="center" wrapText="1"/>
    </xf>
    <xf numFmtId="49" fontId="13" fillId="10" borderId="2" xfId="0" applyNumberFormat="1" applyFont="1" applyFill="1" applyBorder="1" applyAlignment="1">
      <alignment horizontal="center" vertical="center" wrapText="1"/>
    </xf>
    <xf numFmtId="49" fontId="13" fillId="11" borderId="20" xfId="0" applyNumberFormat="1" applyFont="1" applyFill="1" applyBorder="1" applyAlignment="1">
      <alignment horizontal="center" vertical="center" wrapText="1"/>
    </xf>
    <xf numFmtId="49" fontId="13" fillId="11" borderId="6" xfId="0" applyNumberFormat="1" applyFont="1" applyFill="1" applyBorder="1" applyAlignment="1">
      <alignment horizontal="center" vertical="center" wrapText="1"/>
    </xf>
    <xf numFmtId="49" fontId="13" fillId="0" borderId="0" xfId="0" applyNumberFormat="1"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vertical="center"/>
    </xf>
    <xf numFmtId="10" fontId="11" fillId="0" borderId="10" xfId="5" applyNumberFormat="1" applyFont="1" applyBorder="1" applyAlignment="1">
      <alignment horizontal="right" vertical="top"/>
    </xf>
    <xf numFmtId="10" fontId="13" fillId="0" borderId="21" xfId="5" applyNumberFormat="1" applyFont="1" applyBorder="1" applyAlignment="1">
      <alignment horizontal="right" vertical="top"/>
    </xf>
    <xf numFmtId="164" fontId="13" fillId="3" borderId="6" xfId="0" applyNumberFormat="1" applyFont="1" applyFill="1" applyBorder="1" applyAlignment="1">
      <alignment horizontal="center" vertical="center" wrapText="1"/>
    </xf>
    <xf numFmtId="164" fontId="13" fillId="2" borderId="6" xfId="0" applyNumberFormat="1" applyFont="1" applyFill="1" applyBorder="1" applyAlignment="1">
      <alignment horizontal="center" vertical="center" wrapText="1"/>
    </xf>
    <xf numFmtId="164" fontId="13" fillId="4" borderId="6" xfId="0" applyNumberFormat="1"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4" borderId="6" xfId="0" applyFont="1" applyFill="1" applyBorder="1" applyAlignment="1">
      <alignment horizontal="center" vertical="center" wrapText="1"/>
    </xf>
    <xf numFmtId="168" fontId="13" fillId="5" borderId="5" xfId="0" applyNumberFormat="1" applyFont="1" applyFill="1" applyBorder="1" applyAlignment="1">
      <alignment horizontal="center" vertical="center" wrapText="1"/>
    </xf>
    <xf numFmtId="168" fontId="13" fillId="6" borderId="5" xfId="0" applyNumberFormat="1" applyFont="1" applyFill="1" applyBorder="1" applyAlignment="1">
      <alignment horizontal="center" vertical="center" wrapText="1"/>
    </xf>
    <xf numFmtId="168" fontId="13" fillId="6" borderId="6" xfId="0" applyNumberFormat="1" applyFont="1" applyFill="1" applyBorder="1" applyAlignment="1">
      <alignment horizontal="center" vertical="center" wrapText="1"/>
    </xf>
    <xf numFmtId="9" fontId="13" fillId="3" borderId="6" xfId="0" applyNumberFormat="1" applyFont="1" applyFill="1" applyBorder="1" applyAlignment="1">
      <alignment horizontal="center" vertical="center" wrapText="1"/>
    </xf>
    <xf numFmtId="164" fontId="13" fillId="5" borderId="5" xfId="0" applyNumberFormat="1" applyFont="1" applyFill="1" applyBorder="1" applyAlignment="1">
      <alignment horizontal="center" vertical="center" wrapText="1"/>
    </xf>
    <xf numFmtId="0" fontId="13" fillId="17" borderId="5" xfId="0" applyFont="1" applyFill="1" applyBorder="1" applyAlignment="1">
      <alignment horizontal="center" vertical="center" wrapText="1"/>
    </xf>
    <xf numFmtId="168" fontId="13" fillId="7" borderId="5" xfId="0" applyNumberFormat="1" applyFont="1" applyFill="1" applyBorder="1" applyAlignment="1">
      <alignment horizontal="center" vertical="center" wrapText="1"/>
    </xf>
    <xf numFmtId="168" fontId="13" fillId="8" borderId="5" xfId="0" applyNumberFormat="1" applyFont="1" applyFill="1" applyBorder="1" applyAlignment="1">
      <alignment horizontal="center" vertical="center" wrapText="1"/>
    </xf>
    <xf numFmtId="168" fontId="13" fillId="9" borderId="5" xfId="0" applyNumberFormat="1" applyFont="1" applyFill="1" applyBorder="1" applyAlignment="1">
      <alignment horizontal="center" vertical="center" wrapText="1"/>
    </xf>
    <xf numFmtId="168" fontId="13" fillId="10" borderId="5" xfId="0" applyNumberFormat="1" applyFont="1" applyFill="1" applyBorder="1" applyAlignment="1">
      <alignment horizontal="center" vertical="center" wrapText="1"/>
    </xf>
    <xf numFmtId="168" fontId="13" fillId="17" borderId="5" xfId="0" applyNumberFormat="1" applyFont="1" applyFill="1" applyBorder="1" applyAlignment="1">
      <alignment horizontal="center" vertical="center" wrapText="1"/>
    </xf>
    <xf numFmtId="168" fontId="13" fillId="7" borderId="6" xfId="0" applyNumberFormat="1" applyFont="1" applyFill="1" applyBorder="1" applyAlignment="1">
      <alignment horizontal="center" vertical="center" wrapText="1"/>
    </xf>
    <xf numFmtId="168" fontId="13" fillId="8" borderId="6" xfId="0" applyNumberFormat="1" applyFont="1" applyFill="1" applyBorder="1" applyAlignment="1">
      <alignment horizontal="center" vertical="center" wrapText="1"/>
    </xf>
    <xf numFmtId="168" fontId="13" fillId="9" borderId="6" xfId="0" applyNumberFormat="1" applyFont="1" applyFill="1" applyBorder="1" applyAlignment="1">
      <alignment horizontal="center" vertical="center" wrapText="1"/>
    </xf>
    <xf numFmtId="168" fontId="13" fillId="10" borderId="6" xfId="0" applyNumberFormat="1" applyFont="1" applyFill="1" applyBorder="1" applyAlignment="1">
      <alignment horizontal="center" vertical="center" wrapText="1"/>
    </xf>
    <xf numFmtId="168" fontId="13" fillId="17" borderId="6" xfId="0" applyNumberFormat="1" applyFont="1" applyFill="1" applyBorder="1" applyAlignment="1">
      <alignment horizontal="center" vertical="center" wrapText="1"/>
    </xf>
    <xf numFmtId="10" fontId="13" fillId="0" borderId="1" xfId="5" applyNumberFormat="1" applyFont="1" applyFill="1" applyBorder="1" applyAlignment="1">
      <alignment horizontal="right" vertical="top"/>
    </xf>
    <xf numFmtId="42" fontId="13" fillId="0" borderId="1" xfId="3" applyNumberFormat="1" applyFont="1" applyFill="1" applyBorder="1" applyAlignment="1">
      <alignment horizontal="left" vertical="top"/>
    </xf>
    <xf numFmtId="49" fontId="13" fillId="4" borderId="5" xfId="0" applyNumberFormat="1" applyFont="1" applyFill="1" applyBorder="1" applyAlignment="1">
      <alignment horizontal="center" vertical="center" wrapText="1"/>
    </xf>
    <xf numFmtId="42" fontId="13" fillId="0" borderId="5" xfId="0" applyNumberFormat="1" applyFont="1" applyBorder="1" applyAlignment="1">
      <alignment horizontal="left" vertical="top"/>
    </xf>
    <xf numFmtId="42" fontId="13" fillId="0" borderId="8" xfId="0" applyNumberFormat="1" applyFont="1" applyBorder="1" applyAlignment="1">
      <alignment horizontal="left" vertical="top"/>
    </xf>
    <xf numFmtId="49" fontId="13" fillId="5" borderId="29" xfId="0" applyNumberFormat="1" applyFont="1" applyFill="1" applyBorder="1" applyAlignment="1">
      <alignment horizontal="center" vertical="center" wrapText="1"/>
    </xf>
    <xf numFmtId="49" fontId="13" fillId="7" borderId="8" xfId="0" applyNumberFormat="1" applyFont="1" applyFill="1" applyBorder="1" applyAlignment="1">
      <alignment horizontal="center" vertical="center" wrapText="1"/>
    </xf>
    <xf numFmtId="49" fontId="13" fillId="6" borderId="29" xfId="0" applyNumberFormat="1" applyFont="1" applyFill="1" applyBorder="1" applyAlignment="1">
      <alignment horizontal="center" vertical="center" wrapText="1"/>
    </xf>
    <xf numFmtId="49" fontId="13" fillId="8" borderId="29" xfId="0" applyNumberFormat="1" applyFont="1" applyFill="1" applyBorder="1" applyAlignment="1">
      <alignment horizontal="center" vertical="center" wrapText="1"/>
    </xf>
    <xf numFmtId="49" fontId="13" fillId="9" borderId="29" xfId="0" applyNumberFormat="1" applyFont="1" applyFill="1" applyBorder="1" applyAlignment="1">
      <alignment horizontal="center" vertical="center" wrapText="1"/>
    </xf>
    <xf numFmtId="49" fontId="13" fillId="10" borderId="29" xfId="0" applyNumberFormat="1" applyFont="1" applyFill="1" applyBorder="1" applyAlignment="1">
      <alignment horizontal="center" vertical="center" wrapText="1"/>
    </xf>
    <xf numFmtId="10" fontId="13" fillId="0" borderId="1" xfId="5" applyNumberFormat="1" applyFont="1" applyBorder="1" applyAlignment="1">
      <alignment horizontal="right" vertical="top"/>
    </xf>
    <xf numFmtId="9" fontId="13" fillId="0" borderId="6" xfId="0" applyNumberFormat="1" applyFont="1" applyBorder="1" applyAlignment="1">
      <alignment vertical="top"/>
    </xf>
    <xf numFmtId="164" fontId="11" fillId="0" borderId="0" xfId="0" applyNumberFormat="1" applyFont="1" applyAlignment="1">
      <alignment vertical="top"/>
    </xf>
    <xf numFmtId="164" fontId="13" fillId="3" borderId="21" xfId="0" applyNumberFormat="1" applyFont="1" applyFill="1" applyBorder="1" applyAlignment="1">
      <alignment horizontal="center" vertical="center" wrapText="1"/>
    </xf>
    <xf numFmtId="0" fontId="13" fillId="3" borderId="21" xfId="0" applyFont="1" applyFill="1" applyBorder="1" applyAlignment="1">
      <alignment horizontal="center" vertical="center" wrapText="1"/>
    </xf>
    <xf numFmtId="167" fontId="13" fillId="3" borderId="20" xfId="0" applyNumberFormat="1" applyFont="1" applyFill="1" applyBorder="1" applyAlignment="1">
      <alignment horizontal="center" vertical="center" wrapText="1"/>
    </xf>
    <xf numFmtId="42" fontId="13" fillId="0" borderId="20" xfId="0" applyNumberFormat="1" applyFont="1" applyBorder="1" applyAlignment="1">
      <alignment vertical="top"/>
    </xf>
    <xf numFmtId="164" fontId="11" fillId="0" borderId="27" xfId="0" applyNumberFormat="1" applyFont="1" applyBorder="1" applyAlignment="1">
      <alignment vertical="top"/>
    </xf>
    <xf numFmtId="9" fontId="11" fillId="0" borderId="31" xfId="0" applyNumberFormat="1" applyFont="1" applyBorder="1" applyAlignment="1">
      <alignment vertical="top"/>
    </xf>
    <xf numFmtId="164" fontId="11" fillId="0" borderId="31" xfId="0" applyNumberFormat="1" applyFont="1" applyBorder="1" applyAlignment="1">
      <alignment horizontal="right" vertical="top"/>
    </xf>
    <xf numFmtId="164" fontId="13" fillId="2" borderId="21" xfId="0" applyNumberFormat="1" applyFont="1" applyFill="1" applyBorder="1" applyAlignment="1">
      <alignment horizontal="center" vertical="center" wrapText="1"/>
    </xf>
    <xf numFmtId="0" fontId="13" fillId="2" borderId="21" xfId="0" applyFont="1" applyFill="1" applyBorder="1" applyAlignment="1">
      <alignment horizontal="center" vertical="center" wrapText="1"/>
    </xf>
    <xf numFmtId="164" fontId="13" fillId="2" borderId="20" xfId="0" applyNumberFormat="1" applyFont="1" applyFill="1" applyBorder="1" applyAlignment="1">
      <alignment horizontal="center" vertical="center" wrapText="1"/>
    </xf>
    <xf numFmtId="164" fontId="13" fillId="4" borderId="21" xfId="0" applyNumberFormat="1" applyFont="1" applyFill="1" applyBorder="1" applyAlignment="1">
      <alignment horizontal="center" vertical="center" wrapText="1"/>
    </xf>
    <xf numFmtId="0" fontId="13" fillId="4" borderId="21" xfId="0" applyFont="1" applyFill="1" applyBorder="1" applyAlignment="1">
      <alignment horizontal="center" vertical="center" wrapText="1"/>
    </xf>
    <xf numFmtId="164" fontId="13" fillId="4" borderId="20" xfId="0" applyNumberFormat="1" applyFont="1" applyFill="1" applyBorder="1" applyAlignment="1">
      <alignment horizontal="center" vertical="center" wrapText="1"/>
    </xf>
    <xf numFmtId="0" fontId="13" fillId="5" borderId="29" xfId="0" applyFont="1" applyFill="1" applyBorder="1" applyAlignment="1">
      <alignment horizontal="center" vertical="center" wrapText="1"/>
    </xf>
    <xf numFmtId="168" fontId="13" fillId="5" borderId="21" xfId="0" applyNumberFormat="1" applyFont="1" applyFill="1" applyBorder="1" applyAlignment="1">
      <alignment horizontal="center" vertical="center" wrapText="1"/>
    </xf>
    <xf numFmtId="164" fontId="13" fillId="5" borderId="20" xfId="0" applyNumberFormat="1" applyFont="1" applyFill="1" applyBorder="1" applyAlignment="1">
      <alignment horizontal="center" vertical="center" wrapText="1"/>
    </xf>
    <xf numFmtId="0" fontId="13" fillId="6" borderId="29" xfId="0" applyFont="1" applyFill="1" applyBorder="1" applyAlignment="1">
      <alignment horizontal="center" vertical="center" wrapText="1"/>
    </xf>
    <xf numFmtId="168" fontId="13" fillId="6" borderId="21" xfId="0" applyNumberFormat="1" applyFont="1" applyFill="1" applyBorder="1" applyAlignment="1">
      <alignment horizontal="center" vertical="center" wrapText="1"/>
    </xf>
    <xf numFmtId="168" fontId="13" fillId="6" borderId="20" xfId="0" applyNumberFormat="1" applyFont="1" applyFill="1" applyBorder="1" applyAlignment="1">
      <alignment horizontal="center" vertical="center" wrapText="1"/>
    </xf>
    <xf numFmtId="0" fontId="13" fillId="7" borderId="29" xfId="0" applyFont="1" applyFill="1" applyBorder="1" applyAlignment="1">
      <alignment horizontal="center" vertical="center" wrapText="1"/>
    </xf>
    <xf numFmtId="168" fontId="13" fillId="7" borderId="21" xfId="0" applyNumberFormat="1" applyFont="1" applyFill="1" applyBorder="1" applyAlignment="1">
      <alignment horizontal="center" vertical="center" wrapText="1"/>
    </xf>
    <xf numFmtId="168" fontId="13" fillId="7" borderId="20" xfId="0" applyNumberFormat="1" applyFont="1" applyFill="1" applyBorder="1" applyAlignment="1">
      <alignment horizontal="center" vertical="center" wrapText="1"/>
    </xf>
    <xf numFmtId="0" fontId="13" fillId="8" borderId="29" xfId="0" applyFont="1" applyFill="1" applyBorder="1" applyAlignment="1">
      <alignment horizontal="center" vertical="center" wrapText="1"/>
    </xf>
    <xf numFmtId="168" fontId="13" fillId="8" borderId="21" xfId="0" applyNumberFormat="1" applyFont="1" applyFill="1" applyBorder="1" applyAlignment="1">
      <alignment horizontal="center" vertical="center" wrapText="1"/>
    </xf>
    <xf numFmtId="168" fontId="13" fillId="8" borderId="20" xfId="0" applyNumberFormat="1" applyFont="1" applyFill="1" applyBorder="1" applyAlignment="1">
      <alignment horizontal="center" vertical="center" wrapText="1"/>
    </xf>
    <xf numFmtId="0" fontId="13" fillId="9" borderId="29" xfId="0" applyFont="1" applyFill="1" applyBorder="1" applyAlignment="1">
      <alignment horizontal="center" vertical="center" wrapText="1"/>
    </xf>
    <xf numFmtId="168" fontId="13" fillId="9" borderId="21" xfId="0" applyNumberFormat="1" applyFont="1" applyFill="1" applyBorder="1" applyAlignment="1">
      <alignment horizontal="center" vertical="center" wrapText="1"/>
    </xf>
    <xf numFmtId="168" fontId="13" fillId="9" borderId="20" xfId="0" applyNumberFormat="1" applyFont="1" applyFill="1" applyBorder="1" applyAlignment="1">
      <alignment horizontal="center" vertical="center" wrapText="1"/>
    </xf>
    <xf numFmtId="0" fontId="13" fillId="10" borderId="29" xfId="0" applyFont="1" applyFill="1" applyBorder="1" applyAlignment="1">
      <alignment horizontal="center" vertical="center" wrapText="1"/>
    </xf>
    <xf numFmtId="168" fontId="13" fillId="10" borderId="21" xfId="0" applyNumberFormat="1" applyFont="1" applyFill="1" applyBorder="1" applyAlignment="1">
      <alignment horizontal="center" vertical="center" wrapText="1"/>
    </xf>
    <xf numFmtId="168" fontId="13" fillId="10" borderId="20" xfId="0" applyNumberFormat="1" applyFont="1" applyFill="1" applyBorder="1" applyAlignment="1">
      <alignment horizontal="center" vertical="center" wrapText="1"/>
    </xf>
    <xf numFmtId="168" fontId="13" fillId="17" borderId="20" xfId="0" applyNumberFormat="1" applyFont="1" applyFill="1" applyBorder="1" applyAlignment="1">
      <alignment horizontal="center" vertical="center" wrapText="1"/>
    </xf>
    <xf numFmtId="14" fontId="11" fillId="0" borderId="16" xfId="0" applyNumberFormat="1" applyFont="1" applyBorder="1" applyAlignment="1">
      <alignment vertical="top"/>
    </xf>
    <xf numFmtId="14" fontId="11" fillId="0" borderId="42" xfId="0" applyNumberFormat="1" applyFont="1" applyBorder="1" applyAlignment="1">
      <alignment vertical="top"/>
    </xf>
    <xf numFmtId="42" fontId="11" fillId="0" borderId="11" xfId="3" applyNumberFormat="1" applyFont="1" applyBorder="1" applyAlignment="1">
      <alignment horizontal="left" vertical="top"/>
    </xf>
    <xf numFmtId="0" fontId="5" fillId="0" borderId="0" xfId="0" applyFont="1" applyAlignment="1">
      <alignment wrapText="1"/>
    </xf>
    <xf numFmtId="0" fontId="1" fillId="0" borderId="0" xfId="0" applyFont="1" applyAlignment="1">
      <alignment wrapText="1"/>
    </xf>
    <xf numFmtId="0" fontId="5" fillId="0" borderId="1" xfId="0" applyFont="1" applyBorder="1" applyAlignment="1">
      <alignment wrapText="1"/>
    </xf>
    <xf numFmtId="0" fontId="17" fillId="0" borderId="1" xfId="0" applyFont="1" applyBorder="1"/>
    <xf numFmtId="0" fontId="17"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8" fillId="0" borderId="1" xfId="4" applyFont="1" applyBorder="1" applyAlignment="1">
      <alignment vertical="top" wrapText="1"/>
    </xf>
    <xf numFmtId="164" fontId="19"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7" fillId="0" borderId="0" xfId="3" applyNumberFormat="1" applyFont="1" applyFill="1" applyBorder="1" applyAlignment="1">
      <alignment vertical="top"/>
    </xf>
    <xf numFmtId="169" fontId="7" fillId="0" borderId="7" xfId="3" applyNumberFormat="1" applyFont="1" applyFill="1" applyBorder="1" applyAlignment="1">
      <alignment vertical="top"/>
    </xf>
    <xf numFmtId="6" fontId="11" fillId="0" borderId="0" xfId="0" applyNumberFormat="1" applyFont="1" applyAlignment="1">
      <alignment horizontal="left" vertical="top"/>
    </xf>
    <xf numFmtId="8" fontId="11" fillId="0" borderId="0" xfId="0" applyNumberFormat="1" applyFont="1" applyAlignment="1">
      <alignment horizontal="left" vertical="top"/>
    </xf>
    <xf numFmtId="42" fontId="11" fillId="0" borderId="2" xfId="0" applyNumberFormat="1" applyFont="1" applyBorder="1" applyAlignment="1">
      <alignment horizontal="left" vertical="top"/>
    </xf>
    <xf numFmtId="1" fontId="13" fillId="13" borderId="0" xfId="0" applyNumberFormat="1" applyFont="1" applyFill="1" applyAlignment="1">
      <alignment vertical="top"/>
    </xf>
    <xf numFmtId="1" fontId="13" fillId="0" borderId="0" xfId="0" applyNumberFormat="1" applyFont="1" applyAlignment="1">
      <alignment vertical="top"/>
    </xf>
    <xf numFmtId="1" fontId="13" fillId="0" borderId="3" xfId="0" applyNumberFormat="1" applyFont="1" applyBorder="1" applyAlignment="1">
      <alignment vertical="top"/>
    </xf>
    <xf numFmtId="14" fontId="11" fillId="0" borderId="0" xfId="0" applyNumberFormat="1" applyFont="1" applyAlignment="1">
      <alignment vertical="top"/>
    </xf>
    <xf numFmtId="0" fontId="11" fillId="0" borderId="6" xfId="0" applyFont="1" applyBorder="1" applyAlignment="1">
      <alignment horizontal="left" wrapText="1"/>
    </xf>
    <xf numFmtId="0" fontId="11" fillId="0" borderId="6" xfId="0" applyFont="1" applyBorder="1" applyAlignment="1">
      <alignment horizontal="center" wrapText="1"/>
    </xf>
    <xf numFmtId="0" fontId="11" fillId="0" borderId="6" xfId="0" applyFont="1" applyBorder="1" applyAlignment="1">
      <alignment horizontal="left" vertical="center"/>
    </xf>
    <xf numFmtId="14" fontId="11" fillId="0" borderId="6" xfId="0" applyNumberFormat="1" applyFont="1" applyBorder="1" applyAlignment="1">
      <alignment horizontal="center"/>
    </xf>
    <xf numFmtId="0" fontId="0" fillId="0" borderId="0" xfId="0" applyAlignment="1">
      <alignment horizontal="center"/>
    </xf>
    <xf numFmtId="42" fontId="7" fillId="0" borderId="0" xfId="3" applyNumberFormat="1" applyFont="1" applyFill="1" applyBorder="1" applyAlignment="1">
      <alignment vertical="top"/>
    </xf>
    <xf numFmtId="0" fontId="5" fillId="0" borderId="0" xfId="0" applyFont="1" applyAlignment="1">
      <alignment horizontal="center" wrapText="1"/>
    </xf>
    <xf numFmtId="0" fontId="0" fillId="0" borderId="0" xfId="0" applyAlignment="1">
      <alignment horizontal="center" wrapText="1"/>
    </xf>
    <xf numFmtId="164" fontId="18" fillId="0" borderId="0" xfId="4" applyNumberFormat="1" applyFont="1" applyAlignment="1">
      <alignment horizontal="center" wrapText="1"/>
    </xf>
    <xf numFmtId="1" fontId="13" fillId="13" borderId="43" xfId="0" applyNumberFormat="1" applyFont="1" applyFill="1" applyBorder="1" applyAlignment="1">
      <alignment vertical="top"/>
    </xf>
    <xf numFmtId="1" fontId="13" fillId="13" borderId="45" xfId="0" applyNumberFormat="1" applyFont="1" applyFill="1" applyBorder="1" applyAlignment="1">
      <alignment vertical="top"/>
    </xf>
    <xf numFmtId="1" fontId="13" fillId="13" borderId="44" xfId="0" applyNumberFormat="1" applyFont="1" applyFill="1" applyBorder="1" applyAlignment="1">
      <alignment vertical="top"/>
    </xf>
    <xf numFmtId="14" fontId="13" fillId="13" borderId="27" xfId="0" applyNumberFormat="1" applyFont="1" applyFill="1" applyBorder="1" applyAlignment="1">
      <alignment vertical="top"/>
    </xf>
    <xf numFmtId="14" fontId="13" fillId="13" borderId="23" xfId="0" applyNumberFormat="1" applyFont="1" applyFill="1" applyBorder="1" applyAlignment="1">
      <alignment vertical="top"/>
    </xf>
    <xf numFmtId="1" fontId="13" fillId="13" borderId="30" xfId="0" applyNumberFormat="1" applyFont="1" applyFill="1" applyBorder="1" applyAlignment="1">
      <alignment vertical="top"/>
    </xf>
    <xf numFmtId="1" fontId="13" fillId="13" borderId="31" xfId="0" applyNumberFormat="1" applyFont="1" applyFill="1" applyBorder="1" applyAlignment="1">
      <alignment vertical="top"/>
    </xf>
    <xf numFmtId="1" fontId="13" fillId="13" borderId="32" xfId="0" applyNumberFormat="1" applyFont="1" applyFill="1" applyBorder="1" applyAlignment="1">
      <alignment vertical="top"/>
    </xf>
    <xf numFmtId="0" fontId="5" fillId="0" borderId="0" xfId="4" applyFont="1" applyAlignment="1">
      <alignment horizontal="center" vertical="center"/>
    </xf>
    <xf numFmtId="14" fontId="7" fillId="0" borderId="0" xfId="4" applyNumberFormat="1" applyFont="1" applyAlignment="1">
      <alignment vertical="top"/>
    </xf>
    <xf numFmtId="40" fontId="7" fillId="0" borderId="0" xfId="4" applyNumberFormat="1" applyFont="1" applyAlignment="1">
      <alignment vertical="top"/>
    </xf>
    <xf numFmtId="2" fontId="7" fillId="0" borderId="7" xfId="4" applyNumberFormat="1" applyFont="1" applyBorder="1" applyAlignment="1">
      <alignment vertical="top"/>
    </xf>
    <xf numFmtId="0" fontId="18" fillId="0" borderId="45" xfId="4" applyFont="1" applyBorder="1" applyAlignment="1">
      <alignment horizontal="center" wrapText="1"/>
    </xf>
    <xf numFmtId="169" fontId="18" fillId="0" borderId="45" xfId="3" applyNumberFormat="1" applyFont="1" applyFill="1" applyBorder="1" applyAlignment="1">
      <alignment horizontal="center" wrapText="1"/>
    </xf>
    <xf numFmtId="0" fontId="18" fillId="0" borderId="44" xfId="4" applyFont="1" applyBorder="1" applyAlignment="1">
      <alignment horizontal="center" wrapText="1"/>
    </xf>
    <xf numFmtId="0" fontId="8" fillId="0" borderId="23" xfId="4" applyFont="1" applyBorder="1" applyAlignment="1">
      <alignment vertical="top" wrapText="1"/>
    </xf>
    <xf numFmtId="0" fontId="8" fillId="0" borderId="23" xfId="4" applyFont="1" applyBorder="1" applyAlignment="1">
      <alignment vertical="top"/>
    </xf>
    <xf numFmtId="0" fontId="9" fillId="0" borderId="23" xfId="4" applyFont="1" applyBorder="1" applyAlignment="1">
      <alignment vertical="top"/>
    </xf>
    <xf numFmtId="0" fontId="4" fillId="0" borderId="23" xfId="4" applyBorder="1" applyAlignment="1">
      <alignment vertical="top"/>
    </xf>
    <xf numFmtId="0" fontId="7" fillId="0" borderId="23" xfId="4" applyFont="1" applyBorder="1" applyAlignment="1">
      <alignment vertical="top"/>
    </xf>
    <xf numFmtId="0" fontId="7" fillId="0" borderId="19" xfId="4" applyFont="1" applyBorder="1" applyAlignment="1">
      <alignment vertical="top"/>
    </xf>
    <xf numFmtId="0" fontId="11" fillId="16" borderId="0" xfId="0" applyFont="1" applyFill="1" applyAlignment="1">
      <alignment horizontal="left" vertical="center"/>
    </xf>
    <xf numFmtId="14" fontId="22" fillId="21" borderId="0" xfId="4" applyNumberFormat="1" applyFont="1" applyFill="1" applyAlignment="1">
      <alignment horizontal="left" vertical="center"/>
    </xf>
    <xf numFmtId="14" fontId="22" fillId="20" borderId="0" xfId="4" applyNumberFormat="1" applyFont="1" applyFill="1" applyAlignment="1">
      <alignment horizontal="left" vertical="center"/>
    </xf>
    <xf numFmtId="14" fontId="22" fillId="22" borderId="0" xfId="4" applyNumberFormat="1" applyFont="1" applyFill="1" applyAlignment="1">
      <alignment horizontal="left" vertical="center"/>
    </xf>
    <xf numFmtId="14" fontId="22" fillId="24" borderId="0" xfId="4" applyNumberFormat="1" applyFont="1" applyFill="1" applyAlignment="1">
      <alignment horizontal="left" vertical="center"/>
    </xf>
    <xf numFmtId="14" fontId="22" fillId="23" borderId="0" xfId="4" applyNumberFormat="1" applyFont="1" applyFill="1" applyAlignment="1">
      <alignment horizontal="left" vertical="center"/>
    </xf>
    <xf numFmtId="49" fontId="13" fillId="0" borderId="0" xfId="0" applyNumberFormat="1" applyFont="1" applyAlignment="1">
      <alignment horizontal="left" vertical="top"/>
    </xf>
    <xf numFmtId="0" fontId="13" fillId="0" borderId="0" xfId="0" applyFont="1"/>
    <xf numFmtId="169" fontId="1" fillId="0" borderId="0" xfId="3" applyNumberFormat="1" applyFont="1" applyFill="1" applyBorder="1" applyAlignment="1">
      <alignment vertical="top"/>
    </xf>
    <xf numFmtId="164" fontId="11" fillId="0" borderId="14" xfId="0" applyNumberFormat="1" applyFont="1" applyBorder="1" applyAlignment="1">
      <alignment vertical="top"/>
    </xf>
    <xf numFmtId="0" fontId="11" fillId="0" borderId="1" xfId="0" applyFont="1" applyBorder="1" applyAlignment="1">
      <alignment vertical="top"/>
    </xf>
    <xf numFmtId="0" fontId="13" fillId="0" borderId="0" xfId="0" applyFont="1" applyAlignment="1" applyProtection="1">
      <alignment horizontal="left" vertical="top"/>
      <protection locked="0"/>
    </xf>
    <xf numFmtId="0" fontId="11" fillId="0" borderId="0" xfId="0" applyFont="1" applyAlignment="1" applyProtection="1">
      <alignment horizontal="left" vertical="top"/>
      <protection locked="0"/>
    </xf>
    <xf numFmtId="42" fontId="13" fillId="0" borderId="18" xfId="0" applyNumberFormat="1" applyFont="1" applyBorder="1" applyAlignment="1" applyProtection="1">
      <alignment horizontal="left" vertical="top"/>
      <protection locked="0"/>
    </xf>
    <xf numFmtId="42" fontId="11" fillId="0" borderId="8" xfId="0" applyNumberFormat="1" applyFont="1" applyBorder="1" applyAlignment="1" applyProtection="1">
      <alignment horizontal="left" vertical="top"/>
      <protection locked="0"/>
    </xf>
    <xf numFmtId="42" fontId="13" fillId="0" borderId="8" xfId="0" applyNumberFormat="1" applyFont="1" applyBorder="1" applyAlignment="1" applyProtection="1">
      <alignment horizontal="left" vertical="top"/>
      <protection locked="0"/>
    </xf>
    <xf numFmtId="6" fontId="13" fillId="0" borderId="0" xfId="0" applyNumberFormat="1" applyFont="1" applyAlignment="1" applyProtection="1">
      <alignment horizontal="left" vertical="top"/>
      <protection locked="0"/>
    </xf>
    <xf numFmtId="10" fontId="13" fillId="0" borderId="20" xfId="5" applyNumberFormat="1" applyFont="1" applyFill="1" applyBorder="1" applyAlignment="1" applyProtection="1">
      <alignment horizontal="right" vertical="top"/>
      <protection locked="0"/>
    </xf>
    <xf numFmtId="10" fontId="11" fillId="0" borderId="6" xfId="5" applyNumberFormat="1" applyFont="1" applyFill="1" applyBorder="1" applyAlignment="1" applyProtection="1">
      <alignment horizontal="right" vertical="top"/>
      <protection locked="0"/>
    </xf>
    <xf numFmtId="10" fontId="13" fillId="0" borderId="1" xfId="5" applyNumberFormat="1" applyFont="1" applyFill="1" applyBorder="1" applyAlignment="1" applyProtection="1">
      <alignment horizontal="right" vertical="top"/>
      <protection locked="0"/>
    </xf>
    <xf numFmtId="10" fontId="13" fillId="0" borderId="19" xfId="5" applyNumberFormat="1" applyFont="1" applyFill="1" applyBorder="1" applyAlignment="1" applyProtection="1">
      <alignment horizontal="right" vertical="top"/>
      <protection locked="0"/>
    </xf>
    <xf numFmtId="10" fontId="13" fillId="0" borderId="5" xfId="5" applyNumberFormat="1" applyFont="1" applyFill="1" applyBorder="1" applyAlignment="1" applyProtection="1">
      <alignment horizontal="right" vertical="top"/>
      <protection locked="0"/>
    </xf>
    <xf numFmtId="10" fontId="13" fillId="0" borderId="0" xfId="0" applyNumberFormat="1" applyFont="1" applyAlignment="1" applyProtection="1">
      <alignment horizontal="left" vertical="top"/>
      <protection locked="0"/>
    </xf>
    <xf numFmtId="42" fontId="13" fillId="0" borderId="18" xfId="3" applyNumberFormat="1" applyFont="1" applyFill="1" applyBorder="1" applyAlignment="1" applyProtection="1">
      <alignment horizontal="left" vertical="top"/>
      <protection locked="0"/>
    </xf>
    <xf numFmtId="42" fontId="11" fillId="0" borderId="8" xfId="3" applyNumberFormat="1" applyFont="1" applyFill="1" applyBorder="1" applyAlignment="1" applyProtection="1">
      <alignment horizontal="left" vertical="top"/>
      <protection locked="0"/>
    </xf>
    <xf numFmtId="42" fontId="13" fillId="0" borderId="1" xfId="3" applyNumberFormat="1" applyFont="1" applyFill="1" applyBorder="1" applyAlignment="1" applyProtection="1">
      <alignment horizontal="left" vertical="top"/>
      <protection locked="0"/>
    </xf>
    <xf numFmtId="42" fontId="13" fillId="0" borderId="19" xfId="3" applyNumberFormat="1" applyFont="1" applyFill="1" applyBorder="1" applyAlignment="1" applyProtection="1">
      <alignment horizontal="left" vertical="top"/>
      <protection locked="0"/>
    </xf>
    <xf numFmtId="42" fontId="13" fillId="0" borderId="8" xfId="3" applyNumberFormat="1" applyFont="1" applyFill="1" applyBorder="1" applyAlignment="1" applyProtection="1">
      <alignment horizontal="left" vertical="top"/>
      <protection locked="0"/>
    </xf>
    <xf numFmtId="42" fontId="13" fillId="0" borderId="18" xfId="3" applyNumberFormat="1" applyFont="1" applyBorder="1" applyAlignment="1" applyProtection="1">
      <alignment horizontal="left" vertical="top"/>
      <protection locked="0"/>
    </xf>
    <xf numFmtId="42" fontId="13" fillId="0" borderId="8" xfId="3" applyNumberFormat="1" applyFont="1" applyBorder="1" applyAlignment="1" applyProtection="1">
      <alignment horizontal="left" vertical="top"/>
      <protection locked="0"/>
    </xf>
    <xf numFmtId="8" fontId="13" fillId="0" borderId="0" xfId="0" applyNumberFormat="1" applyFont="1" applyAlignment="1" applyProtection="1">
      <alignment horizontal="left" vertical="top"/>
      <protection locked="0"/>
    </xf>
    <xf numFmtId="0" fontId="13" fillId="0" borderId="0" xfId="0" applyFont="1" applyAlignment="1" applyProtection="1">
      <alignment vertical="top"/>
      <protection locked="0"/>
    </xf>
    <xf numFmtId="0" fontId="13" fillId="13" borderId="0" xfId="0" applyFont="1" applyFill="1" applyAlignment="1" applyProtection="1">
      <alignment horizontal="left" vertical="top"/>
      <protection locked="0"/>
    </xf>
    <xf numFmtId="169" fontId="13" fillId="0" borderId="6" xfId="3" applyNumberFormat="1" applyFont="1" applyBorder="1" applyAlignment="1" applyProtection="1">
      <alignment horizontal="left" vertical="center"/>
    </xf>
    <xf numFmtId="42" fontId="13" fillId="0" borderId="5" xfId="3" applyNumberFormat="1" applyFont="1" applyBorder="1" applyAlignment="1" applyProtection="1">
      <alignment horizontal="left" vertical="top"/>
    </xf>
    <xf numFmtId="42" fontId="11" fillId="0" borderId="6" xfId="3" applyNumberFormat="1" applyFont="1" applyBorder="1" applyAlignment="1" applyProtection="1">
      <alignment horizontal="left" vertical="top"/>
    </xf>
    <xf numFmtId="42" fontId="13" fillId="0" borderId="1" xfId="3" applyNumberFormat="1" applyFont="1" applyBorder="1" applyAlignment="1" applyProtection="1">
      <alignment horizontal="left" vertical="top"/>
    </xf>
    <xf numFmtId="42" fontId="11" fillId="0" borderId="10" xfId="3" applyNumberFormat="1" applyFont="1" applyBorder="1" applyAlignment="1" applyProtection="1">
      <alignment horizontal="left" vertical="top"/>
    </xf>
    <xf numFmtId="10" fontId="13" fillId="0" borderId="1" xfId="5" applyNumberFormat="1" applyFont="1" applyBorder="1" applyAlignment="1" applyProtection="1">
      <alignment horizontal="right" vertical="top"/>
    </xf>
    <xf numFmtId="10" fontId="11" fillId="0" borderId="10" xfId="5" applyNumberFormat="1" applyFont="1" applyBorder="1" applyAlignment="1" applyProtection="1">
      <alignment horizontal="right" vertical="top"/>
    </xf>
    <xf numFmtId="10" fontId="13" fillId="0" borderId="21" xfId="5" applyNumberFormat="1" applyFont="1" applyBorder="1" applyAlignment="1" applyProtection="1">
      <alignment horizontal="right" vertical="top"/>
    </xf>
    <xf numFmtId="42" fontId="13" fillId="0" borderId="0" xfId="3" applyNumberFormat="1" applyFont="1" applyBorder="1" applyAlignment="1" applyProtection="1">
      <alignment horizontal="left" vertical="top"/>
    </xf>
    <xf numFmtId="42" fontId="11" fillId="0" borderId="11" xfId="3" applyNumberFormat="1" applyFont="1" applyBorder="1" applyAlignment="1" applyProtection="1">
      <alignment horizontal="left" vertical="top"/>
    </xf>
    <xf numFmtId="42" fontId="11" fillId="0" borderId="7" xfId="3" applyNumberFormat="1" applyFont="1" applyBorder="1" applyAlignment="1" applyProtection="1">
      <alignment horizontal="left" vertical="top"/>
    </xf>
    <xf numFmtId="42" fontId="11" fillId="0" borderId="14" xfId="3" applyNumberFormat="1" applyFont="1" applyBorder="1" applyAlignment="1" applyProtection="1">
      <alignment horizontal="left" vertical="top"/>
    </xf>
    <xf numFmtId="42" fontId="13" fillId="0" borderId="14" xfId="3" applyNumberFormat="1" applyFont="1" applyBorder="1" applyAlignment="1" applyProtection="1">
      <alignment horizontal="left" vertical="top"/>
    </xf>
    <xf numFmtId="42" fontId="13" fillId="0" borderId="21" xfId="3" applyNumberFormat="1" applyFont="1" applyBorder="1" applyAlignment="1" applyProtection="1">
      <alignment horizontal="left" vertical="top"/>
    </xf>
    <xf numFmtId="42" fontId="13" fillId="0" borderId="19" xfId="3" applyNumberFormat="1" applyFont="1" applyBorder="1" applyAlignment="1" applyProtection="1">
      <alignment horizontal="left" vertical="top"/>
    </xf>
    <xf numFmtId="42" fontId="13" fillId="0" borderId="18" xfId="3" applyNumberFormat="1" applyFont="1" applyFill="1" applyBorder="1" applyAlignment="1" applyProtection="1">
      <alignment horizontal="left" vertical="top"/>
    </xf>
    <xf numFmtId="42" fontId="11" fillId="0" borderId="8" xfId="3" applyNumberFormat="1" applyFont="1" applyFill="1" applyBorder="1" applyAlignment="1" applyProtection="1">
      <alignment horizontal="left" vertical="top"/>
    </xf>
    <xf numFmtId="42" fontId="13" fillId="0" borderId="1" xfId="3" applyNumberFormat="1" applyFont="1" applyFill="1" applyBorder="1" applyAlignment="1" applyProtection="1">
      <alignment horizontal="left" vertical="top"/>
    </xf>
    <xf numFmtId="42" fontId="13" fillId="0" borderId="19" xfId="3" applyNumberFormat="1" applyFont="1" applyFill="1" applyBorder="1" applyAlignment="1" applyProtection="1">
      <alignment horizontal="left" vertical="top"/>
    </xf>
    <xf numFmtId="42" fontId="13" fillId="0" borderId="8" xfId="3" applyNumberFormat="1" applyFont="1" applyFill="1" applyBorder="1" applyAlignment="1" applyProtection="1">
      <alignment horizontal="left" vertical="top"/>
    </xf>
    <xf numFmtId="42" fontId="13" fillId="0" borderId="18" xfId="3" applyNumberFormat="1" applyFont="1" applyBorder="1" applyAlignment="1" applyProtection="1">
      <alignment horizontal="left" vertical="top"/>
    </xf>
    <xf numFmtId="42" fontId="13" fillId="0" borderId="8" xfId="3" applyNumberFormat="1" applyFont="1" applyBorder="1" applyAlignment="1" applyProtection="1">
      <alignment horizontal="left" vertical="top"/>
    </xf>
    <xf numFmtId="42" fontId="11" fillId="0" borderId="20" xfId="3" applyNumberFormat="1" applyFont="1" applyFill="1" applyBorder="1" applyAlignment="1" applyProtection="1">
      <alignment horizontal="left" vertical="top"/>
    </xf>
    <xf numFmtId="42" fontId="11" fillId="0" borderId="6" xfId="3" applyNumberFormat="1" applyFont="1" applyFill="1" applyBorder="1" applyAlignment="1" applyProtection="1">
      <alignment horizontal="left" vertical="top"/>
    </xf>
    <xf numFmtId="42" fontId="11" fillId="0" borderId="14" xfId="3" applyNumberFormat="1" applyFont="1" applyFill="1" applyBorder="1" applyAlignment="1" applyProtection="1">
      <alignment horizontal="left" vertical="top"/>
    </xf>
    <xf numFmtId="42" fontId="11" fillId="0" borderId="21" xfId="3" applyNumberFormat="1" applyFont="1" applyFill="1" applyBorder="1" applyAlignment="1" applyProtection="1">
      <alignment horizontal="left" vertical="top"/>
    </xf>
    <xf numFmtId="42" fontId="11" fillId="0" borderId="5" xfId="3" applyNumberFormat="1" applyFont="1" applyFill="1" applyBorder="1" applyAlignment="1" applyProtection="1">
      <alignment horizontal="left" vertical="top"/>
    </xf>
    <xf numFmtId="42" fontId="11" fillId="0" borderId="5" xfId="3" applyNumberFormat="1" applyFont="1" applyBorder="1" applyAlignment="1" applyProtection="1">
      <alignment horizontal="left" vertical="top"/>
    </xf>
    <xf numFmtId="42" fontId="11" fillId="0" borderId="2" xfId="3" applyNumberFormat="1" applyFont="1" applyFill="1" applyBorder="1" applyAlignment="1" applyProtection="1">
      <alignment horizontal="left" vertical="top"/>
    </xf>
    <xf numFmtId="42" fontId="13" fillId="0" borderId="29" xfId="3" applyNumberFormat="1" applyFont="1" applyFill="1" applyBorder="1" applyAlignment="1" applyProtection="1">
      <alignment horizontal="left" vertical="top"/>
    </xf>
    <xf numFmtId="6" fontId="13" fillId="0" borderId="0" xfId="3" applyNumberFormat="1" applyFont="1" applyBorder="1" applyAlignment="1" applyProtection="1">
      <alignment horizontal="left" vertical="top"/>
    </xf>
    <xf numFmtId="42" fontId="13" fillId="0" borderId="22" xfId="3" applyNumberFormat="1" applyFont="1" applyBorder="1" applyAlignment="1" applyProtection="1">
      <alignment horizontal="left" vertical="top"/>
    </xf>
    <xf numFmtId="42" fontId="11" fillId="0" borderId="3" xfId="3" applyNumberFormat="1" applyFont="1" applyBorder="1" applyAlignment="1" applyProtection="1">
      <alignment horizontal="left" vertical="top"/>
    </xf>
    <xf numFmtId="42" fontId="13" fillId="0" borderId="23" xfId="3" applyNumberFormat="1" applyFont="1" applyBorder="1" applyAlignment="1" applyProtection="1">
      <alignment horizontal="left" vertical="top"/>
    </xf>
    <xf numFmtId="42" fontId="13" fillId="0" borderId="3" xfId="3" applyNumberFormat="1" applyFont="1" applyBorder="1" applyAlignment="1" applyProtection="1">
      <alignment horizontal="left" vertical="top"/>
    </xf>
    <xf numFmtId="169" fontId="13" fillId="0" borderId="0" xfId="3" applyNumberFormat="1" applyFont="1" applyBorder="1" applyAlignment="1" applyProtection="1">
      <alignment vertical="top"/>
    </xf>
    <xf numFmtId="169" fontId="13" fillId="0" borderId="0" xfId="3" applyNumberFormat="1" applyFont="1" applyAlignment="1" applyProtection="1">
      <alignment vertical="top"/>
    </xf>
    <xf numFmtId="164" fontId="13" fillId="0" borderId="0" xfId="0" applyNumberFormat="1" applyFont="1" applyAlignment="1" applyProtection="1">
      <alignment vertical="top"/>
      <protection locked="0"/>
    </xf>
    <xf numFmtId="169" fontId="13" fillId="0" borderId="0" xfId="3" applyNumberFormat="1" applyFont="1" applyBorder="1" applyAlignment="1" applyProtection="1">
      <alignment vertical="top"/>
      <protection locked="0"/>
    </xf>
    <xf numFmtId="169" fontId="13" fillId="0" borderId="0" xfId="3" applyNumberFormat="1" applyFont="1" applyAlignment="1" applyProtection="1">
      <alignment vertical="top"/>
      <protection locked="0"/>
    </xf>
    <xf numFmtId="167" fontId="13" fillId="0" borderId="0" xfId="0" applyNumberFormat="1" applyFont="1" applyAlignment="1" applyProtection="1">
      <alignment vertical="top"/>
      <protection locked="0"/>
    </xf>
    <xf numFmtId="14" fontId="13" fillId="0" borderId="0" xfId="0" applyNumberFormat="1" applyFont="1" applyAlignment="1" applyProtection="1">
      <alignment vertical="top"/>
      <protection locked="0"/>
    </xf>
    <xf numFmtId="9" fontId="13" fillId="0" borderId="0" xfId="0" applyNumberFormat="1" applyFont="1" applyAlignment="1" applyProtection="1">
      <alignment vertical="top"/>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protection locked="0"/>
    </xf>
    <xf numFmtId="164" fontId="13" fillId="0" borderId="0" xfId="0" applyNumberFormat="1" applyFont="1" applyAlignment="1" applyProtection="1">
      <alignment horizontal="center" vertical="center"/>
      <protection locked="0"/>
    </xf>
    <xf numFmtId="42" fontId="13" fillId="0" borderId="20" xfId="0" applyNumberFormat="1" applyFont="1" applyBorder="1" applyAlignment="1" applyProtection="1">
      <alignment vertical="top"/>
      <protection locked="0"/>
    </xf>
    <xf numFmtId="2" fontId="13" fillId="0" borderId="6" xfId="3" applyNumberFormat="1" applyFont="1" applyFill="1" applyBorder="1" applyAlignment="1" applyProtection="1">
      <alignment vertical="top"/>
      <protection locked="0"/>
    </xf>
    <xf numFmtId="9" fontId="13" fillId="0" borderId="6" xfId="0" applyNumberFormat="1" applyFont="1" applyBorder="1" applyAlignment="1" applyProtection="1">
      <alignment vertical="top"/>
      <protection locked="0"/>
    </xf>
    <xf numFmtId="42" fontId="13" fillId="0" borderId="6" xfId="3" applyNumberFormat="1" applyFont="1" applyBorder="1" applyAlignment="1" applyProtection="1">
      <alignment vertical="top"/>
      <protection locked="0"/>
    </xf>
    <xf numFmtId="165" fontId="13" fillId="0" borderId="0" xfId="0" applyNumberFormat="1" applyFont="1" applyAlignment="1" applyProtection="1">
      <alignment vertical="top"/>
      <protection locked="0"/>
    </xf>
    <xf numFmtId="0" fontId="11" fillId="0" borderId="0" xfId="0" applyFont="1" applyAlignment="1" applyProtection="1">
      <alignment vertical="top"/>
      <protection locked="0"/>
    </xf>
    <xf numFmtId="164" fontId="11" fillId="0" borderId="27" xfId="0" applyNumberFormat="1" applyFont="1" applyBorder="1" applyAlignment="1" applyProtection="1">
      <alignment vertical="top"/>
      <protection locked="0"/>
    </xf>
    <xf numFmtId="164" fontId="11" fillId="0" borderId="0" xfId="0" applyNumberFormat="1" applyFont="1" applyAlignment="1" applyProtection="1">
      <alignment vertical="top"/>
      <protection locked="0"/>
    </xf>
    <xf numFmtId="164" fontId="11" fillId="0" borderId="3" xfId="0" applyNumberFormat="1" applyFont="1" applyBorder="1" applyAlignment="1" applyProtection="1">
      <alignment horizontal="right" vertical="top"/>
      <protection locked="0"/>
    </xf>
    <xf numFmtId="10" fontId="13" fillId="0" borderId="6" xfId="5" applyNumberFormat="1" applyFont="1" applyFill="1" applyBorder="1" applyAlignment="1" applyProtection="1">
      <alignment vertical="top"/>
      <protection locked="0"/>
    </xf>
    <xf numFmtId="10" fontId="13" fillId="0" borderId="21" xfId="5" applyNumberFormat="1" applyFont="1" applyFill="1" applyBorder="1" applyAlignment="1" applyProtection="1">
      <alignment vertical="top"/>
      <protection locked="0"/>
    </xf>
    <xf numFmtId="167" fontId="13" fillId="0" borderId="16" xfId="0" applyNumberFormat="1" applyFont="1" applyBorder="1" applyAlignment="1" applyProtection="1">
      <alignment vertical="top"/>
      <protection locked="0"/>
    </xf>
    <xf numFmtId="9" fontId="13" fillId="0" borderId="16" xfId="0" applyNumberFormat="1" applyFont="1" applyBorder="1" applyAlignment="1" applyProtection="1">
      <alignment vertical="top"/>
      <protection locked="0"/>
    </xf>
    <xf numFmtId="164" fontId="13" fillId="0" borderId="16" xfId="0" applyNumberFormat="1" applyFont="1" applyBorder="1" applyAlignment="1" applyProtection="1">
      <alignment vertical="top"/>
      <protection locked="0"/>
    </xf>
    <xf numFmtId="169" fontId="13" fillId="0" borderId="16" xfId="3" applyNumberFormat="1" applyFont="1" applyBorder="1" applyAlignment="1" applyProtection="1">
      <alignment vertical="top"/>
      <protection locked="0"/>
    </xf>
    <xf numFmtId="0" fontId="13" fillId="0" borderId="9" xfId="0" applyFont="1" applyBorder="1" applyAlignment="1" applyProtection="1">
      <alignment vertical="top"/>
      <protection locked="0"/>
    </xf>
    <xf numFmtId="1" fontId="13" fillId="0" borderId="0" xfId="0" applyNumberFormat="1" applyFont="1" applyAlignment="1" applyProtection="1">
      <alignment vertical="top"/>
      <protection locked="0"/>
    </xf>
    <xf numFmtId="169" fontId="13" fillId="3" borderId="6" xfId="3" applyNumberFormat="1" applyFont="1" applyFill="1" applyBorder="1" applyAlignment="1" applyProtection="1">
      <alignment horizontal="center" vertical="center" wrapText="1"/>
    </xf>
    <xf numFmtId="169" fontId="13" fillId="2" borderId="6" xfId="3" applyNumberFormat="1" applyFont="1" applyFill="1" applyBorder="1" applyAlignment="1" applyProtection="1">
      <alignment horizontal="center" vertical="center" wrapText="1"/>
    </xf>
    <xf numFmtId="169" fontId="13" fillId="4" borderId="6" xfId="3" applyNumberFormat="1" applyFont="1" applyFill="1" applyBorder="1" applyAlignment="1" applyProtection="1">
      <alignment horizontal="center" vertical="center" wrapText="1"/>
    </xf>
    <xf numFmtId="169" fontId="13" fillId="5" borderId="2" xfId="3" applyNumberFormat="1" applyFont="1" applyFill="1" applyBorder="1" applyAlignment="1" applyProtection="1">
      <alignment horizontal="center" vertical="center" wrapText="1"/>
    </xf>
    <xf numFmtId="169" fontId="13" fillId="6" borderId="2" xfId="3" applyNumberFormat="1" applyFont="1" applyFill="1" applyBorder="1" applyAlignment="1" applyProtection="1">
      <alignment horizontal="center" vertical="center" wrapText="1"/>
    </xf>
    <xf numFmtId="169" fontId="13" fillId="7" borderId="2" xfId="3" applyNumberFormat="1" applyFont="1" applyFill="1" applyBorder="1" applyAlignment="1" applyProtection="1">
      <alignment horizontal="center" vertical="center" wrapText="1"/>
    </xf>
    <xf numFmtId="169" fontId="13" fillId="8" borderId="2" xfId="3" applyNumberFormat="1" applyFont="1" applyFill="1" applyBorder="1" applyAlignment="1" applyProtection="1">
      <alignment horizontal="center" vertical="center" wrapText="1"/>
    </xf>
    <xf numFmtId="169" fontId="13" fillId="9" borderId="2" xfId="3" applyNumberFormat="1" applyFont="1" applyFill="1" applyBorder="1" applyAlignment="1" applyProtection="1">
      <alignment horizontal="center" vertical="center" wrapText="1"/>
    </xf>
    <xf numFmtId="169" fontId="13" fillId="10" borderId="2" xfId="3" applyNumberFormat="1" applyFont="1" applyFill="1" applyBorder="1" applyAlignment="1" applyProtection="1">
      <alignment horizontal="center" vertical="center" wrapText="1"/>
    </xf>
    <xf numFmtId="169" fontId="13" fillId="17" borderId="6" xfId="3" applyNumberFormat="1" applyFont="1" applyFill="1" applyBorder="1" applyAlignment="1" applyProtection="1">
      <alignment horizontal="center" vertical="center" wrapText="1"/>
    </xf>
    <xf numFmtId="169" fontId="13" fillId="5" borderId="6" xfId="3" applyNumberFormat="1" applyFont="1" applyFill="1" applyBorder="1" applyAlignment="1" applyProtection="1">
      <alignment horizontal="center" vertical="center" wrapText="1"/>
    </xf>
    <xf numFmtId="169" fontId="13" fillId="6" borderId="6" xfId="3" applyNumberFormat="1" applyFont="1" applyFill="1" applyBorder="1" applyAlignment="1" applyProtection="1">
      <alignment horizontal="center" vertical="center" wrapText="1"/>
    </xf>
    <xf numFmtId="169" fontId="11" fillId="7" borderId="6" xfId="3" applyNumberFormat="1" applyFont="1" applyFill="1" applyBorder="1" applyAlignment="1" applyProtection="1">
      <alignment horizontal="center" vertical="center" wrapText="1"/>
    </xf>
    <xf numFmtId="169" fontId="11" fillId="8" borderId="6" xfId="3" applyNumberFormat="1" applyFont="1" applyFill="1" applyBorder="1" applyAlignment="1" applyProtection="1">
      <alignment horizontal="center" vertical="center" wrapText="1"/>
    </xf>
    <xf numFmtId="169" fontId="11" fillId="9" borderId="6" xfId="3" applyNumberFormat="1" applyFont="1" applyFill="1" applyBorder="1" applyAlignment="1" applyProtection="1">
      <alignment horizontal="center" vertical="center" wrapText="1"/>
    </xf>
    <xf numFmtId="169" fontId="11" fillId="10" borderId="6" xfId="3" applyNumberFormat="1" applyFont="1" applyFill="1" applyBorder="1" applyAlignment="1" applyProtection="1">
      <alignment horizontal="center" vertical="center" wrapText="1"/>
    </xf>
    <xf numFmtId="169" fontId="11" fillId="17" borderId="6" xfId="3" applyNumberFormat="1" applyFont="1" applyFill="1" applyBorder="1" applyAlignment="1" applyProtection="1">
      <alignment horizontal="center" vertical="center" wrapText="1"/>
    </xf>
    <xf numFmtId="42" fontId="11" fillId="0" borderId="27" xfId="3" applyNumberFormat="1" applyFont="1" applyBorder="1" applyAlignment="1" applyProtection="1">
      <alignment vertical="top"/>
    </xf>
    <xf numFmtId="42" fontId="11" fillId="0" borderId="0" xfId="3" applyNumberFormat="1" applyFont="1" applyBorder="1" applyAlignment="1" applyProtection="1">
      <alignment vertical="top"/>
    </xf>
    <xf numFmtId="167" fontId="13" fillId="0" borderId="27" xfId="5" applyNumberFormat="1" applyFont="1" applyBorder="1" applyAlignment="1" applyProtection="1">
      <alignment vertical="top"/>
    </xf>
    <xf numFmtId="167" fontId="13" fillId="0" borderId="30" xfId="3" applyNumberFormat="1" applyFont="1" applyBorder="1" applyAlignment="1" applyProtection="1">
      <alignment vertical="top"/>
    </xf>
    <xf numFmtId="42" fontId="13" fillId="0" borderId="27" xfId="3" applyNumberFormat="1" applyFont="1" applyBorder="1" applyAlignment="1" applyProtection="1">
      <alignment vertical="top"/>
    </xf>
    <xf numFmtId="169" fontId="13" fillId="0" borderId="3" xfId="3" applyNumberFormat="1" applyFont="1" applyBorder="1" applyAlignment="1" applyProtection="1">
      <alignment vertical="top"/>
    </xf>
    <xf numFmtId="1" fontId="13" fillId="13" borderId="45" xfId="3" applyNumberFormat="1" applyFont="1" applyFill="1" applyBorder="1" applyAlignment="1" applyProtection="1">
      <alignment vertical="top"/>
    </xf>
    <xf numFmtId="14" fontId="13" fillId="13" borderId="0" xfId="3" applyNumberFormat="1" applyFont="1" applyFill="1" applyBorder="1" applyAlignment="1" applyProtection="1">
      <alignment vertical="top"/>
    </xf>
    <xf numFmtId="1" fontId="13" fillId="13" borderId="31"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42" fontId="0" fillId="0" borderId="27" xfId="3" applyNumberFormat="1" applyFont="1" applyFill="1" applyBorder="1" applyProtection="1">
      <protection locked="0"/>
    </xf>
    <xf numFmtId="42" fontId="0" fillId="0" borderId="23" xfId="3" applyNumberFormat="1" applyFont="1" applyFill="1" applyBorder="1" applyProtection="1">
      <protection locked="0"/>
    </xf>
    <xf numFmtId="0" fontId="0" fillId="0" borderId="27"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0" xfId="0" applyBorder="1" applyProtection="1">
      <protection locked="0"/>
    </xf>
    <xf numFmtId="0" fontId="0" fillId="0" borderId="32" xfId="0" applyBorder="1" applyProtection="1">
      <protection locked="0"/>
    </xf>
    <xf numFmtId="42" fontId="5" fillId="0" borderId="6" xfId="3" applyNumberFormat="1" applyFont="1" applyFill="1" applyBorder="1" applyProtection="1"/>
    <xf numFmtId="42" fontId="5"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6" xfId="3" applyNumberFormat="1" applyFont="1" applyFill="1" applyBorder="1" applyProtection="1"/>
    <xf numFmtId="42" fontId="5" fillId="0" borderId="14" xfId="3" applyNumberFormat="1" applyFont="1" applyFill="1" applyBorder="1" applyProtection="1"/>
    <xf numFmtId="42" fontId="0" fillId="0" borderId="26" xfId="3" applyNumberFormat="1" applyFont="1" applyFill="1" applyBorder="1" applyAlignment="1" applyProtection="1">
      <alignment horizontal="right"/>
    </xf>
    <xf numFmtId="42" fontId="5"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7" xfId="3" applyNumberFormat="1" applyFont="1" applyFill="1" applyBorder="1" applyAlignment="1" applyProtection="1">
      <alignment horizontal="right"/>
    </xf>
    <xf numFmtId="42" fontId="5" fillId="0" borderId="11" xfId="3" applyNumberFormat="1" applyFont="1" applyFill="1" applyBorder="1" applyAlignment="1" applyProtection="1">
      <alignment horizontal="right"/>
    </xf>
    <xf numFmtId="42" fontId="0" fillId="0" borderId="23" xfId="0" applyNumberFormat="1" applyBorder="1"/>
    <xf numFmtId="10" fontId="13" fillId="0" borderId="6" xfId="3" applyNumberFormat="1" applyFont="1" applyBorder="1" applyAlignment="1" applyProtection="1">
      <alignment vertical="top"/>
    </xf>
    <xf numFmtId="0" fontId="5"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69" fontId="1" fillId="0" borderId="1" xfId="3" applyNumberFormat="1" applyFont="1" applyFill="1" applyBorder="1" applyAlignment="1">
      <alignment vertical="top"/>
    </xf>
    <xf numFmtId="44" fontId="13" fillId="0" borderId="18" xfId="3" applyFont="1" applyFill="1" applyBorder="1" applyAlignment="1" applyProtection="1">
      <alignment horizontal="left" vertical="top"/>
    </xf>
    <xf numFmtId="44" fontId="13" fillId="0" borderId="29" xfId="3" applyFont="1" applyFill="1" applyBorder="1" applyAlignment="1" applyProtection="1">
      <alignment horizontal="left" vertical="top"/>
    </xf>
    <xf numFmtId="44" fontId="11" fillId="0" borderId="2" xfId="3" applyFont="1" applyFill="1" applyBorder="1" applyAlignment="1">
      <alignment horizontal="left" vertical="top"/>
    </xf>
    <xf numFmtId="42" fontId="11" fillId="0" borderId="1" xfId="3" applyNumberFormat="1" applyFont="1" applyBorder="1" applyAlignment="1" applyProtection="1">
      <alignment horizontal="left" vertical="top"/>
    </xf>
    <xf numFmtId="42" fontId="11" fillId="0" borderId="8" xfId="3" applyNumberFormat="1" applyFont="1" applyBorder="1" applyAlignment="1" applyProtection="1">
      <alignment horizontal="left" vertical="top"/>
    </xf>
    <xf numFmtId="42" fontId="11" fillId="0" borderId="2" xfId="3" applyNumberFormat="1" applyFont="1" applyFill="1" applyBorder="1" applyAlignment="1">
      <alignment horizontal="left" vertical="top"/>
    </xf>
    <xf numFmtId="171" fontId="11" fillId="0" borderId="14" xfId="3" applyNumberFormat="1" applyFont="1" applyFill="1" applyBorder="1" applyAlignment="1" applyProtection="1">
      <alignment horizontal="left" vertical="top"/>
    </xf>
    <xf numFmtId="14" fontId="5"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168" fontId="11" fillId="3" borderId="21" xfId="0" applyNumberFormat="1" applyFont="1" applyFill="1" applyBorder="1" applyAlignment="1">
      <alignment horizontal="center" vertical="center" wrapText="1"/>
    </xf>
    <xf numFmtId="42" fontId="0" fillId="0" borderId="26" xfId="3" applyNumberFormat="1" applyFont="1" applyFill="1" applyBorder="1" applyProtection="1">
      <protection locked="0"/>
    </xf>
    <xf numFmtId="42" fontId="0" fillId="0" borderId="41" xfId="3" applyNumberFormat="1" applyFont="1" applyFill="1" applyBorder="1" applyProtection="1">
      <protection locked="0"/>
    </xf>
    <xf numFmtId="42" fontId="5" fillId="0" borderId="12" xfId="3" applyNumberFormat="1" applyFont="1" applyFill="1" applyBorder="1" applyProtection="1"/>
    <xf numFmtId="42" fontId="5" fillId="0" borderId="13" xfId="3" applyNumberFormat="1" applyFont="1" applyFill="1" applyBorder="1" applyAlignment="1" applyProtection="1">
      <alignment horizontal="right"/>
    </xf>
    <xf numFmtId="42" fontId="5" fillId="0" borderId="2" xfId="3" applyNumberFormat="1" applyFont="1" applyFill="1" applyBorder="1" applyProtection="1"/>
    <xf numFmtId="42" fontId="5" fillId="0" borderId="10" xfId="3" applyNumberFormat="1" applyFont="1" applyFill="1" applyBorder="1" applyAlignment="1" applyProtection="1">
      <alignment horizontal="right"/>
    </xf>
    <xf numFmtId="42" fontId="5" fillId="0" borderId="7" xfId="3" applyNumberFormat="1" applyFont="1" applyFill="1" applyBorder="1" applyProtection="1"/>
    <xf numFmtId="42" fontId="5" fillId="0" borderId="7" xfId="3" applyNumberFormat="1" applyFont="1" applyFill="1" applyBorder="1" applyAlignment="1" applyProtection="1">
      <alignment horizontal="right"/>
    </xf>
    <xf numFmtId="0" fontId="5" fillId="0" borderId="14" xfId="0" applyFont="1" applyBorder="1"/>
    <xf numFmtId="14" fontId="11" fillId="0" borderId="14" xfId="0" applyNumberFormat="1" applyFont="1" applyBorder="1" applyAlignment="1">
      <alignment horizontal="center"/>
    </xf>
    <xf numFmtId="42" fontId="0" fillId="0" borderId="27" xfId="3" applyNumberFormat="1" applyFont="1" applyFill="1" applyBorder="1" applyProtection="1"/>
    <xf numFmtId="42" fontId="0" fillId="0" borderId="23" xfId="3" applyNumberFormat="1" applyFont="1" applyFill="1" applyBorder="1" applyProtection="1"/>
    <xf numFmtId="42" fontId="13" fillId="0" borderId="14" xfId="3" applyNumberFormat="1" applyFont="1" applyFill="1" applyBorder="1" applyAlignment="1" applyProtection="1">
      <alignment horizontal="left" vertical="top"/>
    </xf>
    <xf numFmtId="0" fontId="42" fillId="0" borderId="0" xfId="0" applyFont="1"/>
    <xf numFmtId="0" fontId="11" fillId="0" borderId="0" xfId="0" applyFont="1" applyAlignment="1">
      <alignment horizontal="left" vertical="center"/>
    </xf>
    <xf numFmtId="42" fontId="11" fillId="0" borderId="1" xfId="3" applyNumberFormat="1" applyFont="1" applyFill="1" applyBorder="1" applyAlignment="1" applyProtection="1">
      <alignment horizontal="left" vertical="top"/>
    </xf>
    <xf numFmtId="42" fontId="13" fillId="0" borderId="20" xfId="3" applyNumberFormat="1" applyFont="1" applyBorder="1" applyAlignment="1" applyProtection="1">
      <alignment horizontal="left" vertical="top"/>
      <protection locked="0"/>
    </xf>
    <xf numFmtId="42" fontId="13" fillId="0" borderId="41" xfId="3" applyNumberFormat="1" applyFont="1" applyFill="1" applyBorder="1" applyAlignment="1" applyProtection="1">
      <alignment horizontal="left" vertical="top"/>
      <protection locked="0"/>
    </xf>
    <xf numFmtId="42" fontId="11" fillId="0" borderId="19" xfId="0" applyNumberFormat="1" applyFont="1" applyBorder="1" applyAlignment="1">
      <alignment horizontal="left" vertical="top"/>
    </xf>
    <xf numFmtId="42" fontId="11" fillId="0" borderId="26" xfId="3" applyNumberFormat="1" applyFont="1" applyBorder="1" applyAlignment="1" applyProtection="1">
      <alignment horizontal="left" vertical="top"/>
    </xf>
    <xf numFmtId="44" fontId="11" fillId="0" borderId="11" xfId="3" applyFont="1" applyBorder="1" applyAlignment="1">
      <alignment horizontal="left" vertical="top"/>
    </xf>
    <xf numFmtId="0" fontId="13" fillId="1" borderId="9" xfId="0" applyFont="1" applyFill="1" applyBorder="1" applyAlignment="1">
      <alignment horizontal="left" vertical="top"/>
    </xf>
    <xf numFmtId="0" fontId="13" fillId="3" borderId="18" xfId="0" applyFont="1" applyFill="1" applyBorder="1" applyAlignment="1">
      <alignment horizontal="center" vertical="center" wrapText="1"/>
    </xf>
    <xf numFmtId="49" fontId="13" fillId="3" borderId="19" xfId="0" applyNumberFormat="1" applyFont="1" applyFill="1" applyBorder="1" applyAlignment="1">
      <alignment horizontal="center" vertical="center" wrapText="1"/>
    </xf>
    <xf numFmtId="168" fontId="11" fillId="17" borderId="6" xfId="0" applyNumberFormat="1" applyFont="1" applyFill="1" applyBorder="1" applyAlignment="1">
      <alignment horizontal="center" vertical="center" wrapText="1"/>
    </xf>
    <xf numFmtId="168" fontId="11" fillId="17" borderId="21" xfId="0" applyNumberFormat="1" applyFont="1" applyFill="1" applyBorder="1" applyAlignment="1">
      <alignment horizontal="center" vertical="center" wrapText="1"/>
    </xf>
    <xf numFmtId="168" fontId="11" fillId="4" borderId="5" xfId="0" applyNumberFormat="1" applyFont="1" applyFill="1" applyBorder="1" applyAlignment="1">
      <alignment horizontal="center" vertical="center" wrapText="1"/>
    </xf>
    <xf numFmtId="168" fontId="11" fillId="4" borderId="14" xfId="0" applyNumberFormat="1" applyFont="1" applyFill="1" applyBorder="1" applyAlignment="1">
      <alignment horizontal="center" vertical="center" wrapText="1"/>
    </xf>
    <xf numFmtId="168" fontId="11" fillId="5" borderId="20" xfId="0" applyNumberFormat="1" applyFont="1" applyFill="1" applyBorder="1" applyAlignment="1">
      <alignment horizontal="center" vertical="center" wrapText="1"/>
    </xf>
    <xf numFmtId="168" fontId="11" fillId="5" borderId="21" xfId="0" applyNumberFormat="1" applyFont="1" applyFill="1" applyBorder="1" applyAlignment="1">
      <alignment horizontal="center" vertical="center" wrapText="1"/>
    </xf>
    <xf numFmtId="168" fontId="11" fillId="6" borderId="20" xfId="0" applyNumberFormat="1" applyFont="1" applyFill="1" applyBorder="1" applyAlignment="1">
      <alignment horizontal="center" vertical="center" wrapText="1"/>
    </xf>
    <xf numFmtId="168" fontId="11" fillId="6" borderId="6" xfId="0" applyNumberFormat="1" applyFont="1" applyFill="1" applyBorder="1" applyAlignment="1">
      <alignment horizontal="center" vertical="center" wrapText="1"/>
    </xf>
    <xf numFmtId="168" fontId="11" fillId="6" borderId="21" xfId="0" applyNumberFormat="1" applyFont="1" applyFill="1" applyBorder="1" applyAlignment="1">
      <alignment horizontal="center" vertical="center" wrapText="1"/>
    </xf>
    <xf numFmtId="168" fontId="11" fillId="7" borderId="5" xfId="0" applyNumberFormat="1" applyFont="1" applyFill="1" applyBorder="1" applyAlignment="1">
      <alignment horizontal="center" vertical="center" wrapText="1"/>
    </xf>
    <xf numFmtId="168" fontId="11" fillId="7" borderId="14" xfId="0" applyNumberFormat="1" applyFont="1" applyFill="1" applyBorder="1" applyAlignment="1">
      <alignment horizontal="center" vertical="center" wrapText="1"/>
    </xf>
    <xf numFmtId="168" fontId="11" fillId="8" borderId="20" xfId="0" applyNumberFormat="1" applyFont="1" applyFill="1" applyBorder="1" applyAlignment="1">
      <alignment horizontal="center" vertical="center" wrapText="1"/>
    </xf>
    <xf numFmtId="168" fontId="11" fillId="8" borderId="21" xfId="0" applyNumberFormat="1" applyFont="1" applyFill="1" applyBorder="1" applyAlignment="1">
      <alignment horizontal="center" vertical="center" wrapText="1"/>
    </xf>
    <xf numFmtId="168" fontId="11" fillId="9" borderId="20" xfId="0" applyNumberFormat="1" applyFont="1" applyFill="1" applyBorder="1" applyAlignment="1">
      <alignment horizontal="center" vertical="center" wrapText="1"/>
    </xf>
    <xf numFmtId="168" fontId="11" fillId="9" borderId="21" xfId="0" applyNumberFormat="1" applyFont="1" applyFill="1" applyBorder="1" applyAlignment="1">
      <alignment horizontal="center" vertical="center" wrapText="1"/>
    </xf>
    <xf numFmtId="168" fontId="11" fillId="10" borderId="20" xfId="0" applyNumberFormat="1" applyFont="1" applyFill="1" applyBorder="1" applyAlignment="1">
      <alignment horizontal="center" vertical="center" wrapText="1"/>
    </xf>
    <xf numFmtId="168" fontId="11" fillId="10" borderId="21" xfId="0" applyNumberFormat="1" applyFont="1" applyFill="1" applyBorder="1" applyAlignment="1">
      <alignment horizontal="center" vertical="center" wrapText="1"/>
    </xf>
    <xf numFmtId="168" fontId="11" fillId="11" borderId="20" xfId="0" applyNumberFormat="1" applyFont="1" applyFill="1" applyBorder="1" applyAlignment="1">
      <alignment horizontal="center" vertical="center" wrapText="1"/>
    </xf>
    <xf numFmtId="168" fontId="11" fillId="3" borderId="20" xfId="0" applyNumberFormat="1" applyFont="1" applyFill="1" applyBorder="1" applyAlignment="1">
      <alignment horizontal="center" vertical="center" wrapText="1"/>
    </xf>
    <xf numFmtId="42" fontId="13" fillId="0" borderId="19" xfId="0" applyNumberFormat="1" applyFont="1" applyBorder="1" applyAlignment="1">
      <alignment horizontal="left" vertical="top"/>
    </xf>
    <xf numFmtId="42" fontId="13" fillId="0" borderId="1" xfId="0" applyNumberFormat="1" applyFont="1" applyBorder="1" applyAlignment="1">
      <alignment horizontal="left" vertical="top"/>
    </xf>
    <xf numFmtId="42" fontId="11" fillId="0" borderId="10" xfId="0" applyNumberFormat="1" applyFont="1" applyBorder="1" applyAlignment="1">
      <alignment horizontal="left" vertical="top"/>
    </xf>
    <xf numFmtId="42" fontId="7" fillId="0" borderId="0" xfId="3" applyNumberFormat="1" applyFont="1" applyFill="1" applyBorder="1" applyAlignment="1" applyProtection="1">
      <alignment vertical="top"/>
    </xf>
    <xf numFmtId="2" fontId="13" fillId="0" borderId="6" xfId="3" applyNumberFormat="1" applyFont="1" applyFill="1" applyBorder="1" applyAlignment="1" applyProtection="1">
      <alignment vertical="top"/>
    </xf>
    <xf numFmtId="42" fontId="13" fillId="0" borderId="6" xfId="3" applyNumberFormat="1" applyFont="1" applyBorder="1" applyAlignment="1" applyProtection="1">
      <alignment vertical="top"/>
    </xf>
    <xf numFmtId="10" fontId="13" fillId="0" borderId="6" xfId="5" applyNumberFormat="1" applyFont="1" applyFill="1" applyBorder="1" applyAlignment="1" applyProtection="1">
      <alignment vertical="top"/>
    </xf>
    <xf numFmtId="42" fontId="11" fillId="0" borderId="29" xfId="0" applyNumberFormat="1" applyFont="1" applyBorder="1" applyAlignment="1">
      <alignment horizontal="left" vertical="top"/>
    </xf>
    <xf numFmtId="42" fontId="11" fillId="0" borderId="21" xfId="0" applyNumberFormat="1" applyFont="1" applyBorder="1" applyAlignment="1">
      <alignment horizontal="left" vertical="top"/>
    </xf>
    <xf numFmtId="42" fontId="0" fillId="0" borderId="41" xfId="0" applyNumberFormat="1" applyBorder="1"/>
    <xf numFmtId="42" fontId="0" fillId="0" borderId="41" xfId="3" applyNumberFormat="1" applyFont="1" applyFill="1" applyBorder="1" applyProtection="1"/>
    <xf numFmtId="168" fontId="11" fillId="17" borderId="5" xfId="0" applyNumberFormat="1" applyFont="1" applyFill="1" applyBorder="1" applyAlignment="1">
      <alignment horizontal="center" vertical="center" wrapText="1"/>
    </xf>
    <xf numFmtId="172" fontId="13" fillId="0" borderId="0" xfId="0" applyNumberFormat="1" applyFont="1" applyAlignment="1">
      <alignment horizontal="center" vertical="center"/>
    </xf>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72" fontId="13" fillId="6" borderId="6" xfId="0" applyNumberFormat="1" applyFont="1" applyFill="1" applyBorder="1" applyAlignment="1">
      <alignment horizontal="center" vertical="center" wrapText="1"/>
    </xf>
    <xf numFmtId="172" fontId="13" fillId="3" borderId="20" xfId="0" applyNumberFormat="1" applyFont="1" applyFill="1" applyBorder="1" applyAlignment="1">
      <alignment horizontal="center" vertical="center" wrapText="1"/>
    </xf>
    <xf numFmtId="172" fontId="13" fillId="3" borderId="21" xfId="0" applyNumberFormat="1" applyFont="1" applyFill="1" applyBorder="1" applyAlignment="1">
      <alignment horizontal="center" vertical="center" wrapText="1"/>
    </xf>
    <xf numFmtId="172" fontId="13" fillId="17" borderId="6" xfId="0" applyNumberFormat="1" applyFont="1" applyFill="1" applyBorder="1" applyAlignment="1">
      <alignment horizontal="center" vertical="center" wrapText="1"/>
    </xf>
    <xf numFmtId="172" fontId="13" fillId="17" borderId="21" xfId="0" applyNumberFormat="1" applyFont="1" applyFill="1" applyBorder="1" applyAlignment="1">
      <alignment horizontal="center" vertical="center" wrapText="1"/>
    </xf>
    <xf numFmtId="172" fontId="13" fillId="4" borderId="5" xfId="0" applyNumberFormat="1" applyFont="1" applyFill="1" applyBorder="1" applyAlignment="1">
      <alignment horizontal="center" vertical="center" wrapText="1"/>
    </xf>
    <xf numFmtId="172" fontId="13" fillId="4" borderId="14" xfId="0" applyNumberFormat="1" applyFont="1" applyFill="1" applyBorder="1" applyAlignment="1">
      <alignment horizontal="center" vertical="center" wrapText="1"/>
    </xf>
    <xf numFmtId="172" fontId="13" fillId="5" borderId="20" xfId="0" applyNumberFormat="1" applyFont="1" applyFill="1" applyBorder="1" applyAlignment="1">
      <alignment horizontal="center" vertical="center" wrapText="1"/>
    </xf>
    <xf numFmtId="172" fontId="13" fillId="5" borderId="21" xfId="0" applyNumberFormat="1" applyFont="1" applyFill="1" applyBorder="1" applyAlignment="1">
      <alignment horizontal="center" vertical="center" wrapText="1"/>
    </xf>
    <xf numFmtId="172" fontId="13" fillId="6" borderId="20" xfId="0" applyNumberFormat="1" applyFont="1" applyFill="1" applyBorder="1" applyAlignment="1">
      <alignment horizontal="center" vertical="center" wrapText="1"/>
    </xf>
    <xf numFmtId="172" fontId="13" fillId="6" borderId="21" xfId="0" applyNumberFormat="1" applyFont="1" applyFill="1" applyBorder="1" applyAlignment="1">
      <alignment horizontal="center" vertical="center" wrapText="1"/>
    </xf>
    <xf numFmtId="172" fontId="13" fillId="7" borderId="5" xfId="0" applyNumberFormat="1" applyFont="1" applyFill="1" applyBorder="1" applyAlignment="1">
      <alignment horizontal="center" vertical="center" wrapText="1"/>
    </xf>
    <xf numFmtId="172" fontId="13" fillId="7" borderId="14" xfId="0" applyNumberFormat="1" applyFont="1" applyFill="1" applyBorder="1" applyAlignment="1">
      <alignment horizontal="center" vertical="center" wrapText="1"/>
    </xf>
    <xf numFmtId="172" fontId="13" fillId="8" borderId="20" xfId="0" applyNumberFormat="1" applyFont="1" applyFill="1" applyBorder="1" applyAlignment="1">
      <alignment horizontal="center" vertical="center" wrapText="1"/>
    </xf>
    <xf numFmtId="172" fontId="13" fillId="8" borderId="21" xfId="0" applyNumberFormat="1" applyFont="1" applyFill="1" applyBorder="1" applyAlignment="1">
      <alignment horizontal="center" vertical="center" wrapText="1"/>
    </xf>
    <xf numFmtId="172" fontId="13" fillId="9" borderId="20" xfId="0" applyNumberFormat="1" applyFont="1" applyFill="1" applyBorder="1" applyAlignment="1">
      <alignment horizontal="center" vertical="center" wrapText="1"/>
    </xf>
    <xf numFmtId="172" fontId="13" fillId="9" borderId="21" xfId="0" applyNumberFormat="1" applyFont="1" applyFill="1" applyBorder="1" applyAlignment="1">
      <alignment horizontal="center" vertical="center" wrapText="1"/>
    </xf>
    <xf numFmtId="172" fontId="13" fillId="10" borderId="20" xfId="0" applyNumberFormat="1" applyFont="1" applyFill="1" applyBorder="1" applyAlignment="1">
      <alignment horizontal="center" vertical="center" wrapText="1"/>
    </xf>
    <xf numFmtId="172" fontId="13" fillId="10" borderId="21" xfId="0" applyNumberFormat="1" applyFont="1" applyFill="1" applyBorder="1" applyAlignment="1">
      <alignment horizontal="center" vertical="center" wrapText="1"/>
    </xf>
    <xf numFmtId="172" fontId="13" fillId="11" borderId="20" xfId="0" applyNumberFormat="1" applyFont="1" applyFill="1" applyBorder="1" applyAlignment="1">
      <alignment horizontal="center" vertical="center" wrapText="1"/>
    </xf>
    <xf numFmtId="172" fontId="13" fillId="17" borderId="5" xfId="0" applyNumberFormat="1" applyFont="1" applyFill="1" applyBorder="1" applyAlignment="1">
      <alignment horizontal="center" vertical="center" wrapText="1"/>
    </xf>
    <xf numFmtId="169" fontId="0" fillId="0" borderId="0" xfId="0" applyNumberFormat="1"/>
    <xf numFmtId="42" fontId="11" fillId="0" borderId="33" xfId="3" applyNumberFormat="1" applyFont="1" applyFill="1" applyBorder="1" applyAlignment="1" applyProtection="1">
      <alignment horizontal="left" vertical="top"/>
    </xf>
    <xf numFmtId="42" fontId="13" fillId="0" borderId="22" xfId="3" applyNumberFormat="1" applyFont="1" applyFill="1" applyBorder="1" applyAlignment="1" applyProtection="1">
      <alignment horizontal="left" vertical="top"/>
    </xf>
    <xf numFmtId="42" fontId="13" fillId="0" borderId="50" xfId="3" applyNumberFormat="1" applyFont="1" applyFill="1" applyBorder="1" applyAlignment="1" applyProtection="1">
      <alignment horizontal="left" vertical="top"/>
    </xf>
    <xf numFmtId="42" fontId="13" fillId="0" borderId="3" xfId="3" applyNumberFormat="1" applyFont="1" applyFill="1" applyBorder="1" applyAlignment="1" applyProtection="1">
      <alignment horizontal="left" vertical="top"/>
    </xf>
    <xf numFmtId="42" fontId="13" fillId="0" borderId="11" xfId="3" applyNumberFormat="1" applyFont="1" applyFill="1" applyBorder="1" applyAlignment="1" applyProtection="1">
      <alignment horizontal="left" vertical="top"/>
    </xf>
    <xf numFmtId="42" fontId="13" fillId="0" borderId="50" xfId="3" applyNumberFormat="1" applyFont="1" applyBorder="1" applyAlignment="1" applyProtection="1">
      <alignment horizontal="left" vertical="top"/>
    </xf>
    <xf numFmtId="44" fontId="13" fillId="0" borderId="22" xfId="3" applyFont="1" applyFill="1" applyBorder="1" applyAlignment="1" applyProtection="1">
      <alignment horizontal="left" vertical="top"/>
    </xf>
    <xf numFmtId="44" fontId="11" fillId="0" borderId="33" xfId="3" applyFont="1" applyFill="1" applyBorder="1" applyAlignment="1">
      <alignment horizontal="left" vertical="top"/>
    </xf>
    <xf numFmtId="44" fontId="13" fillId="0" borderId="50" xfId="3" applyFont="1" applyFill="1" applyBorder="1" applyAlignment="1" applyProtection="1">
      <alignment horizontal="left" vertical="top"/>
    </xf>
    <xf numFmtId="44" fontId="13" fillId="0" borderId="3" xfId="3" applyFont="1" applyFill="1" applyBorder="1" applyAlignment="1" applyProtection="1">
      <alignment horizontal="left" vertical="top"/>
    </xf>
    <xf numFmtId="44" fontId="13" fillId="0" borderId="11" xfId="3" applyFont="1" applyFill="1" applyBorder="1" applyAlignment="1" applyProtection="1">
      <alignment horizontal="left" vertical="top"/>
    </xf>
    <xf numFmtId="44" fontId="13" fillId="0" borderId="0" xfId="3" applyFont="1" applyBorder="1" applyAlignment="1" applyProtection="1">
      <alignment horizontal="left" vertical="top"/>
    </xf>
    <xf numFmtId="44" fontId="13" fillId="0" borderId="50" xfId="3" applyFont="1" applyBorder="1" applyAlignment="1" applyProtection="1">
      <alignment horizontal="left" vertical="top"/>
    </xf>
    <xf numFmtId="42" fontId="11" fillId="0" borderId="33" xfId="3" applyNumberFormat="1" applyFont="1" applyFill="1" applyBorder="1" applyAlignment="1">
      <alignment horizontal="left" vertical="top"/>
    </xf>
    <xf numFmtId="0" fontId="0" fillId="0" borderId="6" xfId="0" applyBorder="1" applyAlignment="1">
      <alignment horizontal="left" vertical="center" wrapText="1"/>
    </xf>
    <xf numFmtId="14" fontId="0" fillId="0" borderId="6" xfId="0" applyNumberFormat="1" applyBorder="1" applyAlignment="1">
      <alignment horizontal="right"/>
    </xf>
    <xf numFmtId="14" fontId="13"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3" fillId="13" borderId="0" xfId="0" applyFont="1" applyFill="1" applyAlignment="1">
      <alignment horizontal="right" vertical="top"/>
    </xf>
    <xf numFmtId="0" fontId="13" fillId="13" borderId="0" xfId="0" applyFont="1" applyFill="1" applyAlignment="1" applyProtection="1">
      <alignment horizontal="right" vertical="top"/>
      <protection locked="0"/>
    </xf>
    <xf numFmtId="0" fontId="13"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42" fontId="13" fillId="0" borderId="5" xfId="3" applyNumberFormat="1" applyFont="1" applyBorder="1" applyAlignment="1" applyProtection="1">
      <alignment horizontal="left" vertical="top"/>
      <protection locked="0"/>
    </xf>
    <xf numFmtId="0" fontId="13" fillId="0" borderId="27" xfId="0" applyFont="1" applyBorder="1" applyAlignment="1">
      <alignment horizontal="left" vertical="top"/>
    </xf>
    <xf numFmtId="0" fontId="18" fillId="0" borderId="0" xfId="0" applyFont="1" applyProtection="1">
      <protection locked="0"/>
    </xf>
    <xf numFmtId="2" fontId="13" fillId="26" borderId="6" xfId="6" applyNumberFormat="1" applyFont="1" applyFill="1" applyBorder="1" applyAlignment="1" applyProtection="1">
      <alignment vertical="top"/>
    </xf>
    <xf numFmtId="169" fontId="11" fillId="26" borderId="6" xfId="3" applyNumberFormat="1" applyFont="1" applyFill="1" applyBorder="1" applyAlignment="1" applyProtection="1">
      <alignment vertical="top"/>
    </xf>
    <xf numFmtId="42" fontId="13" fillId="26" borderId="21" xfId="3" applyNumberFormat="1" applyFont="1" applyFill="1" applyBorder="1" applyAlignment="1" applyProtection="1">
      <alignment vertical="top"/>
    </xf>
    <xf numFmtId="42" fontId="11" fillId="26" borderId="6" xfId="3" applyNumberFormat="1" applyFont="1" applyFill="1" applyBorder="1" applyAlignment="1" applyProtection="1">
      <alignment vertical="top"/>
    </xf>
    <xf numFmtId="42" fontId="11" fillId="26" borderId="21" xfId="3" applyNumberFormat="1" applyFont="1" applyFill="1" applyBorder="1" applyAlignment="1" applyProtection="1">
      <alignment vertical="top"/>
    </xf>
    <xf numFmtId="169" fontId="11" fillId="26" borderId="12" xfId="3" applyNumberFormat="1" applyFont="1" applyFill="1" applyBorder="1" applyAlignment="1" applyProtection="1">
      <alignment vertical="top"/>
    </xf>
    <xf numFmtId="169" fontId="11" fillId="26" borderId="34" xfId="3" applyNumberFormat="1" applyFont="1" applyFill="1" applyBorder="1" applyAlignment="1" applyProtection="1">
      <alignment vertical="top"/>
    </xf>
    <xf numFmtId="42" fontId="11" fillId="26" borderId="35" xfId="0" applyNumberFormat="1" applyFont="1" applyFill="1" applyBorder="1" applyAlignment="1">
      <alignment vertical="top"/>
    </xf>
    <xf numFmtId="2" fontId="11" fillId="26" borderId="6" xfId="0" applyNumberFormat="1" applyFont="1" applyFill="1" applyBorder="1" applyAlignment="1">
      <alignment vertical="top"/>
    </xf>
    <xf numFmtId="10" fontId="13" fillId="26" borderId="6" xfId="3" applyNumberFormat="1" applyFont="1" applyFill="1" applyBorder="1" applyAlignment="1" applyProtection="1">
      <alignment vertical="top"/>
    </xf>
    <xf numFmtId="9" fontId="13" fillId="26" borderId="6" xfId="0" applyNumberFormat="1" applyFont="1" applyFill="1" applyBorder="1" applyAlignment="1" applyProtection="1">
      <alignment vertical="top"/>
      <protection locked="0"/>
    </xf>
    <xf numFmtId="42" fontId="11" fillId="26" borderId="36" xfId="3" applyNumberFormat="1" applyFont="1" applyFill="1" applyBorder="1" applyAlignment="1" applyProtection="1">
      <alignment vertical="top"/>
    </xf>
    <xf numFmtId="42" fontId="11" fillId="26" borderId="31" xfId="3" applyNumberFormat="1" applyFont="1" applyFill="1" applyBorder="1" applyAlignment="1" applyProtection="1">
      <alignment vertical="top"/>
    </xf>
    <xf numFmtId="42" fontId="11" fillId="26" borderId="35" xfId="3" applyNumberFormat="1" applyFont="1" applyFill="1" applyBorder="1" applyAlignment="1" applyProtection="1">
      <alignment vertical="top"/>
    </xf>
    <xf numFmtId="42" fontId="13" fillId="26" borderId="20" xfId="3" applyNumberFormat="1" applyFont="1" applyFill="1" applyBorder="1" applyAlignment="1" applyProtection="1">
      <alignment vertical="top"/>
    </xf>
    <xf numFmtId="42" fontId="11" fillId="26" borderId="20" xfId="3" applyNumberFormat="1" applyFont="1" applyFill="1" applyBorder="1" applyAlignment="1" applyProtection="1">
      <alignment vertical="top"/>
    </xf>
    <xf numFmtId="0" fontId="13" fillId="0" borderId="6" xfId="0" applyFont="1" applyBorder="1" applyAlignment="1">
      <alignment horizontal="left" vertical="top"/>
    </xf>
    <xf numFmtId="0" fontId="13" fillId="0" borderId="1" xfId="0" applyFont="1" applyBorder="1" applyAlignment="1">
      <alignment horizontal="center" vertical="top"/>
    </xf>
    <xf numFmtId="0" fontId="11" fillId="16" borderId="6" xfId="0" applyFont="1" applyFill="1" applyBorder="1" applyAlignment="1">
      <alignment vertical="center"/>
    </xf>
    <xf numFmtId="0" fontId="11" fillId="0" borderId="12" xfId="0" applyFont="1" applyBorder="1" applyAlignment="1">
      <alignment horizontal="left" vertical="center"/>
    </xf>
    <xf numFmtId="0" fontId="11" fillId="0" borderId="7" xfId="0" applyFont="1" applyBorder="1" applyAlignment="1">
      <alignment horizontal="left" vertical="center"/>
    </xf>
    <xf numFmtId="49" fontId="11"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3" fillId="13" borderId="0" xfId="0" applyNumberFormat="1" applyFont="1" applyFill="1" applyAlignment="1" applyProtection="1">
      <alignment horizontal="right" vertical="top"/>
      <protection locked="0"/>
    </xf>
    <xf numFmtId="167" fontId="13" fillId="13" borderId="0" xfId="0" applyNumberFormat="1" applyFont="1" applyFill="1" applyAlignment="1" applyProtection="1">
      <alignment vertical="top"/>
      <protection locked="0"/>
    </xf>
    <xf numFmtId="9" fontId="13" fillId="13" borderId="0" xfId="0" applyNumberFormat="1" applyFont="1" applyFill="1" applyAlignment="1" applyProtection="1">
      <alignment vertical="top"/>
      <protection locked="0"/>
    </xf>
    <xf numFmtId="0" fontId="13" fillId="13" borderId="0" xfId="0" applyFont="1" applyFill="1" applyAlignment="1" applyProtection="1">
      <alignment vertical="top"/>
      <protection locked="0"/>
    </xf>
    <xf numFmtId="169" fontId="13" fillId="13" borderId="0" xfId="3" applyNumberFormat="1" applyFont="1" applyFill="1" applyAlignment="1" applyProtection="1">
      <alignment vertical="top"/>
      <protection locked="0"/>
    </xf>
    <xf numFmtId="0" fontId="13" fillId="13" borderId="0" xfId="0" applyFont="1" applyFill="1" applyAlignment="1">
      <alignment vertical="top"/>
    </xf>
    <xf numFmtId="164" fontId="13" fillId="13" borderId="3" xfId="0" applyNumberFormat="1" applyFont="1" applyFill="1" applyBorder="1" applyAlignment="1">
      <alignment vertical="top"/>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5" fillId="4" borderId="6" xfId="0" applyFont="1" applyFill="1" applyBorder="1" applyAlignment="1">
      <alignment horizontal="center"/>
    </xf>
    <xf numFmtId="42" fontId="0" fillId="0" borderId="21" xfId="0" applyNumberFormat="1" applyBorder="1"/>
    <xf numFmtId="14" fontId="6" fillId="0" borderId="31" xfId="0" applyNumberFormat="1" applyFont="1" applyBorder="1" applyAlignment="1">
      <alignment horizontal="right"/>
    </xf>
    <xf numFmtId="14" fontId="5" fillId="0" borderId="32"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3" fillId="13" borderId="0" xfId="0" applyFont="1" applyFill="1"/>
    <xf numFmtId="14" fontId="13" fillId="13" borderId="0" xfId="0" applyNumberFormat="1" applyFont="1" applyFill="1"/>
    <xf numFmtId="0" fontId="13" fillId="15" borderId="0" xfId="0" applyFont="1" applyFill="1"/>
    <xf numFmtId="0" fontId="1" fillId="2" borderId="6" xfId="0" applyFont="1" applyFill="1" applyBorder="1" applyAlignment="1">
      <alignment horizontal="center"/>
    </xf>
    <xf numFmtId="0" fontId="1" fillId="4" borderId="6"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14" fontId="1" fillId="0" borderId="0" xfId="0" applyNumberFormat="1" applyFont="1"/>
    <xf numFmtId="14" fontId="5" fillId="0" borderId="0" xfId="0" applyNumberFormat="1" applyFont="1" applyAlignment="1">
      <alignment horizontal="center" wrapText="1"/>
    </xf>
    <xf numFmtId="171" fontId="11" fillId="26" borderId="9" xfId="0" applyNumberFormat="1" applyFont="1" applyFill="1" applyBorder="1" applyAlignment="1">
      <alignment vertical="top"/>
    </xf>
    <xf numFmtId="14" fontId="13" fillId="0" borderId="6" xfId="0" applyNumberFormat="1" applyFont="1" applyBorder="1" applyAlignment="1">
      <alignment horizontal="left" vertical="top"/>
    </xf>
    <xf numFmtId="164" fontId="13" fillId="0" borderId="6" xfId="0" applyNumberFormat="1" applyFont="1" applyBorder="1" applyAlignment="1">
      <alignment horizontal="left" vertical="top"/>
    </xf>
    <xf numFmtId="14" fontId="11" fillId="19" borderId="6" xfId="0" applyNumberFormat="1" applyFont="1" applyFill="1" applyBorder="1" applyAlignment="1">
      <alignment horizontal="left" vertical="top"/>
    </xf>
    <xf numFmtId="14" fontId="11" fillId="20" borderId="6" xfId="0" applyNumberFormat="1" applyFont="1" applyFill="1" applyBorder="1" applyAlignment="1">
      <alignment horizontal="left" vertical="top"/>
    </xf>
    <xf numFmtId="14" fontId="11" fillId="22" borderId="6" xfId="0" applyNumberFormat="1" applyFont="1" applyFill="1" applyBorder="1" applyAlignment="1">
      <alignment horizontal="left" vertical="top"/>
    </xf>
    <xf numFmtId="14" fontId="11" fillId="24" borderId="6" xfId="0" applyNumberFormat="1" applyFont="1" applyFill="1" applyBorder="1" applyAlignment="1">
      <alignment horizontal="left" vertical="top"/>
    </xf>
    <xf numFmtId="14" fontId="11" fillId="23" borderId="6" xfId="0" applyNumberFormat="1" applyFont="1" applyFill="1" applyBorder="1" applyAlignment="1">
      <alignment horizontal="left" vertical="top"/>
    </xf>
    <xf numFmtId="49" fontId="13" fillId="11" borderId="14" xfId="0" applyNumberFormat="1" applyFont="1" applyFill="1" applyBorder="1" applyAlignment="1">
      <alignment horizontal="center" vertical="center" wrapText="1"/>
    </xf>
    <xf numFmtId="172" fontId="13" fillId="11" borderId="14" xfId="0" applyNumberFormat="1" applyFont="1" applyFill="1" applyBorder="1" applyAlignment="1">
      <alignment horizontal="center" vertical="center" wrapText="1"/>
    </xf>
    <xf numFmtId="14" fontId="13" fillId="0" borderId="6" xfId="0" applyNumberFormat="1" applyFont="1" applyBorder="1" applyAlignment="1">
      <alignment vertical="top"/>
    </xf>
    <xf numFmtId="164" fontId="13" fillId="0" borderId="6" xfId="0" applyNumberFormat="1" applyFont="1" applyBorder="1" applyAlignment="1">
      <alignment vertical="top"/>
    </xf>
    <xf numFmtId="0" fontId="13" fillId="0" borderId="6" xfId="0" applyFont="1" applyBorder="1" applyAlignment="1">
      <alignment vertical="top"/>
    </xf>
    <xf numFmtId="14" fontId="11" fillId="24" borderId="6" xfId="0" applyNumberFormat="1" applyFont="1" applyFill="1" applyBorder="1" applyAlignment="1">
      <alignment vertical="top"/>
    </xf>
    <xf numFmtId="14" fontId="11" fillId="23" borderId="6" xfId="0" applyNumberFormat="1" applyFont="1" applyFill="1" applyBorder="1" applyAlignment="1">
      <alignment vertical="top"/>
    </xf>
    <xf numFmtId="14" fontId="11" fillId="22" borderId="6" xfId="0" applyNumberFormat="1" applyFont="1" applyFill="1" applyBorder="1" applyAlignment="1">
      <alignment vertical="top"/>
    </xf>
    <xf numFmtId="14" fontId="11" fillId="20" borderId="6" xfId="0" applyNumberFormat="1" applyFont="1" applyFill="1" applyBorder="1" applyAlignment="1">
      <alignment vertical="top"/>
    </xf>
    <xf numFmtId="14" fontId="11" fillId="21" borderId="6" xfId="0" applyNumberFormat="1" applyFont="1" applyFill="1" applyBorder="1" applyAlignment="1">
      <alignment vertical="top"/>
    </xf>
    <xf numFmtId="0" fontId="5" fillId="0" borderId="7" xfId="0" applyFont="1" applyBorder="1"/>
    <xf numFmtId="0" fontId="18" fillId="0" borderId="1" xfId="0" applyFont="1" applyBorder="1" applyAlignment="1">
      <alignment horizontal="left"/>
    </xf>
    <xf numFmtId="0" fontId="3" fillId="0" borderId="19" xfId="0" applyFont="1" applyBorder="1" applyProtection="1">
      <protection locked="0"/>
    </xf>
    <xf numFmtId="42" fontId="11" fillId="0" borderId="24" xfId="3" applyNumberFormat="1" applyFont="1" applyFill="1" applyBorder="1" applyAlignment="1" applyProtection="1">
      <alignment horizontal="left" vertical="top"/>
    </xf>
    <xf numFmtId="42" fontId="11" fillId="0" borderId="12" xfId="3" applyNumberFormat="1" applyFont="1" applyFill="1" applyBorder="1" applyAlignment="1" applyProtection="1">
      <alignment horizontal="left" vertical="top"/>
    </xf>
    <xf numFmtId="42" fontId="11" fillId="0" borderId="28" xfId="3" applyNumberFormat="1" applyFont="1" applyFill="1" applyBorder="1" applyAlignment="1" applyProtection="1">
      <alignment horizontal="left" vertical="top"/>
    </xf>
    <xf numFmtId="42" fontId="11" fillId="0" borderId="4" xfId="3" applyNumberFormat="1" applyFont="1" applyFill="1" applyBorder="1" applyAlignment="1" applyProtection="1">
      <alignment horizontal="left" vertical="top"/>
    </xf>
    <xf numFmtId="42" fontId="11" fillId="0" borderId="13" xfId="3" applyNumberFormat="1" applyFont="1" applyFill="1" applyBorder="1" applyAlignment="1" applyProtection="1">
      <alignment horizontal="left" vertical="top"/>
    </xf>
    <xf numFmtId="42" fontId="11" fillId="0" borderId="28" xfId="3" applyNumberFormat="1" applyFont="1" applyBorder="1" applyAlignment="1" applyProtection="1">
      <alignment horizontal="left" vertical="top"/>
    </xf>
    <xf numFmtId="42" fontId="13" fillId="0" borderId="28" xfId="3" applyNumberFormat="1" applyFont="1" applyFill="1" applyBorder="1" applyAlignment="1" applyProtection="1">
      <alignment horizontal="left" vertical="top"/>
    </xf>
    <xf numFmtId="42" fontId="13" fillId="0" borderId="1" xfId="0" applyNumberFormat="1" applyFont="1" applyBorder="1" applyAlignment="1" applyProtection="1">
      <alignment horizontal="left" vertical="top"/>
      <protection locked="0"/>
    </xf>
    <xf numFmtId="42" fontId="11" fillId="0" borderId="9" xfId="3" applyNumberFormat="1" applyFont="1" applyBorder="1" applyAlignment="1" applyProtection="1">
      <alignment horizontal="left" vertical="top"/>
    </xf>
    <xf numFmtId="42" fontId="11" fillId="0" borderId="13" xfId="3" applyNumberFormat="1" applyFont="1" applyBorder="1" applyAlignment="1" applyProtection="1">
      <alignment horizontal="left" vertical="top"/>
    </xf>
    <xf numFmtId="42" fontId="11" fillId="0" borderId="9" xfId="0" applyNumberFormat="1" applyFont="1" applyBorder="1" applyAlignment="1">
      <alignment horizontal="left" vertical="top"/>
    </xf>
    <xf numFmtId="42" fontId="13" fillId="0" borderId="9" xfId="0" applyNumberFormat="1" applyFont="1" applyBorder="1" applyAlignment="1">
      <alignment horizontal="left" vertical="top"/>
    </xf>
    <xf numFmtId="42" fontId="11" fillId="0" borderId="1" xfId="3" applyNumberFormat="1" applyFont="1" applyFill="1" applyBorder="1" applyAlignment="1" applyProtection="1">
      <alignment horizontal="left" vertical="top"/>
      <protection locked="0"/>
    </xf>
    <xf numFmtId="42" fontId="13" fillId="0" borderId="51" xfId="0" applyNumberFormat="1" applyFont="1" applyBorder="1" applyAlignment="1">
      <alignment horizontal="left" vertical="top"/>
    </xf>
    <xf numFmtId="42" fontId="11" fillId="0" borderId="25" xfId="0" applyNumberFormat="1" applyFont="1" applyBorder="1" applyAlignment="1">
      <alignment horizontal="left" vertical="top"/>
    </xf>
    <xf numFmtId="42" fontId="11" fillId="0" borderId="40" xfId="0" applyNumberFormat="1" applyFont="1" applyBorder="1" applyAlignment="1">
      <alignment horizontal="left" vertical="top"/>
    </xf>
    <xf numFmtId="42" fontId="11" fillId="0" borderId="51" xfId="0" applyNumberFormat="1" applyFont="1" applyBorder="1" applyAlignment="1">
      <alignment horizontal="left" vertical="top"/>
    </xf>
    <xf numFmtId="42" fontId="11" fillId="0" borderId="1" xfId="0" applyNumberFormat="1" applyFont="1" applyBorder="1" applyAlignment="1" applyProtection="1">
      <alignment horizontal="left" vertical="top"/>
      <protection locked="0"/>
    </xf>
    <xf numFmtId="42" fontId="11" fillId="0" borderId="9" xfId="3" applyNumberFormat="1" applyFont="1" applyFill="1" applyBorder="1" applyAlignment="1">
      <alignment horizontal="left" vertical="top"/>
    </xf>
    <xf numFmtId="42" fontId="11" fillId="0" borderId="9" xfId="3" applyNumberFormat="1" applyFont="1" applyBorder="1" applyAlignment="1">
      <alignment horizontal="left" vertical="top"/>
    </xf>
    <xf numFmtId="0" fontId="13" fillId="1" borderId="7" xfId="0" applyFont="1" applyFill="1" applyBorder="1" applyAlignment="1">
      <alignment horizontal="left" vertical="top"/>
    </xf>
    <xf numFmtId="42" fontId="0" fillId="0" borderId="5" xfId="3" applyNumberFormat="1" applyFont="1" applyFill="1" applyBorder="1" applyProtection="1"/>
    <xf numFmtId="169" fontId="1" fillId="26" borderId="0" xfId="3" applyNumberFormat="1" applyFont="1" applyFill="1" applyBorder="1" applyAlignment="1">
      <alignment vertical="top"/>
    </xf>
    <xf numFmtId="0" fontId="8" fillId="26" borderId="0" xfId="4" applyFont="1" applyFill="1" applyAlignment="1">
      <alignment vertical="top" wrapText="1"/>
    </xf>
    <xf numFmtId="0" fontId="8" fillId="26" borderId="23" xfId="4" applyFont="1" applyFill="1" applyBorder="1" applyAlignment="1">
      <alignment vertical="top"/>
    </xf>
    <xf numFmtId="164" fontId="52" fillId="0" borderId="3" xfId="0" applyNumberFormat="1" applyFont="1" applyBorder="1" applyAlignment="1" applyProtection="1">
      <alignment horizontal="right" vertical="center"/>
      <protection locked="0"/>
    </xf>
    <xf numFmtId="164" fontId="52" fillId="0" borderId="0" xfId="0" applyNumberFormat="1" applyFont="1" applyAlignment="1">
      <alignment horizontal="right" vertical="center"/>
    </xf>
    <xf numFmtId="164" fontId="52" fillId="0" borderId="31" xfId="0" applyNumberFormat="1" applyFont="1" applyBorder="1" applyAlignment="1">
      <alignment horizontal="right" vertical="center"/>
    </xf>
    <xf numFmtId="164" fontId="52" fillId="0" borderId="3" xfId="0" applyNumberFormat="1" applyFont="1" applyBorder="1" applyAlignment="1">
      <alignment horizontal="right" vertical="center"/>
    </xf>
    <xf numFmtId="0" fontId="1" fillId="28" borderId="25" xfId="0" applyFont="1" applyFill="1" applyBorder="1" applyAlignment="1">
      <alignment horizontal="center" wrapText="1"/>
    </xf>
    <xf numFmtId="0" fontId="1" fillId="28" borderId="14" xfId="0" applyFont="1" applyFill="1" applyBorder="1" applyAlignment="1">
      <alignment horizontal="center" wrapText="1"/>
    </xf>
    <xf numFmtId="0" fontId="1" fillId="28" borderId="21" xfId="0" applyFont="1" applyFill="1" applyBorder="1" applyAlignment="1">
      <alignment horizontal="center" wrapText="1"/>
    </xf>
    <xf numFmtId="0" fontId="0" fillId="0" borderId="0" xfId="0" applyAlignment="1">
      <alignment vertical="center"/>
    </xf>
    <xf numFmtId="42" fontId="11" fillId="0" borderId="18" xfId="3" applyNumberFormat="1" applyFont="1" applyBorder="1" applyAlignment="1" applyProtection="1">
      <alignment horizontal="left" vertical="top"/>
    </xf>
    <xf numFmtId="42" fontId="11" fillId="0" borderId="19" xfId="3" applyNumberFormat="1" applyFont="1" applyBorder="1" applyAlignment="1" applyProtection="1">
      <alignment horizontal="left" vertical="top"/>
    </xf>
    <xf numFmtId="42" fontId="13" fillId="0" borderId="7" xfId="3" applyNumberFormat="1" applyFont="1" applyBorder="1" applyAlignment="1">
      <alignment horizontal="left" vertical="top"/>
    </xf>
    <xf numFmtId="42" fontId="11" fillId="0" borderId="7" xfId="3" applyNumberFormat="1" applyFont="1" applyBorder="1" applyAlignment="1">
      <alignment horizontal="left" vertical="top"/>
    </xf>
    <xf numFmtId="42" fontId="13" fillId="0" borderId="7" xfId="3" applyNumberFormat="1" applyFont="1" applyBorder="1" applyAlignment="1" applyProtection="1">
      <alignment horizontal="left" vertical="top"/>
    </xf>
    <xf numFmtId="42" fontId="13" fillId="0" borderId="14" xfId="3" applyNumberFormat="1" applyFont="1" applyBorder="1" applyAlignment="1">
      <alignment horizontal="left" vertical="top"/>
    </xf>
    <xf numFmtId="8" fontId="0" fillId="26" borderId="6" xfId="0" applyNumberFormat="1" applyFill="1" applyBorder="1"/>
    <xf numFmtId="0" fontId="11" fillId="0" borderId="9" xfId="0" applyFont="1" applyBorder="1" applyAlignment="1">
      <alignment horizontal="left" vertical="center"/>
    </xf>
    <xf numFmtId="0" fontId="11" fillId="0" borderId="6" xfId="0" applyFont="1" applyBorder="1" applyAlignment="1">
      <alignment horizontal="left"/>
    </xf>
    <xf numFmtId="42" fontId="5" fillId="0" borderId="6" xfId="3" applyNumberFormat="1" applyFont="1" applyFill="1" applyBorder="1" applyAlignment="1" applyProtection="1">
      <alignment horizontal="right"/>
    </xf>
    <xf numFmtId="0" fontId="55" fillId="0" borderId="0" xfId="0" applyFont="1" applyAlignment="1">
      <alignment horizontal="left" vertical="center"/>
    </xf>
    <xf numFmtId="0" fontId="56" fillId="0" borderId="0" xfId="0" applyFont="1" applyAlignment="1">
      <alignment horizontal="left" vertical="center"/>
    </xf>
    <xf numFmtId="169" fontId="56" fillId="0" borderId="0" xfId="3" applyNumberFormat="1" applyFont="1" applyBorder="1" applyAlignment="1" applyProtection="1">
      <alignment horizontal="left" vertical="center"/>
    </xf>
    <xf numFmtId="9" fontId="56" fillId="0" borderId="0" xfId="5" applyFont="1" applyBorder="1" applyAlignment="1" applyProtection="1">
      <alignment horizontal="center" vertical="center"/>
    </xf>
    <xf numFmtId="0" fontId="54" fillId="0" borderId="0" xfId="0" applyFont="1" applyAlignment="1">
      <alignment horizontal="left" vertical="top"/>
    </xf>
    <xf numFmtId="0" fontId="55" fillId="0" borderId="0" xfId="0" applyFont="1" applyAlignment="1">
      <alignment horizontal="left" vertical="top"/>
    </xf>
    <xf numFmtId="14" fontId="11" fillId="29" borderId="6" xfId="0" applyNumberFormat="1" applyFont="1" applyFill="1" applyBorder="1" applyAlignment="1">
      <alignment horizontal="left" vertical="top"/>
    </xf>
    <xf numFmtId="14" fontId="11" fillId="29" borderId="6" xfId="0" applyNumberFormat="1" applyFont="1" applyFill="1" applyBorder="1" applyAlignment="1">
      <alignment vertical="top"/>
    </xf>
    <xf numFmtId="14" fontId="22" fillId="29" borderId="0" xfId="4" applyNumberFormat="1" applyFont="1" applyFill="1" applyAlignment="1">
      <alignment horizontal="left" vertical="center"/>
    </xf>
    <xf numFmtId="0" fontId="4" fillId="17" borderId="0" xfId="4" applyFill="1" applyAlignment="1">
      <alignment vertical="top"/>
    </xf>
    <xf numFmtId="0" fontId="13" fillId="17" borderId="0" xfId="0" applyFont="1" applyFill="1" applyAlignment="1">
      <alignment vertical="top"/>
    </xf>
    <xf numFmtId="0" fontId="13" fillId="16" borderId="0" xfId="0" applyFont="1" applyFill="1" applyAlignment="1">
      <alignment horizontal="left" vertical="top"/>
    </xf>
    <xf numFmtId="0" fontId="7" fillId="0" borderId="0" xfId="4" applyFont="1" applyAlignment="1">
      <alignment vertical="top" wrapText="1"/>
    </xf>
    <xf numFmtId="0" fontId="7" fillId="0" borderId="1" xfId="4" applyFont="1" applyBorder="1" applyAlignment="1">
      <alignment vertical="top" wrapText="1"/>
    </xf>
    <xf numFmtId="171" fontId="11" fillId="26" borderId="12" xfId="0" applyNumberFormat="1" applyFont="1" applyFill="1" applyBorder="1" applyAlignment="1">
      <alignment vertical="top"/>
    </xf>
    <xf numFmtId="42" fontId="11" fillId="26" borderId="34" xfId="0" applyNumberFormat="1" applyFont="1" applyFill="1" applyBorder="1" applyAlignment="1">
      <alignment vertical="top"/>
    </xf>
    <xf numFmtId="0" fontId="57" fillId="0" borderId="0" xfId="11" applyFont="1" applyAlignment="1">
      <alignment vertical="top" wrapText="1"/>
    </xf>
    <xf numFmtId="0" fontId="57" fillId="0" borderId="23" xfId="11" applyFont="1" applyBorder="1" applyAlignment="1">
      <alignment vertical="top" wrapText="1"/>
    </xf>
    <xf numFmtId="0" fontId="57" fillId="0" borderId="23" xfId="11" applyFont="1" applyBorder="1" applyAlignment="1">
      <alignment vertical="top"/>
    </xf>
    <xf numFmtId="0" fontId="58" fillId="0" borderId="23" xfId="11" applyFont="1" applyBorder="1" applyAlignment="1">
      <alignment vertical="top"/>
    </xf>
    <xf numFmtId="0" fontId="57" fillId="26" borderId="0" xfId="4" applyFont="1" applyFill="1" applyAlignment="1">
      <alignment vertical="top" wrapText="1"/>
    </xf>
    <xf numFmtId="0" fontId="58" fillId="26" borderId="23" xfId="4" applyFont="1" applyFill="1" applyBorder="1" applyAlignment="1">
      <alignment vertical="top"/>
    </xf>
    <xf numFmtId="0" fontId="18" fillId="0" borderId="52" xfId="4" applyFont="1" applyBorder="1" applyAlignment="1">
      <alignment horizontal="center" wrapText="1"/>
    </xf>
    <xf numFmtId="170" fontId="7" fillId="0" borderId="53" xfId="4" applyNumberFormat="1" applyFont="1" applyBorder="1" applyAlignment="1">
      <alignment vertical="top"/>
    </xf>
    <xf numFmtId="0" fontId="59" fillId="0" borderId="0" xfId="4" applyFont="1" applyAlignment="1">
      <alignment vertical="top" wrapText="1"/>
    </xf>
    <xf numFmtId="0" fontId="1" fillId="30" borderId="0" xfId="0" applyFont="1" applyFill="1"/>
    <xf numFmtId="168" fontId="11" fillId="11" borderId="14" xfId="0" applyNumberFormat="1" applyFont="1" applyFill="1" applyBorder="1" applyAlignment="1">
      <alignment horizontal="center" vertical="center" wrapText="1"/>
    </xf>
    <xf numFmtId="49" fontId="13" fillId="28" borderId="12" xfId="0" applyNumberFormat="1" applyFont="1" applyFill="1" applyBorder="1" applyAlignment="1">
      <alignment horizontal="center" vertical="center" wrapText="1"/>
    </xf>
    <xf numFmtId="49" fontId="13" fillId="28" borderId="28" xfId="0" applyNumberFormat="1" applyFont="1" applyFill="1" applyBorder="1" applyAlignment="1">
      <alignment horizontal="center" vertical="center" wrapText="1"/>
    </xf>
    <xf numFmtId="0" fontId="13" fillId="28" borderId="27" xfId="0" applyFont="1" applyFill="1" applyBorder="1" applyAlignment="1">
      <alignment horizontal="center" vertical="center" wrapText="1"/>
    </xf>
    <xf numFmtId="42" fontId="11" fillId="0" borderId="14" xfId="3" applyNumberFormat="1" applyFont="1" applyFill="1" applyBorder="1" applyAlignment="1">
      <alignment horizontal="left" vertical="top"/>
    </xf>
    <xf numFmtId="14" fontId="22" fillId="31" borderId="0" xfId="4" applyNumberFormat="1" applyFont="1" applyFill="1" applyAlignment="1">
      <alignment horizontal="left" vertical="center"/>
    </xf>
    <xf numFmtId="14" fontId="11" fillId="31" borderId="6" xfId="0" applyNumberFormat="1" applyFont="1" applyFill="1" applyBorder="1" applyAlignment="1">
      <alignment horizontal="left" vertical="top"/>
    </xf>
    <xf numFmtId="14" fontId="11" fillId="31" borderId="6" xfId="0" applyNumberFormat="1" applyFont="1" applyFill="1" applyBorder="1" applyAlignment="1">
      <alignment vertical="top"/>
    </xf>
    <xf numFmtId="0" fontId="1" fillId="28" borderId="0" xfId="0" applyFont="1" applyFill="1"/>
    <xf numFmtId="0" fontId="1" fillId="18" borderId="0" xfId="0" applyFont="1" applyFill="1"/>
    <xf numFmtId="0" fontId="1" fillId="19" borderId="0" xfId="0" applyFont="1" applyFill="1"/>
    <xf numFmtId="0" fontId="1" fillId="21" borderId="0" xfId="0" applyFont="1" applyFill="1"/>
    <xf numFmtId="0" fontId="1" fillId="20" borderId="0" xfId="0" applyFont="1" applyFill="1"/>
    <xf numFmtId="0" fontId="1" fillId="22" borderId="0" xfId="0" applyFont="1" applyFill="1"/>
    <xf numFmtId="0" fontId="1" fillId="24" borderId="0" xfId="0" applyFont="1" applyFill="1"/>
    <xf numFmtId="0" fontId="1" fillId="23" borderId="0" xfId="0" applyFont="1" applyFill="1"/>
    <xf numFmtId="0" fontId="1" fillId="31" borderId="0" xfId="0" applyFont="1" applyFill="1"/>
    <xf numFmtId="0" fontId="1" fillId="29" borderId="0" xfId="0" applyFont="1" applyFill="1"/>
    <xf numFmtId="0" fontId="1" fillId="0" borderId="49" xfId="4" applyFont="1" applyBorder="1" applyAlignment="1">
      <alignment vertical="top"/>
    </xf>
    <xf numFmtId="0" fontId="1" fillId="0" borderId="55" xfId="4" applyFont="1" applyBorder="1" applyAlignment="1">
      <alignment vertical="top"/>
    </xf>
    <xf numFmtId="14" fontId="4" fillId="0" borderId="30" xfId="4" applyNumberFormat="1" applyBorder="1" applyAlignment="1">
      <alignment horizontal="center" vertical="center"/>
    </xf>
    <xf numFmtId="14" fontId="4" fillId="0" borderId="54" xfId="4" applyNumberFormat="1" applyBorder="1" applyAlignment="1">
      <alignment horizontal="center" vertical="center"/>
    </xf>
    <xf numFmtId="171" fontId="11" fillId="26" borderId="6" xfId="0" applyNumberFormat="1" applyFont="1" applyFill="1" applyBorder="1" applyAlignment="1">
      <alignment vertical="top"/>
    </xf>
    <xf numFmtId="171" fontId="11" fillId="26" borderId="41" xfId="0" applyNumberFormat="1" applyFont="1" applyFill="1" applyBorder="1" applyAlignment="1">
      <alignment vertical="top"/>
    </xf>
    <xf numFmtId="42" fontId="11" fillId="26" borderId="7" xfId="3" applyNumberFormat="1" applyFont="1" applyFill="1" applyBorder="1" applyAlignment="1" applyProtection="1">
      <alignment vertical="top"/>
    </xf>
    <xf numFmtId="0" fontId="13" fillId="17" borderId="14" xfId="0" applyFont="1" applyFill="1" applyBorder="1" applyAlignment="1">
      <alignment horizontal="center" vertical="center" wrapText="1"/>
    </xf>
    <xf numFmtId="168" fontId="13" fillId="17" borderId="14" xfId="0" applyNumberFormat="1" applyFont="1" applyFill="1" applyBorder="1" applyAlignment="1">
      <alignment horizontal="center" vertical="center" wrapText="1"/>
    </xf>
    <xf numFmtId="168" fontId="13" fillId="28" borderId="25" xfId="0" applyNumberFormat="1" applyFont="1" applyFill="1" applyBorder="1" applyAlignment="1">
      <alignment horizontal="center" vertical="center" wrapText="1"/>
    </xf>
    <xf numFmtId="0" fontId="13" fillId="28" borderId="12" xfId="0" applyFont="1" applyFill="1" applyBorder="1" applyAlignment="1">
      <alignment horizontal="center" vertical="center" wrapText="1"/>
    </xf>
    <xf numFmtId="0" fontId="13" fillId="28" borderId="28" xfId="0" applyFont="1" applyFill="1" applyBorder="1" applyAlignment="1">
      <alignment horizontal="center" vertical="center" wrapText="1"/>
    </xf>
    <xf numFmtId="168" fontId="13" fillId="28" borderId="29" xfId="0" applyNumberFormat="1" applyFont="1" applyFill="1" applyBorder="1" applyAlignment="1">
      <alignment horizontal="center" vertical="center" wrapText="1"/>
    </xf>
    <xf numFmtId="42" fontId="13" fillId="26" borderId="14" xfId="3" applyNumberFormat="1" applyFont="1" applyFill="1" applyBorder="1" applyAlignment="1" applyProtection="1">
      <alignment vertical="top"/>
    </xf>
    <xf numFmtId="42" fontId="11" fillId="26" borderId="14" xfId="3" applyNumberFormat="1" applyFont="1" applyFill="1" applyBorder="1" applyAlignment="1" applyProtection="1">
      <alignment vertical="top"/>
    </xf>
    <xf numFmtId="10" fontId="13" fillId="0" borderId="14" xfId="5" applyNumberFormat="1" applyFont="1" applyFill="1" applyBorder="1" applyAlignment="1" applyProtection="1">
      <alignment vertical="top"/>
      <protection locked="0"/>
    </xf>
    <xf numFmtId="171" fontId="11" fillId="26" borderId="7" xfId="0" applyNumberFormat="1" applyFont="1" applyFill="1" applyBorder="1" applyAlignment="1">
      <alignment vertical="top"/>
    </xf>
    <xf numFmtId="42" fontId="11" fillId="26" borderId="56" xfId="0" applyNumberFormat="1" applyFont="1" applyFill="1" applyBorder="1" applyAlignment="1">
      <alignment vertical="top"/>
    </xf>
    <xf numFmtId="173" fontId="61" fillId="0" borderId="0" xfId="1" applyNumberFormat="1" applyFont="1" applyAlignment="1">
      <alignment vertical="top"/>
    </xf>
    <xf numFmtId="173" fontId="61" fillId="0" borderId="0" xfId="1" applyNumberFormat="1" applyFont="1" applyAlignment="1">
      <alignment vertical="top" wrapText="1"/>
    </xf>
    <xf numFmtId="173" fontId="61" fillId="0" borderId="0" xfId="1" applyNumberFormat="1" applyFont="1" applyFill="1" applyBorder="1" applyAlignment="1" applyProtection="1">
      <alignment vertical="top"/>
    </xf>
    <xf numFmtId="173" fontId="61" fillId="0" borderId="0" xfId="1" applyNumberFormat="1" applyFont="1" applyFill="1" applyBorder="1" applyAlignment="1">
      <alignment vertical="top"/>
    </xf>
    <xf numFmtId="0" fontId="53" fillId="0" borderId="14" xfId="0" applyFont="1" applyBorder="1" applyAlignment="1">
      <alignment horizontal="left" vertical="center"/>
    </xf>
    <xf numFmtId="0" fontId="13" fillId="0" borderId="7" xfId="0" applyFont="1" applyBorder="1" applyAlignment="1">
      <alignment horizontal="left" vertical="center"/>
    </xf>
    <xf numFmtId="164" fontId="11" fillId="0" borderId="0" xfId="0" applyNumberFormat="1" applyFont="1" applyAlignment="1">
      <alignment horizontal="center" vertical="top"/>
    </xf>
    <xf numFmtId="14" fontId="13" fillId="0" borderId="6" xfId="0" applyNumberFormat="1" applyFont="1" applyBorder="1" applyAlignment="1" applyProtection="1">
      <alignment horizontal="center" vertical="top"/>
      <protection locked="0"/>
    </xf>
    <xf numFmtId="167" fontId="13" fillId="0" borderId="0" xfId="5" applyNumberFormat="1" applyFont="1" applyBorder="1" applyAlignment="1" applyProtection="1">
      <alignment vertical="top"/>
    </xf>
    <xf numFmtId="167" fontId="13" fillId="0" borderId="31" xfId="3" applyNumberFormat="1" applyFont="1" applyBorder="1" applyAlignment="1" applyProtection="1">
      <alignment vertical="top"/>
    </xf>
    <xf numFmtId="164" fontId="11" fillId="0" borderId="1" xfId="0" applyNumberFormat="1" applyFont="1" applyBorder="1" applyAlignment="1" applyProtection="1">
      <alignment vertical="top"/>
      <protection locked="0"/>
    </xf>
    <xf numFmtId="42" fontId="11" fillId="30" borderId="0" xfId="0" applyNumberFormat="1" applyFont="1" applyFill="1" applyAlignment="1">
      <alignment vertical="top"/>
    </xf>
    <xf numFmtId="169" fontId="11" fillId="30" borderId="0" xfId="3" applyNumberFormat="1" applyFont="1" applyFill="1" applyBorder="1" applyAlignment="1" applyProtection="1">
      <alignment vertical="top"/>
    </xf>
    <xf numFmtId="42" fontId="11" fillId="30" borderId="23" xfId="0" applyNumberFormat="1" applyFont="1" applyFill="1" applyBorder="1" applyAlignment="1">
      <alignment vertical="top"/>
    </xf>
    <xf numFmtId="169" fontId="6" fillId="0" borderId="7" xfId="3" applyNumberFormat="1" applyFont="1" applyFill="1" applyBorder="1" applyAlignment="1">
      <alignment vertical="top"/>
    </xf>
    <xf numFmtId="0" fontId="18" fillId="0" borderId="43" xfId="4" applyFont="1" applyBorder="1" applyAlignment="1">
      <alignment horizontal="left" wrapText="1"/>
    </xf>
    <xf numFmtId="164" fontId="19" fillId="0" borderId="26" xfId="4" applyNumberFormat="1" applyFont="1" applyBorder="1" applyAlignment="1">
      <alignment vertical="center"/>
    </xf>
    <xf numFmtId="9" fontId="6" fillId="0" borderId="7" xfId="6" applyFont="1" applyFill="1" applyBorder="1" applyAlignment="1">
      <alignment horizontal="center" vertical="center" wrapText="1"/>
    </xf>
    <xf numFmtId="169" fontId="19" fillId="0" borderId="7" xfId="3" applyNumberFormat="1" applyFont="1" applyFill="1" applyBorder="1" applyAlignment="1">
      <alignment vertical="center"/>
    </xf>
    <xf numFmtId="166" fontId="19" fillId="0" borderId="7" xfId="6" applyNumberFormat="1" applyFont="1" applyFill="1" applyBorder="1" applyAlignment="1">
      <alignment horizontal="right" vertical="center" wrapText="1"/>
    </xf>
    <xf numFmtId="169" fontId="6" fillId="0" borderId="31" xfId="3" applyNumberFormat="1" applyFont="1" applyFill="1" applyBorder="1" applyAlignment="1">
      <alignment vertical="center"/>
    </xf>
    <xf numFmtId="0" fontId="1" fillId="0" borderId="31" xfId="4" applyFont="1" applyBorder="1" applyAlignment="1">
      <alignment vertical="center" wrapText="1"/>
    </xf>
    <xf numFmtId="0" fontId="7" fillId="0" borderId="31" xfId="4" applyFont="1" applyBorder="1" applyAlignment="1">
      <alignment vertical="center"/>
    </xf>
    <xf numFmtId="170" fontId="7" fillId="0" borderId="54" xfId="4" applyNumberFormat="1" applyFont="1" applyBorder="1" applyAlignment="1">
      <alignment vertical="center"/>
    </xf>
    <xf numFmtId="173" fontId="61" fillId="0" borderId="0" xfId="1" applyNumberFormat="1" applyFont="1" applyFill="1" applyBorder="1" applyAlignment="1" applyProtection="1">
      <alignment vertical="center"/>
    </xf>
    <xf numFmtId="173" fontId="61" fillId="0" borderId="0" xfId="1" applyNumberFormat="1" applyFont="1" applyAlignment="1">
      <alignment vertical="center"/>
    </xf>
    <xf numFmtId="6" fontId="7" fillId="0" borderId="0" xfId="4" applyNumberFormat="1" applyFont="1" applyAlignment="1">
      <alignment vertical="center"/>
    </xf>
    <xf numFmtId="0" fontId="4" fillId="0" borderId="0" xfId="4" applyAlignment="1">
      <alignment vertical="center" wrapText="1"/>
    </xf>
    <xf numFmtId="0" fontId="4" fillId="0" borderId="0" xfId="4" applyAlignment="1">
      <alignment vertical="center"/>
    </xf>
    <xf numFmtId="0" fontId="5" fillId="0" borderId="46" xfId="4" applyFont="1" applyBorder="1" applyAlignment="1">
      <alignment vertical="center"/>
    </xf>
    <xf numFmtId="166" fontId="7" fillId="0" borderId="47" xfId="4" applyNumberFormat="1" applyFont="1" applyBorder="1" applyAlignment="1">
      <alignment vertical="center" wrapText="1"/>
    </xf>
    <xf numFmtId="169" fontId="6" fillId="0" borderId="47" xfId="3" applyNumberFormat="1" applyFont="1" applyFill="1" applyBorder="1" applyAlignment="1">
      <alignment vertical="center"/>
    </xf>
    <xf numFmtId="0" fontId="1" fillId="0" borderId="47" xfId="4" applyFont="1" applyBorder="1" applyAlignment="1">
      <alignment vertical="center" wrapText="1"/>
    </xf>
    <xf numFmtId="0" fontId="5" fillId="0" borderId="48" xfId="4" applyFont="1" applyBorder="1" applyAlignment="1">
      <alignment vertical="center"/>
    </xf>
    <xf numFmtId="0" fontId="5" fillId="0" borderId="0" xfId="4" applyFont="1" applyAlignment="1">
      <alignment vertical="center"/>
    </xf>
    <xf numFmtId="0" fontId="7" fillId="0" borderId="48" xfId="4" applyFont="1" applyBorder="1" applyAlignment="1">
      <alignment vertical="center"/>
    </xf>
    <xf numFmtId="0" fontId="7" fillId="0" borderId="0" xfId="4" applyFont="1" applyAlignment="1">
      <alignment vertical="center"/>
    </xf>
    <xf numFmtId="169" fontId="5" fillId="0" borderId="7" xfId="3" applyNumberFormat="1" applyFont="1" applyFill="1" applyBorder="1" applyAlignment="1">
      <alignment vertical="center"/>
    </xf>
    <xf numFmtId="0" fontId="5" fillId="0" borderId="7" xfId="4" applyFont="1" applyBorder="1" applyAlignment="1">
      <alignment vertical="center" wrapText="1"/>
    </xf>
    <xf numFmtId="0" fontId="5" fillId="0" borderId="41" xfId="4" applyFont="1" applyBorder="1" applyAlignment="1">
      <alignment vertical="center"/>
    </xf>
    <xf numFmtId="173" fontId="63" fillId="0" borderId="0" xfId="1" applyNumberFormat="1" applyFont="1" applyAlignment="1">
      <alignment vertical="center"/>
    </xf>
    <xf numFmtId="169" fontId="1" fillId="0" borderId="31" xfId="3" applyNumberFormat="1" applyFont="1" applyFill="1" applyBorder="1" applyAlignment="1">
      <alignment vertical="center"/>
    </xf>
    <xf numFmtId="169" fontId="1" fillId="0" borderId="0" xfId="3" applyNumberFormat="1" applyFont="1" applyFill="1" applyBorder="1" applyAlignment="1">
      <alignment vertical="center"/>
    </xf>
    <xf numFmtId="0" fontId="19" fillId="0" borderId="7" xfId="4" applyFont="1" applyBorder="1" applyAlignment="1">
      <alignment vertical="center"/>
    </xf>
    <xf numFmtId="0" fontId="19" fillId="0" borderId="41" xfId="4" applyFont="1" applyBorder="1" applyAlignment="1">
      <alignment vertical="center"/>
    </xf>
    <xf numFmtId="170" fontId="7" fillId="0" borderId="53" xfId="4" applyNumberFormat="1" applyFont="1" applyBorder="1" applyAlignment="1">
      <alignment vertical="center"/>
    </xf>
    <xf numFmtId="0" fontId="18" fillId="0" borderId="1" xfId="0" applyFont="1" applyBorder="1" applyAlignment="1">
      <alignment horizontal="left" vertical="center"/>
    </xf>
    <xf numFmtId="0" fontId="18" fillId="0" borderId="19" xfId="0" applyFont="1" applyBorder="1" applyAlignment="1">
      <alignment horizontal="left" vertical="center"/>
    </xf>
    <xf numFmtId="0" fontId="1" fillId="3" borderId="24"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1" fillId="4" borderId="28" xfId="0" applyFont="1" applyFill="1" applyBorder="1" applyAlignment="1">
      <alignment horizontal="center" vertical="center" wrapText="1"/>
    </xf>
    <xf numFmtId="168" fontId="1" fillId="5" borderId="20" xfId="0" applyNumberFormat="1" applyFont="1" applyFill="1" applyBorder="1" applyAlignment="1">
      <alignment horizontal="center" vertical="center" wrapText="1"/>
    </xf>
    <xf numFmtId="168" fontId="5" fillId="5" borderId="6" xfId="0" applyNumberFormat="1" applyFont="1" applyFill="1" applyBorder="1" applyAlignment="1">
      <alignment horizontal="center" vertical="center" wrapText="1"/>
    </xf>
    <xf numFmtId="168" fontId="1" fillId="5" borderId="14" xfId="0" applyNumberFormat="1" applyFont="1" applyFill="1" applyBorder="1" applyAlignment="1">
      <alignment horizontal="center" vertical="center" wrapText="1"/>
    </xf>
    <xf numFmtId="168" fontId="1" fillId="6" borderId="20" xfId="0" applyNumberFormat="1" applyFont="1" applyFill="1" applyBorder="1" applyAlignment="1">
      <alignment horizontal="center" vertical="center" wrapText="1"/>
    </xf>
    <xf numFmtId="168" fontId="5" fillId="6" borderId="6" xfId="0" applyNumberFormat="1" applyFont="1" applyFill="1" applyBorder="1" applyAlignment="1">
      <alignment horizontal="center" vertical="center" wrapText="1"/>
    </xf>
    <xf numFmtId="168" fontId="1" fillId="6" borderId="14" xfId="0" applyNumberFormat="1" applyFont="1" applyFill="1" applyBorder="1" applyAlignment="1">
      <alignment horizontal="center" vertical="center" wrapText="1"/>
    </xf>
    <xf numFmtId="168" fontId="1" fillId="7" borderId="20" xfId="0" applyNumberFormat="1" applyFont="1" applyFill="1" applyBorder="1" applyAlignment="1">
      <alignment horizontal="center" vertical="center" wrapText="1"/>
    </xf>
    <xf numFmtId="168" fontId="5" fillId="7" borderId="6" xfId="0" applyNumberFormat="1" applyFont="1" applyFill="1" applyBorder="1" applyAlignment="1">
      <alignment horizontal="center" vertical="center" wrapText="1"/>
    </xf>
    <xf numFmtId="168" fontId="1" fillId="7" borderId="14" xfId="0" applyNumberFormat="1" applyFont="1" applyFill="1" applyBorder="1" applyAlignment="1">
      <alignment horizontal="center" vertical="center" wrapText="1"/>
    </xf>
    <xf numFmtId="168" fontId="1" fillId="8" borderId="20" xfId="0" applyNumberFormat="1" applyFont="1" applyFill="1" applyBorder="1" applyAlignment="1">
      <alignment horizontal="center" vertical="center" wrapText="1"/>
    </xf>
    <xf numFmtId="168" fontId="5" fillId="8" borderId="6" xfId="0" applyNumberFormat="1" applyFont="1" applyFill="1" applyBorder="1" applyAlignment="1">
      <alignment horizontal="center" vertical="center" wrapText="1"/>
    </xf>
    <xf numFmtId="168" fontId="1" fillId="8" borderId="14" xfId="0" applyNumberFormat="1" applyFont="1" applyFill="1" applyBorder="1" applyAlignment="1">
      <alignment horizontal="center" vertical="center" wrapText="1"/>
    </xf>
    <xf numFmtId="168" fontId="1" fillId="9" borderId="20" xfId="0" applyNumberFormat="1" applyFont="1" applyFill="1" applyBorder="1" applyAlignment="1">
      <alignment horizontal="center" vertical="center" wrapText="1"/>
    </xf>
    <xf numFmtId="168" fontId="5" fillId="9" borderId="6" xfId="0" applyNumberFormat="1" applyFont="1" applyFill="1" applyBorder="1" applyAlignment="1">
      <alignment horizontal="center" vertical="center" wrapText="1"/>
    </xf>
    <xf numFmtId="168" fontId="1" fillId="9" borderId="14" xfId="0" applyNumberFormat="1" applyFont="1" applyFill="1" applyBorder="1" applyAlignment="1">
      <alignment horizontal="center" vertical="center" wrapText="1"/>
    </xf>
    <xf numFmtId="168" fontId="1" fillId="10" borderId="20"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8" fontId="1" fillId="10" borderId="14" xfId="0" applyNumberFormat="1" applyFont="1" applyFill="1" applyBorder="1" applyAlignment="1">
      <alignment horizontal="center" vertical="center" wrapText="1"/>
    </xf>
    <xf numFmtId="168" fontId="1" fillId="11" borderId="20" xfId="0" applyNumberFormat="1" applyFont="1" applyFill="1" applyBorder="1" applyAlignment="1">
      <alignment horizontal="center" vertical="center" wrapText="1"/>
    </xf>
    <xf numFmtId="168" fontId="5" fillId="11" borderId="6" xfId="0" applyNumberFormat="1" applyFont="1" applyFill="1" applyBorder="1" applyAlignment="1">
      <alignment horizontal="center" vertical="center" wrapText="1"/>
    </xf>
    <xf numFmtId="168" fontId="1" fillId="11" borderId="21" xfId="0" applyNumberFormat="1" applyFont="1" applyFill="1" applyBorder="1" applyAlignment="1">
      <alignment horizontal="center" vertical="center" wrapText="1"/>
    </xf>
    <xf numFmtId="168" fontId="1" fillId="28" borderId="26" xfId="0" applyNumberFormat="1" applyFont="1" applyFill="1" applyBorder="1" applyAlignment="1">
      <alignment horizontal="center" vertical="center" wrapText="1"/>
    </xf>
    <xf numFmtId="168" fontId="5" fillId="28" borderId="14" xfId="0" applyNumberFormat="1" applyFont="1" applyFill="1" applyBorder="1" applyAlignment="1">
      <alignment horizontal="center" vertical="center" wrapText="1"/>
    </xf>
    <xf numFmtId="168" fontId="1" fillId="28" borderId="21" xfId="0" applyNumberFormat="1" applyFont="1" applyFill="1" applyBorder="1" applyAlignment="1">
      <alignment horizontal="center" vertical="center" wrapText="1"/>
    </xf>
    <xf numFmtId="0" fontId="0" fillId="3" borderId="20" xfId="0" applyFill="1" applyBorder="1" applyAlignment="1">
      <alignment horizontal="center" vertical="center"/>
    </xf>
    <xf numFmtId="0" fontId="5" fillId="3" borderId="6" xfId="0" applyFont="1" applyFill="1" applyBorder="1" applyAlignment="1">
      <alignment horizontal="center" vertical="center"/>
    </xf>
    <xf numFmtId="0" fontId="0" fillId="3" borderId="21" xfId="0" applyFill="1" applyBorder="1" applyAlignment="1">
      <alignment horizontal="center" vertical="center"/>
    </xf>
    <xf numFmtId="0" fontId="1" fillId="2" borderId="20" xfId="0" applyFont="1" applyFill="1" applyBorder="1" applyAlignment="1">
      <alignment horizontal="center" vertical="center"/>
    </xf>
    <xf numFmtId="0" fontId="5" fillId="2" borderId="6" xfId="0" applyFont="1" applyFill="1" applyBorder="1" applyAlignment="1">
      <alignment horizontal="center" vertical="center"/>
    </xf>
    <xf numFmtId="0" fontId="1" fillId="2" borderId="21" xfId="0" applyFont="1" applyFill="1" applyBorder="1" applyAlignment="1">
      <alignment horizontal="center" vertical="center"/>
    </xf>
    <xf numFmtId="0" fontId="0" fillId="4" borderId="20" xfId="0" applyFill="1" applyBorder="1" applyAlignment="1">
      <alignment horizontal="center" vertical="center"/>
    </xf>
    <xf numFmtId="0" fontId="5" fillId="4" borderId="6" xfId="0" applyFont="1" applyFill="1" applyBorder="1" applyAlignment="1">
      <alignment horizontal="center" vertical="center"/>
    </xf>
    <xf numFmtId="0" fontId="0" fillId="4" borderId="21" xfId="0" applyFill="1" applyBorder="1" applyAlignment="1">
      <alignment horizontal="center" vertical="center"/>
    </xf>
    <xf numFmtId="0" fontId="1" fillId="3" borderId="6" xfId="0" applyFont="1" applyFill="1" applyBorder="1" applyAlignment="1">
      <alignment horizontal="center" vertical="center"/>
    </xf>
    <xf numFmtId="0" fontId="1" fillId="3" borderId="21" xfId="0" applyFont="1" applyFill="1" applyBorder="1" applyAlignment="1">
      <alignment horizontal="center" vertical="center"/>
    </xf>
    <xf numFmtId="0" fontId="1" fillId="2" borderId="6"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21" xfId="0" applyFont="1" applyFill="1" applyBorder="1" applyAlignment="1">
      <alignment horizontal="center" vertical="center"/>
    </xf>
    <xf numFmtId="168" fontId="1" fillId="5" borderId="6" xfId="0" applyNumberFormat="1" applyFont="1" applyFill="1" applyBorder="1" applyAlignment="1">
      <alignment horizontal="center" vertical="center" wrapText="1"/>
    </xf>
    <xf numFmtId="168" fontId="1" fillId="6" borderId="6" xfId="0" applyNumberFormat="1" applyFont="1" applyFill="1" applyBorder="1" applyAlignment="1">
      <alignment horizontal="center" vertical="center" wrapText="1"/>
    </xf>
    <xf numFmtId="168" fontId="1" fillId="7" borderId="6" xfId="0" applyNumberFormat="1" applyFont="1" applyFill="1" applyBorder="1" applyAlignment="1">
      <alignment horizontal="center" vertical="center" wrapText="1"/>
    </xf>
    <xf numFmtId="168" fontId="1" fillId="8" borderId="6" xfId="0" applyNumberFormat="1" applyFont="1" applyFill="1" applyBorder="1" applyAlignment="1">
      <alignment horizontal="center" vertical="center" wrapText="1"/>
    </xf>
    <xf numFmtId="168" fontId="1" fillId="9" borderId="6" xfId="0" applyNumberFormat="1" applyFont="1" applyFill="1" applyBorder="1" applyAlignment="1">
      <alignment horizontal="center" vertical="center" wrapText="1"/>
    </xf>
    <xf numFmtId="168" fontId="1" fillId="10" borderId="6" xfId="0" applyNumberFormat="1" applyFont="1" applyFill="1" applyBorder="1" applyAlignment="1">
      <alignment horizontal="center" vertical="center" wrapText="1"/>
    </xf>
    <xf numFmtId="168" fontId="1" fillId="11" borderId="6" xfId="0" applyNumberFormat="1" applyFont="1" applyFill="1" applyBorder="1" applyAlignment="1">
      <alignment horizontal="center" vertical="center" wrapText="1"/>
    </xf>
    <xf numFmtId="170" fontId="7" fillId="0" borderId="27" xfId="4" applyNumberFormat="1" applyFont="1" applyBorder="1" applyAlignment="1">
      <alignment vertical="center"/>
    </xf>
    <xf numFmtId="0" fontId="1" fillId="0" borderId="0" xfId="4" applyFont="1" applyAlignment="1">
      <alignment vertical="center" wrapText="1"/>
    </xf>
    <xf numFmtId="0" fontId="11" fillId="0" borderId="14" xfId="0" applyFont="1" applyBorder="1" applyAlignment="1">
      <alignment vertical="center"/>
    </xf>
    <xf numFmtId="14" fontId="13" fillId="0" borderId="0" xfId="0" applyNumberFormat="1" applyFont="1" applyAlignment="1">
      <alignment horizontal="left" vertical="center"/>
    </xf>
    <xf numFmtId="0" fontId="13" fillId="0" borderId="6" xfId="0" applyFont="1" applyBorder="1" applyAlignment="1">
      <alignment horizontal="center" vertical="top"/>
    </xf>
    <xf numFmtId="49" fontId="11" fillId="0" borderId="9" xfId="3" applyNumberFormat="1" applyFont="1" applyBorder="1" applyAlignment="1" applyProtection="1">
      <alignment horizontal="center" vertical="center"/>
    </xf>
    <xf numFmtId="0" fontId="11" fillId="0" borderId="14" xfId="0" applyFont="1" applyBorder="1" applyAlignment="1">
      <alignment horizontal="left" vertical="top"/>
    </xf>
    <xf numFmtId="42" fontId="13" fillId="0" borderId="7" xfId="0" applyNumberFormat="1" applyFont="1" applyBorder="1" applyAlignment="1">
      <alignment horizontal="left" vertical="top"/>
    </xf>
    <xf numFmtId="42" fontId="13" fillId="0" borderId="41" xfId="0" applyNumberFormat="1" applyFont="1" applyBorder="1" applyAlignment="1">
      <alignment horizontal="left" vertical="top"/>
    </xf>
    <xf numFmtId="49" fontId="13" fillId="4" borderId="7" xfId="0" applyNumberFormat="1" applyFont="1" applyFill="1" applyBorder="1" applyAlignment="1">
      <alignment horizontal="center" vertical="center" wrapText="1"/>
    </xf>
    <xf numFmtId="0" fontId="62" fillId="0" borderId="0" xfId="0" applyFont="1" applyAlignment="1">
      <alignment horizontal="left" vertical="top"/>
    </xf>
    <xf numFmtId="14" fontId="13" fillId="0" borderId="6" xfId="0" applyNumberFormat="1" applyFont="1" applyBorder="1" applyAlignment="1">
      <alignment horizontal="center" vertical="top"/>
    </xf>
    <xf numFmtId="0" fontId="13" fillId="8" borderId="8" xfId="0" applyFont="1" applyFill="1" applyBorder="1" applyAlignment="1">
      <alignment horizontal="center" vertical="center" wrapText="1"/>
    </xf>
    <xf numFmtId="164" fontId="11" fillId="0" borderId="0" xfId="0" applyNumberFormat="1" applyFont="1" applyAlignment="1">
      <alignment horizontal="right" vertical="top"/>
    </xf>
    <xf numFmtId="0" fontId="13" fillId="7" borderId="8"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1" fillId="28" borderId="17" xfId="0" applyFont="1" applyFill="1" applyBorder="1" applyAlignment="1">
      <alignment horizontal="center" vertical="top" wrapText="1"/>
    </xf>
    <xf numFmtId="0" fontId="13" fillId="9" borderId="8" xfId="0" applyFont="1" applyFill="1" applyBorder="1" applyAlignment="1">
      <alignment horizontal="center" vertical="center" wrapText="1"/>
    </xf>
    <xf numFmtId="0" fontId="13" fillId="10" borderId="8" xfId="0"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170" fontId="7" fillId="0" borderId="27" xfId="4" applyNumberFormat="1" applyFont="1" applyBorder="1" applyAlignment="1">
      <alignment vertical="top"/>
    </xf>
    <xf numFmtId="170" fontId="7" fillId="0" borderId="0" xfId="4" applyNumberFormat="1" applyFont="1" applyAlignment="1">
      <alignment vertical="top"/>
    </xf>
    <xf numFmtId="0" fontId="1" fillId="0" borderId="6" xfId="4" applyFont="1" applyBorder="1" applyAlignment="1">
      <alignment vertical="top" wrapText="1"/>
    </xf>
    <xf numFmtId="170" fontId="7" fillId="0" borderId="25" xfId="4" applyNumberFormat="1" applyFont="1" applyBorder="1" applyAlignment="1">
      <alignment vertical="top"/>
    </xf>
    <xf numFmtId="0" fontId="13" fillId="0" borderId="7" xfId="0" applyFont="1" applyBorder="1" applyAlignment="1">
      <alignment vertical="top"/>
    </xf>
    <xf numFmtId="0" fontId="41" fillId="0" borderId="0" xfId="0" applyFont="1"/>
    <xf numFmtId="0" fontId="0" fillId="0" borderId="0" xfId="0" applyAlignment="1">
      <alignment horizontal="left"/>
    </xf>
    <xf numFmtId="42" fontId="0" fillId="0" borderId="14" xfId="3" applyNumberFormat="1" applyFont="1" applyFill="1" applyBorder="1" applyProtection="1">
      <protection locked="0"/>
    </xf>
    <xf numFmtId="42" fontId="0" fillId="0" borderId="14" xfId="3" applyNumberFormat="1" applyFont="1" applyFill="1" applyBorder="1" applyProtection="1"/>
    <xf numFmtId="42" fontId="0" fillId="0" borderId="7" xfId="3" applyNumberFormat="1" applyFont="1" applyFill="1" applyBorder="1" applyProtection="1"/>
    <xf numFmtId="42" fontId="0" fillId="0" borderId="0" xfId="3" applyNumberFormat="1" applyFont="1" applyFill="1" applyBorder="1" applyProtection="1">
      <protection locked="0"/>
    </xf>
    <xf numFmtId="42" fontId="0" fillId="0" borderId="0" xfId="3" applyNumberFormat="1" applyFont="1" applyFill="1" applyBorder="1" applyProtection="1"/>
    <xf numFmtId="42" fontId="0" fillId="0" borderId="6" xfId="0" applyNumberFormat="1" applyBorder="1"/>
    <xf numFmtId="42" fontId="0" fillId="0" borderId="5" xfId="0" applyNumberFormat="1" applyBorder="1"/>
    <xf numFmtId="42" fontId="0" fillId="0" borderId="3" xfId="0" applyNumberFormat="1" applyBorder="1"/>
    <xf numFmtId="42" fontId="0" fillId="0" borderId="6" xfId="3" applyNumberFormat="1" applyFont="1" applyFill="1" applyBorder="1" applyAlignment="1" applyProtection="1">
      <alignment horizontal="right"/>
    </xf>
    <xf numFmtId="0" fontId="0" fillId="0" borderId="11" xfId="0" applyBorder="1"/>
    <xf numFmtId="0" fontId="0" fillId="0" borderId="3" xfId="0" applyBorder="1"/>
    <xf numFmtId="42" fontId="0" fillId="0" borderId="5" xfId="3" applyNumberFormat="1" applyFont="1" applyFill="1" applyBorder="1" applyProtection="1">
      <protection locked="0"/>
    </xf>
    <xf numFmtId="42" fontId="0" fillId="0" borderId="7" xfId="3" applyNumberFormat="1" applyFont="1" applyFill="1" applyBorder="1" applyProtection="1">
      <protection locked="0"/>
    </xf>
    <xf numFmtId="0" fontId="0" fillId="3" borderId="6" xfId="0" applyFill="1" applyBorder="1" applyAlignment="1">
      <alignment horizontal="center" vertical="center"/>
    </xf>
    <xf numFmtId="0" fontId="1" fillId="3" borderId="12" xfId="0" applyFont="1" applyFill="1" applyBorder="1" applyAlignment="1">
      <alignment horizontal="center" vertical="center" wrapText="1"/>
    </xf>
    <xf numFmtId="42" fontId="0" fillId="0" borderId="6" xfId="3" applyNumberFormat="1" applyFont="1" applyFill="1" applyBorder="1" applyProtection="1">
      <protection locked="0"/>
    </xf>
    <xf numFmtId="42" fontId="0" fillId="0" borderId="11" xfId="3" applyNumberFormat="1" applyFont="1" applyFill="1" applyBorder="1" applyProtection="1">
      <protection locked="0"/>
    </xf>
    <xf numFmtId="42" fontId="0" fillId="0" borderId="3" xfId="3" applyNumberFormat="1" applyFont="1" applyFill="1" applyBorder="1" applyProtection="1">
      <protection locked="0"/>
    </xf>
    <xf numFmtId="42" fontId="0" fillId="0" borderId="3" xfId="3" applyNumberFormat="1" applyFont="1" applyFill="1" applyBorder="1" applyProtection="1"/>
    <xf numFmtId="0" fontId="1" fillId="3" borderId="14" xfId="0" applyFont="1" applyFill="1" applyBorder="1" applyAlignment="1">
      <alignment horizontal="center" wrapText="1"/>
    </xf>
    <xf numFmtId="0" fontId="1" fillId="3" borderId="14" xfId="0" applyFont="1" applyFill="1" applyBorder="1" applyAlignment="1">
      <alignment horizontal="center" vertical="center"/>
    </xf>
    <xf numFmtId="0" fontId="0" fillId="3" borderId="14" xfId="0" applyFill="1" applyBorder="1" applyAlignment="1">
      <alignment horizontal="center" vertical="center"/>
    </xf>
    <xf numFmtId="0" fontId="1" fillId="3" borderId="13" xfId="0" applyFont="1" applyFill="1" applyBorder="1" applyAlignment="1">
      <alignment horizontal="center" vertical="center" wrapText="1"/>
    </xf>
    <xf numFmtId="42" fontId="0" fillId="0" borderId="11" xfId="3" applyNumberFormat="1" applyFont="1" applyFill="1" applyBorder="1" applyProtection="1"/>
    <xf numFmtId="0" fontId="1" fillId="2" borderId="14" xfId="0" applyFont="1" applyFill="1" applyBorder="1" applyAlignment="1">
      <alignment horizontal="center" wrapText="1"/>
    </xf>
    <xf numFmtId="0" fontId="1" fillId="2" borderId="14" xfId="0" applyFont="1" applyFill="1" applyBorder="1" applyAlignment="1">
      <alignment horizontal="center" vertical="center"/>
    </xf>
    <xf numFmtId="0" fontId="1" fillId="2" borderId="13" xfId="0" applyFont="1" applyFill="1" applyBorder="1" applyAlignment="1">
      <alignment horizontal="center" vertical="center" wrapText="1"/>
    </xf>
    <xf numFmtId="0" fontId="0" fillId="4" borderId="6" xfId="0" applyFill="1" applyBorder="1" applyAlignment="1">
      <alignment horizontal="center" vertical="center"/>
    </xf>
    <xf numFmtId="0" fontId="1" fillId="4" borderId="12" xfId="0" applyFont="1" applyFill="1" applyBorder="1" applyAlignment="1">
      <alignment horizontal="center" vertical="center" wrapText="1"/>
    </xf>
    <xf numFmtId="42" fontId="0" fillId="0" borderId="12" xfId="3" applyNumberFormat="1" applyFont="1" applyFill="1" applyBorder="1" applyAlignment="1" applyProtection="1">
      <alignment horizontal="right"/>
    </xf>
    <xf numFmtId="0" fontId="0" fillId="0" borderId="4" xfId="0" applyBorder="1"/>
    <xf numFmtId="42" fontId="0" fillId="0" borderId="8" xfId="0" applyNumberFormat="1" applyBorder="1"/>
    <xf numFmtId="0" fontId="7" fillId="0" borderId="0" xfId="4" applyFont="1" applyAlignment="1" applyProtection="1">
      <alignment vertical="top" wrapText="1"/>
      <protection locked="0"/>
    </xf>
    <xf numFmtId="0" fontId="7" fillId="0" borderId="1" xfId="4" applyFont="1" applyBorder="1" applyAlignment="1" applyProtection="1">
      <alignment vertical="top" wrapText="1"/>
      <protection locked="0"/>
    </xf>
    <xf numFmtId="0" fontId="58" fillId="26" borderId="23" xfId="4" applyFont="1" applyFill="1" applyBorder="1" applyAlignment="1" applyProtection="1">
      <alignment vertical="top"/>
      <protection locked="0"/>
    </xf>
    <xf numFmtId="0" fontId="4" fillId="0" borderId="0" xfId="4" applyAlignment="1" applyProtection="1">
      <alignment vertical="top" wrapText="1"/>
      <protection locked="0"/>
    </xf>
    <xf numFmtId="0" fontId="4" fillId="0" borderId="23" xfId="4" applyBorder="1" applyAlignment="1" applyProtection="1">
      <alignment vertical="top"/>
      <protection locked="0"/>
    </xf>
    <xf numFmtId="0" fontId="7" fillId="0" borderId="23" xfId="4" applyFont="1" applyBorder="1" applyAlignment="1" applyProtection="1">
      <alignment vertical="top" wrapText="1"/>
      <protection locked="0"/>
    </xf>
    <xf numFmtId="0" fontId="57" fillId="26" borderId="0" xfId="4" applyFont="1" applyFill="1" applyAlignment="1" applyProtection="1">
      <alignment vertical="top" wrapText="1"/>
      <protection locked="0"/>
    </xf>
    <xf numFmtId="164" fontId="7" fillId="0" borderId="23" xfId="4" applyNumberFormat="1" applyFont="1" applyBorder="1" applyAlignment="1" applyProtection="1">
      <alignment vertical="top"/>
      <protection locked="0"/>
    </xf>
    <xf numFmtId="164" fontId="19" fillId="0" borderId="19" xfId="4" applyNumberFormat="1" applyFont="1" applyBorder="1" applyAlignment="1" applyProtection="1">
      <alignment vertical="top"/>
      <protection locked="0"/>
    </xf>
    <xf numFmtId="164" fontId="19" fillId="0" borderId="19" xfId="4" applyNumberFormat="1" applyFont="1" applyBorder="1" applyAlignment="1">
      <alignment vertical="top"/>
    </xf>
    <xf numFmtId="0" fontId="7" fillId="0" borderId="32" xfId="4" applyFont="1" applyBorder="1" applyAlignment="1">
      <alignment vertical="center"/>
    </xf>
    <xf numFmtId="164" fontId="19" fillId="0" borderId="46" xfId="4" applyNumberFormat="1" applyFont="1" applyBorder="1" applyAlignment="1">
      <alignment vertical="center"/>
    </xf>
    <xf numFmtId="9" fontId="6" fillId="0" borderId="47" xfId="6" applyFont="1" applyFill="1" applyBorder="1" applyAlignment="1">
      <alignment horizontal="center" vertical="center" wrapText="1"/>
    </xf>
    <xf numFmtId="169" fontId="19" fillId="0" borderId="47" xfId="3" applyNumberFormat="1" applyFont="1" applyFill="1" applyBorder="1" applyAlignment="1">
      <alignment vertical="center"/>
    </xf>
    <xf numFmtId="0" fontId="19" fillId="0" borderId="47" xfId="4" applyFont="1" applyBorder="1" applyAlignment="1" applyProtection="1">
      <alignment vertical="center"/>
      <protection locked="0"/>
    </xf>
    <xf numFmtId="0" fontId="19" fillId="0" borderId="48" xfId="4" applyFont="1" applyBorder="1" applyAlignment="1">
      <alignment vertical="center"/>
    </xf>
    <xf numFmtId="169" fontId="13" fillId="0" borderId="6" xfId="3" applyNumberFormat="1" applyFont="1" applyFill="1" applyBorder="1" applyAlignment="1" applyProtection="1">
      <alignment horizontal="left" vertical="center"/>
    </xf>
    <xf numFmtId="171" fontId="11" fillId="26" borderId="21" xfId="0" applyNumberFormat="1" applyFont="1" applyFill="1" applyBorder="1" applyAlignment="1">
      <alignment vertical="top"/>
    </xf>
    <xf numFmtId="0" fontId="5" fillId="2" borderId="7" xfId="0" applyFont="1" applyFill="1" applyBorder="1" applyAlignment="1">
      <alignment horizontal="center" vertical="center"/>
    </xf>
    <xf numFmtId="0" fontId="5" fillId="2" borderId="5" xfId="0" applyFont="1" applyFill="1" applyBorder="1" applyAlignment="1">
      <alignment horizontal="center" vertical="center"/>
    </xf>
    <xf numFmtId="0" fontId="5" fillId="4" borderId="7" xfId="0" applyFont="1" applyFill="1" applyBorder="1" applyAlignment="1">
      <alignment horizontal="center" vertical="center" wrapText="1"/>
    </xf>
    <xf numFmtId="0" fontId="5" fillId="28" borderId="5" xfId="0" applyFont="1" applyFill="1" applyBorder="1" applyAlignment="1">
      <alignment horizontal="center" vertical="center" wrapText="1"/>
    </xf>
    <xf numFmtId="0" fontId="1" fillId="4" borderId="14" xfId="0" applyFont="1" applyFill="1" applyBorder="1" applyAlignment="1">
      <alignment horizontal="center" wrapText="1"/>
    </xf>
    <xf numFmtId="0" fontId="1" fillId="4" borderId="14" xfId="0" applyFont="1" applyFill="1" applyBorder="1" applyAlignment="1">
      <alignment horizontal="center" vertical="center"/>
    </xf>
    <xf numFmtId="0" fontId="0" fillId="4" borderId="14" xfId="0" applyFill="1" applyBorder="1" applyAlignment="1">
      <alignment horizontal="center" vertical="center"/>
    </xf>
    <xf numFmtId="0" fontId="1" fillId="4"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1" fillId="28" borderId="5" xfId="0" applyFont="1" applyFill="1" applyBorder="1" applyAlignment="1">
      <alignment horizontal="center" wrapText="1"/>
    </xf>
    <xf numFmtId="168" fontId="1" fillId="28" borderId="5" xfId="0" applyNumberFormat="1" applyFont="1" applyFill="1" applyBorder="1" applyAlignment="1">
      <alignment horizontal="center" vertical="center" wrapText="1"/>
    </xf>
    <xf numFmtId="42" fontId="0" fillId="0" borderId="5" xfId="3" applyNumberFormat="1" applyFont="1" applyFill="1" applyBorder="1" applyAlignment="1" applyProtection="1">
      <alignment horizontal="right"/>
    </xf>
    <xf numFmtId="0" fontId="5" fillId="6" borderId="6" xfId="0" applyFont="1" applyFill="1" applyBorder="1" applyAlignment="1">
      <alignment horizontal="center" vertical="center"/>
    </xf>
    <xf numFmtId="42" fontId="0" fillId="0" borderId="33" xfId="3" applyNumberFormat="1" applyFont="1" applyFill="1" applyBorder="1" applyProtection="1">
      <protection locked="0"/>
    </xf>
    <xf numFmtId="0" fontId="0" fillId="0" borderId="33" xfId="0" applyBorder="1"/>
    <xf numFmtId="42" fontId="0" fillId="0" borderId="33" xfId="3" applyNumberFormat="1" applyFont="1" applyFill="1" applyBorder="1" applyProtection="1"/>
    <xf numFmtId="0" fontId="0" fillId="0" borderId="33" xfId="0" applyBorder="1" applyProtection="1">
      <protection locked="0"/>
    </xf>
    <xf numFmtId="0" fontId="1" fillId="2" borderId="5" xfId="0" applyFont="1" applyFill="1" applyBorder="1" applyAlignment="1">
      <alignment horizontal="center" wrapText="1"/>
    </xf>
    <xf numFmtId="0" fontId="1" fillId="2" borderId="5" xfId="0" applyFont="1" applyFill="1" applyBorder="1" applyAlignment="1">
      <alignment horizontal="center" vertical="center"/>
    </xf>
    <xf numFmtId="0" fontId="1" fillId="2" borderId="4" xfId="0" applyFont="1" applyFill="1" applyBorder="1" applyAlignment="1">
      <alignment horizontal="center" vertical="center" wrapText="1"/>
    </xf>
    <xf numFmtId="9" fontId="10" fillId="0" borderId="0" xfId="0" applyNumberFormat="1" applyFont="1" applyAlignment="1">
      <alignment horizontal="center"/>
    </xf>
    <xf numFmtId="0" fontId="10" fillId="0" borderId="0" xfId="0" applyFont="1" applyAlignment="1">
      <alignment horizontal="center"/>
    </xf>
    <xf numFmtId="0" fontId="5" fillId="3" borderId="7" xfId="0" applyFont="1" applyFill="1" applyBorder="1" applyAlignment="1">
      <alignment horizontal="center" vertical="center"/>
    </xf>
    <xf numFmtId="0" fontId="5" fillId="4"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6" borderId="5" xfId="0" applyFont="1" applyFill="1" applyBorder="1" applyAlignment="1">
      <alignment horizontal="center" vertical="center"/>
    </xf>
    <xf numFmtId="42" fontId="13" fillId="0" borderId="6" xfId="3" applyNumberFormat="1" applyFont="1" applyBorder="1" applyAlignment="1" applyProtection="1">
      <alignment horizontal="left" vertical="top"/>
    </xf>
    <xf numFmtId="0" fontId="11" fillId="4" borderId="7" xfId="0" applyFont="1" applyFill="1" applyBorder="1" applyAlignment="1">
      <alignment horizontal="center" vertical="center"/>
    </xf>
    <xf numFmtId="0" fontId="11" fillId="3" borderId="14" xfId="0" applyFont="1" applyFill="1" applyBorder="1" applyAlignment="1">
      <alignment horizontal="center" vertical="center"/>
    </xf>
    <xf numFmtId="49" fontId="13" fillId="3" borderId="10" xfId="0" applyNumberFormat="1" applyFont="1" applyFill="1" applyBorder="1" applyAlignment="1">
      <alignment horizontal="center" vertical="center" wrapText="1"/>
    </xf>
    <xf numFmtId="172" fontId="13" fillId="3" borderId="14" xfId="0" applyNumberFormat="1" applyFont="1" applyFill="1" applyBorder="1" applyAlignment="1">
      <alignment horizontal="center" vertical="center" wrapText="1"/>
    </xf>
    <xf numFmtId="168" fontId="11" fillId="3" borderId="14" xfId="0" applyNumberFormat="1" applyFont="1" applyFill="1" applyBorder="1" applyAlignment="1">
      <alignment horizontal="center" vertical="center" wrapText="1"/>
    </xf>
    <xf numFmtId="172" fontId="13" fillId="4" borderId="7" xfId="0" applyNumberFormat="1" applyFont="1" applyFill="1" applyBorder="1" applyAlignment="1">
      <alignment horizontal="center" vertical="center" wrapText="1"/>
    </xf>
    <xf numFmtId="168" fontId="11" fillId="4" borderId="7" xfId="0" applyNumberFormat="1" applyFont="1" applyFill="1" applyBorder="1" applyAlignment="1">
      <alignment horizontal="center" vertical="center" wrapText="1"/>
    </xf>
    <xf numFmtId="0" fontId="11" fillId="2" borderId="6" xfId="0" applyFont="1" applyFill="1" applyBorder="1" applyAlignment="1">
      <alignment horizontal="center" vertical="center"/>
    </xf>
    <xf numFmtId="49" fontId="13" fillId="2" borderId="2" xfId="0" applyNumberFormat="1" applyFont="1" applyFill="1" applyBorder="1" applyAlignment="1">
      <alignment horizontal="center" vertical="center" wrapText="1"/>
    </xf>
    <xf numFmtId="0" fontId="11" fillId="5" borderId="7" xfId="0" applyFont="1" applyFill="1" applyBorder="1" applyAlignment="1">
      <alignment horizontal="center" vertical="center"/>
    </xf>
    <xf numFmtId="49" fontId="13" fillId="5" borderId="10" xfId="0" applyNumberFormat="1" applyFont="1" applyFill="1" applyBorder="1" applyAlignment="1">
      <alignment horizontal="center" vertical="center" wrapText="1"/>
    </xf>
    <xf numFmtId="172" fontId="13" fillId="5" borderId="14" xfId="0" applyNumberFormat="1" applyFont="1" applyFill="1" applyBorder="1" applyAlignment="1">
      <alignment horizontal="center" vertical="center" wrapText="1"/>
    </xf>
    <xf numFmtId="168" fontId="11" fillId="5" borderId="14" xfId="0" applyNumberFormat="1" applyFont="1" applyFill="1" applyBorder="1" applyAlignment="1">
      <alignment horizontal="center" vertical="center" wrapText="1"/>
    </xf>
    <xf numFmtId="0" fontId="11" fillId="6" borderId="6" xfId="0" applyFont="1" applyFill="1" applyBorder="1" applyAlignment="1">
      <alignment horizontal="center" vertical="center"/>
    </xf>
    <xf numFmtId="10" fontId="13" fillId="0" borderId="2" xfId="5" applyNumberFormat="1" applyFont="1" applyFill="1" applyBorder="1" applyAlignment="1">
      <alignment horizontal="right" vertical="top"/>
    </xf>
    <xf numFmtId="42" fontId="13" fillId="0" borderId="2" xfId="3" applyNumberFormat="1" applyFont="1" applyFill="1" applyBorder="1" applyAlignment="1" applyProtection="1">
      <alignment horizontal="left" vertical="top"/>
    </xf>
    <xf numFmtId="42" fontId="13" fillId="0" borderId="2" xfId="3" applyNumberFormat="1" applyFont="1" applyFill="1" applyBorder="1" applyAlignment="1">
      <alignment horizontal="left" vertical="top"/>
    </xf>
    <xf numFmtId="42" fontId="11" fillId="0" borderId="7" xfId="3" applyNumberFormat="1" applyFont="1" applyFill="1" applyBorder="1" applyAlignment="1" applyProtection="1">
      <alignment horizontal="left" vertical="top"/>
    </xf>
    <xf numFmtId="10" fontId="13" fillId="0" borderId="2" xfId="5" applyNumberFormat="1" applyFont="1" applyBorder="1" applyAlignment="1">
      <alignment horizontal="right" vertical="top"/>
    </xf>
    <xf numFmtId="42" fontId="13" fillId="0" borderId="6" xfId="3" applyNumberFormat="1" applyFont="1" applyFill="1" applyBorder="1" applyAlignment="1" applyProtection="1">
      <alignment horizontal="left" vertical="top"/>
    </xf>
    <xf numFmtId="42" fontId="13" fillId="0" borderId="7" xfId="3" applyNumberFormat="1" applyFont="1" applyFill="1" applyBorder="1" applyAlignment="1" applyProtection="1">
      <alignment horizontal="left" vertical="top"/>
    </xf>
    <xf numFmtId="42" fontId="13" fillId="0" borderId="2" xfId="0" applyNumberFormat="1" applyFont="1" applyBorder="1" applyAlignment="1">
      <alignment horizontal="left" vertical="top"/>
    </xf>
    <xf numFmtId="169" fontId="13" fillId="0" borderId="6" xfId="3" applyNumberFormat="1" applyFont="1" applyFill="1" applyBorder="1" applyAlignment="1">
      <alignment horizontal="left" vertical="top"/>
    </xf>
    <xf numFmtId="169" fontId="13" fillId="0" borderId="6" xfId="3" applyNumberFormat="1" applyFont="1" applyBorder="1" applyAlignment="1">
      <alignment horizontal="left" vertical="top"/>
    </xf>
    <xf numFmtId="39" fontId="13" fillId="0" borderId="6" xfId="3" applyNumberFormat="1" applyFont="1" applyBorder="1" applyAlignment="1">
      <alignment horizontal="right" vertical="top"/>
    </xf>
    <xf numFmtId="0" fontId="13" fillId="1" borderId="6" xfId="0" applyFont="1" applyFill="1" applyBorder="1" applyAlignment="1">
      <alignment horizontal="left" vertical="top"/>
    </xf>
    <xf numFmtId="0" fontId="13" fillId="14" borderId="6" xfId="0" applyFont="1" applyFill="1" applyBorder="1" applyAlignment="1">
      <alignment horizontal="center" vertical="center" wrapText="1"/>
    </xf>
    <xf numFmtId="0" fontId="11" fillId="14" borderId="6" xfId="0" applyFont="1" applyFill="1" applyBorder="1" applyAlignment="1">
      <alignment horizontal="center" vertical="center" wrapText="1"/>
    </xf>
    <xf numFmtId="0" fontId="28" fillId="16" borderId="0" xfId="0" applyFont="1" applyFill="1" applyAlignment="1">
      <alignment horizontal="left" vertical="top" wrapText="1" indent="2"/>
    </xf>
    <xf numFmtId="0" fontId="40" fillId="16" borderId="0" xfId="0" applyFont="1" applyFill="1" applyAlignment="1">
      <alignment horizontal="left" vertical="center"/>
    </xf>
    <xf numFmtId="0" fontId="13" fillId="2" borderId="8" xfId="0" applyFont="1" applyFill="1" applyBorder="1" applyAlignment="1">
      <alignment horizontal="center" vertical="center" wrapText="1"/>
    </xf>
    <xf numFmtId="0" fontId="0" fillId="0" borderId="0" xfId="0" applyAlignment="1">
      <alignment horizontal="center" vertical="center"/>
    </xf>
    <xf numFmtId="0" fontId="1" fillId="5" borderId="6" xfId="0" applyFont="1" applyFill="1" applyBorder="1" applyAlignment="1">
      <alignment horizontal="center" wrapText="1"/>
    </xf>
    <xf numFmtId="0" fontId="1" fillId="6" borderId="6" xfId="0" applyFont="1" applyFill="1" applyBorder="1" applyAlignment="1">
      <alignment horizontal="center" wrapText="1"/>
    </xf>
    <xf numFmtId="0" fontId="1" fillId="7" borderId="6" xfId="0" applyFont="1" applyFill="1" applyBorder="1" applyAlignment="1">
      <alignment horizontal="center" wrapText="1"/>
    </xf>
    <xf numFmtId="0" fontId="1" fillId="8" borderId="6" xfId="0" applyFont="1" applyFill="1" applyBorder="1" applyAlignment="1">
      <alignment horizontal="center" wrapText="1"/>
    </xf>
    <xf numFmtId="0" fontId="1" fillId="9" borderId="6" xfId="0" applyFont="1" applyFill="1" applyBorder="1" applyAlignment="1">
      <alignment horizontal="center" wrapText="1"/>
    </xf>
    <xf numFmtId="0" fontId="1" fillId="10" borderId="6" xfId="0" applyFont="1" applyFill="1" applyBorder="1" applyAlignment="1">
      <alignment horizontal="center" wrapText="1"/>
    </xf>
    <xf numFmtId="0" fontId="0" fillId="3" borderId="6" xfId="0" applyFill="1" applyBorder="1" applyAlignment="1">
      <alignment horizontal="center"/>
    </xf>
    <xf numFmtId="0" fontId="0" fillId="4" borderId="6" xfId="0" applyFill="1" applyBorder="1" applyAlignment="1">
      <alignment horizontal="center"/>
    </xf>
    <xf numFmtId="0" fontId="5" fillId="4" borderId="6" xfId="0" applyFont="1" applyFill="1" applyBorder="1" applyAlignment="1">
      <alignment horizontal="center" wrapText="1"/>
    </xf>
    <xf numFmtId="0" fontId="12" fillId="16" borderId="0" xfId="0" applyFont="1" applyFill="1" applyAlignment="1">
      <alignment horizontal="center" vertical="top"/>
    </xf>
    <xf numFmtId="0" fontId="12" fillId="16" borderId="0" xfId="0" applyFont="1" applyFill="1" applyAlignment="1">
      <alignment horizontal="left" vertical="top"/>
    </xf>
    <xf numFmtId="42" fontId="13" fillId="0" borderId="26" xfId="0" applyNumberFormat="1" applyFont="1" applyBorder="1" applyAlignment="1">
      <alignment horizontal="left" vertical="top"/>
    </xf>
    <xf numFmtId="168" fontId="1" fillId="28" borderId="2" xfId="0" applyNumberFormat="1" applyFont="1" applyFill="1" applyBorder="1" applyAlignment="1">
      <alignment horizontal="center" vertical="center" wrapText="1"/>
    </xf>
    <xf numFmtId="0" fontId="13" fillId="2" borderId="10" xfId="0" applyFont="1" applyFill="1" applyBorder="1" applyAlignment="1">
      <alignment horizontal="center" vertical="center" wrapText="1"/>
    </xf>
    <xf numFmtId="170" fontId="7" fillId="26" borderId="27" xfId="4" applyNumberFormat="1" applyFont="1" applyFill="1" applyBorder="1" applyAlignment="1">
      <alignment vertical="top"/>
    </xf>
    <xf numFmtId="170" fontId="7" fillId="26" borderId="0" xfId="4" applyNumberFormat="1" applyFont="1" applyFill="1" applyAlignment="1">
      <alignment vertical="top"/>
    </xf>
    <xf numFmtId="170" fontId="19" fillId="26" borderId="27" xfId="4" applyNumberFormat="1" applyFont="1" applyFill="1" applyBorder="1" applyAlignment="1">
      <alignment vertical="top"/>
    </xf>
    <xf numFmtId="170" fontId="19" fillId="26" borderId="0" xfId="4" applyNumberFormat="1" applyFont="1" applyFill="1" applyAlignment="1">
      <alignment vertical="top"/>
    </xf>
    <xf numFmtId="0" fontId="5" fillId="28" borderId="6" xfId="0" applyFont="1" applyFill="1" applyBorder="1" applyAlignment="1">
      <alignment horizontal="center" vertical="center" wrapText="1"/>
    </xf>
    <xf numFmtId="42" fontId="13" fillId="26" borderId="6" xfId="3" applyNumberFormat="1" applyFont="1" applyFill="1" applyBorder="1" applyAlignment="1" applyProtection="1">
      <alignment vertical="top"/>
    </xf>
    <xf numFmtId="0" fontId="0" fillId="12" borderId="0" xfId="0" applyFill="1"/>
    <xf numFmtId="0" fontId="13" fillId="0" borderId="9" xfId="0" applyFont="1" applyBorder="1" applyAlignment="1">
      <alignment horizontal="left" vertical="top"/>
    </xf>
    <xf numFmtId="164" fontId="12" fillId="0" borderId="31" xfId="0" applyNumberFormat="1" applyFont="1" applyBorder="1" applyAlignment="1">
      <alignment vertical="top"/>
    </xf>
    <xf numFmtId="14" fontId="13" fillId="26" borderId="6" xfId="0" applyNumberFormat="1" applyFont="1" applyFill="1" applyBorder="1" applyAlignment="1">
      <alignment horizontal="left" vertical="top"/>
    </xf>
    <xf numFmtId="164" fontId="13" fillId="26" borderId="6" xfId="0" applyNumberFormat="1" applyFont="1" applyFill="1" applyBorder="1" applyAlignment="1">
      <alignment horizontal="left" vertical="top"/>
    </xf>
    <xf numFmtId="0" fontId="54" fillId="16" borderId="0" xfId="0" applyFont="1" applyFill="1" applyAlignment="1">
      <alignment horizontal="center" vertical="top"/>
    </xf>
    <xf numFmtId="0" fontId="11" fillId="5" borderId="26" xfId="0" applyFont="1" applyFill="1" applyBorder="1" applyAlignment="1">
      <alignment horizontal="center" vertical="center"/>
    </xf>
    <xf numFmtId="0" fontId="11" fillId="6" borderId="26" xfId="0" applyFont="1" applyFill="1" applyBorder="1" applyAlignment="1">
      <alignment horizontal="center" vertical="center"/>
    </xf>
    <xf numFmtId="0" fontId="13" fillId="3" borderId="2" xfId="0" applyFont="1" applyFill="1" applyBorder="1" applyAlignment="1">
      <alignment horizontal="center" vertical="center" wrapText="1"/>
    </xf>
    <xf numFmtId="172" fontId="13" fillId="3" borderId="6" xfId="0" applyNumberFormat="1" applyFont="1" applyFill="1" applyBorder="1" applyAlignment="1">
      <alignment horizontal="center" vertical="center" wrapText="1"/>
    </xf>
    <xf numFmtId="168" fontId="11" fillId="3" borderId="6" xfId="0" applyNumberFormat="1" applyFont="1" applyFill="1" applyBorder="1" applyAlignment="1">
      <alignment horizontal="center" vertical="center" wrapText="1"/>
    </xf>
    <xf numFmtId="42" fontId="11" fillId="0" borderId="13" xfId="0" applyNumberFormat="1" applyFont="1" applyBorder="1" applyAlignment="1">
      <alignment horizontal="left" vertical="top"/>
    </xf>
    <xf numFmtId="42" fontId="11" fillId="0" borderId="4" xfId="0" applyNumberFormat="1" applyFont="1" applyBorder="1" applyAlignment="1">
      <alignment horizontal="left" vertical="top"/>
    </xf>
    <xf numFmtId="42" fontId="13" fillId="0" borderId="6" xfId="0" applyNumberFormat="1" applyFont="1" applyBorder="1" applyAlignment="1">
      <alignment horizontal="left" vertical="top"/>
    </xf>
    <xf numFmtId="10" fontId="13" fillId="0" borderId="6" xfId="5" applyNumberFormat="1" applyFont="1" applyFill="1" applyBorder="1" applyAlignment="1" applyProtection="1">
      <alignment horizontal="right" vertical="top"/>
      <protection locked="0"/>
    </xf>
    <xf numFmtId="10" fontId="13" fillId="0" borderId="6" xfId="5" applyNumberFormat="1" applyFont="1" applyBorder="1" applyAlignment="1" applyProtection="1">
      <alignment horizontal="right" vertical="top"/>
    </xf>
    <xf numFmtId="42" fontId="13" fillId="0" borderId="2" xfId="3" applyNumberFormat="1" applyFont="1" applyBorder="1" applyAlignment="1" applyProtection="1">
      <alignment horizontal="left" vertical="top"/>
    </xf>
    <xf numFmtId="42" fontId="13" fillId="0" borderId="6" xfId="3" applyNumberFormat="1" applyFont="1" applyBorder="1" applyAlignment="1" applyProtection="1">
      <alignment horizontal="left" vertical="top"/>
      <protection locked="0"/>
    </xf>
    <xf numFmtId="42" fontId="13" fillId="0" borderId="2" xfId="3" applyNumberFormat="1" applyFont="1" applyFill="1" applyBorder="1" applyAlignment="1" applyProtection="1">
      <alignment horizontal="left" vertical="top"/>
      <protection locked="0"/>
    </xf>
    <xf numFmtId="42" fontId="13" fillId="0" borderId="2" xfId="0" applyNumberFormat="1" applyFont="1" applyBorder="1" applyAlignment="1" applyProtection="1">
      <alignment horizontal="left" vertical="top"/>
      <protection locked="0"/>
    </xf>
    <xf numFmtId="42" fontId="11" fillId="0" borderId="12" xfId="3" applyNumberFormat="1" applyFont="1" applyBorder="1" applyAlignment="1" applyProtection="1">
      <alignment horizontal="left" vertical="top"/>
    </xf>
    <xf numFmtId="42" fontId="13" fillId="0" borderId="4" xfId="0" applyNumberFormat="1" applyFont="1" applyBorder="1" applyAlignment="1">
      <alignment horizontal="left" vertical="top"/>
    </xf>
    <xf numFmtId="42" fontId="13" fillId="0" borderId="33" xfId="3" applyNumberFormat="1" applyFont="1" applyBorder="1" applyAlignment="1" applyProtection="1">
      <alignment horizontal="left" vertical="top"/>
    </xf>
    <xf numFmtId="42" fontId="13" fillId="0" borderId="12" xfId="0" applyNumberFormat="1" applyFont="1" applyBorder="1" applyAlignment="1">
      <alignment horizontal="left" vertical="top"/>
    </xf>
    <xf numFmtId="42" fontId="11" fillId="0" borderId="2" xfId="3" applyNumberFormat="1" applyFont="1" applyBorder="1" applyAlignment="1" applyProtection="1">
      <alignment horizontal="left" vertical="top"/>
    </xf>
    <xf numFmtId="44" fontId="13" fillId="0" borderId="2" xfId="3" applyFont="1" applyFill="1" applyBorder="1" applyAlignment="1" applyProtection="1">
      <alignment horizontal="left" vertical="top"/>
    </xf>
    <xf numFmtId="44" fontId="13" fillId="0" borderId="8" xfId="3" applyFont="1" applyFill="1" applyBorder="1" applyAlignment="1" applyProtection="1">
      <alignment horizontal="left" vertical="top"/>
    </xf>
    <xf numFmtId="44" fontId="13" fillId="0" borderId="2" xfId="3" applyFont="1" applyBorder="1" applyAlignment="1" applyProtection="1">
      <alignment horizontal="left" vertical="top"/>
    </xf>
    <xf numFmtId="49" fontId="13" fillId="6" borderId="25" xfId="0" applyNumberFormat="1" applyFont="1" applyFill="1" applyBorder="1" applyAlignment="1">
      <alignment horizontal="center" vertical="center" wrapText="1"/>
    </xf>
    <xf numFmtId="172" fontId="13" fillId="6" borderId="26" xfId="0" applyNumberFormat="1" applyFont="1" applyFill="1" applyBorder="1" applyAlignment="1">
      <alignment horizontal="center" vertical="center" wrapText="1"/>
    </xf>
    <xf numFmtId="168" fontId="11" fillId="6" borderId="26" xfId="0" applyNumberFormat="1" applyFont="1" applyFill="1" applyBorder="1" applyAlignment="1">
      <alignment horizontal="center" vertical="center" wrapText="1"/>
    </xf>
    <xf numFmtId="42" fontId="11" fillId="0" borderId="0" xfId="0" applyNumberFormat="1" applyFont="1" applyAlignment="1">
      <alignment horizontal="left" vertical="top"/>
    </xf>
    <xf numFmtId="0" fontId="11" fillId="28" borderId="5" xfId="0" applyFont="1" applyFill="1" applyBorder="1" applyAlignment="1">
      <alignment horizontal="center" vertical="center" wrapText="1"/>
    </xf>
    <xf numFmtId="0" fontId="11" fillId="28" borderId="6" xfId="0" applyFont="1" applyFill="1" applyBorder="1" applyAlignment="1">
      <alignment horizontal="center" vertical="center" wrapText="1"/>
    </xf>
    <xf numFmtId="42" fontId="13" fillId="0" borderId="25" xfId="0" applyNumberFormat="1" applyFont="1" applyBorder="1" applyAlignment="1">
      <alignment horizontal="left" vertical="top"/>
    </xf>
    <xf numFmtId="10" fontId="13" fillId="0" borderId="26" xfId="5" applyNumberFormat="1" applyFont="1" applyFill="1" applyBorder="1" applyAlignment="1" applyProtection="1">
      <alignment horizontal="right" vertical="top"/>
      <protection locked="0"/>
    </xf>
    <xf numFmtId="42" fontId="13" fillId="0" borderId="25" xfId="3" applyNumberFormat="1" applyFont="1" applyFill="1" applyBorder="1" applyAlignment="1" applyProtection="1">
      <alignment horizontal="left" vertical="top"/>
    </xf>
    <xf numFmtId="42" fontId="13" fillId="0" borderId="25" xfId="3" applyNumberFormat="1" applyFont="1" applyBorder="1" applyAlignment="1" applyProtection="1">
      <alignment horizontal="left" vertical="top"/>
    </xf>
    <xf numFmtId="42" fontId="13" fillId="0" borderId="25" xfId="3" applyNumberFormat="1" applyFont="1" applyBorder="1" applyAlignment="1" applyProtection="1">
      <alignment horizontal="left" vertical="top"/>
      <protection locked="0"/>
    </xf>
    <xf numFmtId="42" fontId="11" fillId="0" borderId="26" xfId="3" applyNumberFormat="1" applyFont="1" applyFill="1" applyBorder="1" applyAlignment="1" applyProtection="1">
      <alignment horizontal="left" vertical="top"/>
    </xf>
    <xf numFmtId="10" fontId="13" fillId="0" borderId="2" xfId="5" applyNumberFormat="1" applyFont="1" applyBorder="1" applyAlignment="1" applyProtection="1">
      <alignment horizontal="right" vertical="top"/>
    </xf>
    <xf numFmtId="14" fontId="13" fillId="26" borderId="6" xfId="0" applyNumberFormat="1" applyFont="1" applyFill="1" applyBorder="1" applyAlignment="1">
      <alignment horizontal="center" vertical="top"/>
    </xf>
    <xf numFmtId="0" fontId="54" fillId="26" borderId="0" xfId="0" applyFont="1" applyFill="1" applyAlignment="1">
      <alignment horizontal="center" vertical="top"/>
    </xf>
    <xf numFmtId="0" fontId="13" fillId="28" borderId="4" xfId="0" applyFont="1" applyFill="1" applyBorder="1" applyAlignment="1">
      <alignment horizontal="center" vertical="center" wrapText="1"/>
    </xf>
    <xf numFmtId="0" fontId="11" fillId="6" borderId="5" xfId="0" applyFont="1" applyFill="1" applyBorder="1" applyAlignment="1">
      <alignment horizontal="center" vertical="center"/>
    </xf>
    <xf numFmtId="0" fontId="11" fillId="2" borderId="14" xfId="0" applyFont="1" applyFill="1" applyBorder="1" applyAlignment="1">
      <alignment horizontal="center" vertical="center"/>
    </xf>
    <xf numFmtId="172" fontId="13" fillId="17" borderId="14" xfId="0" applyNumberFormat="1" applyFont="1" applyFill="1" applyBorder="1" applyAlignment="1">
      <alignment horizontal="center" vertical="center" wrapText="1"/>
    </xf>
    <xf numFmtId="168" fontId="11" fillId="17" borderId="14" xfId="0" applyNumberFormat="1" applyFont="1" applyFill="1" applyBorder="1" applyAlignment="1">
      <alignment horizontal="center" vertical="center" wrapText="1"/>
    </xf>
    <xf numFmtId="49" fontId="13" fillId="6" borderId="8" xfId="0" applyNumberFormat="1" applyFont="1" applyFill="1" applyBorder="1" applyAlignment="1">
      <alignment horizontal="center" vertical="center" wrapText="1"/>
    </xf>
    <xf numFmtId="172" fontId="13" fillId="6" borderId="5" xfId="0" applyNumberFormat="1" applyFont="1" applyFill="1" applyBorder="1" applyAlignment="1">
      <alignment horizontal="center" vertical="center" wrapText="1"/>
    </xf>
    <xf numFmtId="168" fontId="11" fillId="6" borderId="5" xfId="0" applyNumberFormat="1" applyFont="1" applyFill="1" applyBorder="1" applyAlignment="1">
      <alignment horizontal="center" vertical="center" wrapText="1"/>
    </xf>
    <xf numFmtId="0" fontId="11" fillId="4" borderId="14" xfId="0" applyFont="1" applyFill="1" applyBorder="1" applyAlignment="1">
      <alignment horizontal="center" vertical="center"/>
    </xf>
    <xf numFmtId="0" fontId="11" fillId="5" borderId="5" xfId="0" applyFont="1" applyFill="1" applyBorder="1" applyAlignment="1">
      <alignment horizontal="center" vertical="center"/>
    </xf>
    <xf numFmtId="172" fontId="13" fillId="5" borderId="6" xfId="0" applyNumberFormat="1" applyFont="1" applyFill="1" applyBorder="1" applyAlignment="1">
      <alignment horizontal="center" vertical="center" wrapText="1"/>
    </xf>
    <xf numFmtId="168" fontId="11" fillId="5" borderId="6" xfId="0" applyNumberFormat="1" applyFont="1" applyFill="1" applyBorder="1" applyAlignment="1">
      <alignment horizontal="center" vertical="center" wrapText="1"/>
    </xf>
    <xf numFmtId="171" fontId="11" fillId="0" borderId="7" xfId="3" applyNumberFormat="1" applyFont="1" applyFill="1" applyBorder="1" applyAlignment="1" applyProtection="1">
      <alignment horizontal="left" vertical="top"/>
    </xf>
    <xf numFmtId="10" fontId="13" fillId="0" borderId="2" xfId="5" applyNumberFormat="1" applyFont="1" applyFill="1" applyBorder="1" applyAlignment="1" applyProtection="1">
      <alignment horizontal="right" vertical="top"/>
      <protection locked="0"/>
    </xf>
    <xf numFmtId="42" fontId="13" fillId="0" borderId="6" xfId="3" applyNumberFormat="1" applyFont="1" applyFill="1" applyBorder="1" applyAlignment="1" applyProtection="1">
      <alignment horizontal="left" vertical="top"/>
      <protection locked="0"/>
    </xf>
    <xf numFmtId="171" fontId="11" fillId="0" borderId="6" xfId="3" applyNumberFormat="1" applyFont="1" applyFill="1" applyBorder="1" applyAlignment="1" applyProtection="1">
      <alignment horizontal="left" vertical="top"/>
    </xf>
    <xf numFmtId="42" fontId="13" fillId="0" borderId="10" xfId="3" applyNumberFormat="1" applyFont="1" applyBorder="1" applyAlignment="1" applyProtection="1">
      <alignment horizontal="left" vertical="top"/>
    </xf>
    <xf numFmtId="10" fontId="13" fillId="0" borderId="10" xfId="5" applyNumberFormat="1" applyFont="1" applyFill="1" applyBorder="1" applyAlignment="1" applyProtection="1">
      <alignment horizontal="right" vertical="top"/>
      <protection locked="0"/>
    </xf>
    <xf numFmtId="42" fontId="13" fillId="0" borderId="10" xfId="3" applyNumberFormat="1" applyFont="1" applyFill="1" applyBorder="1" applyAlignment="1" applyProtection="1">
      <alignment horizontal="left" vertical="top"/>
    </xf>
    <xf numFmtId="42" fontId="13" fillId="0" borderId="10" xfId="3" applyNumberFormat="1" applyFont="1" applyFill="1" applyBorder="1" applyAlignment="1" applyProtection="1">
      <alignment horizontal="left" vertical="top"/>
      <protection locked="0"/>
    </xf>
    <xf numFmtId="169" fontId="13" fillId="0" borderId="1" xfId="5" applyNumberFormat="1" applyFont="1" applyFill="1" applyBorder="1" applyAlignment="1" applyProtection="1">
      <alignment horizontal="right" vertical="top"/>
      <protection locked="0"/>
    </xf>
    <xf numFmtId="169" fontId="13" fillId="0" borderId="14" xfId="5" applyNumberFormat="1" applyFont="1" applyFill="1" applyBorder="1" applyAlignment="1" applyProtection="1">
      <alignment horizontal="right" vertical="top"/>
      <protection locked="0"/>
    </xf>
    <xf numFmtId="169" fontId="13" fillId="0" borderId="10" xfId="5" applyNumberFormat="1" applyFont="1" applyFill="1" applyBorder="1" applyAlignment="1" applyProtection="1">
      <alignment horizontal="right" vertical="top"/>
      <protection locked="0"/>
    </xf>
    <xf numFmtId="169" fontId="13" fillId="0" borderId="6" xfId="5" applyNumberFormat="1" applyFont="1" applyFill="1" applyBorder="1" applyAlignment="1" applyProtection="1">
      <alignment horizontal="right" vertical="top"/>
      <protection locked="0"/>
    </xf>
    <xf numFmtId="169" fontId="13" fillId="0" borderId="2" xfId="5" applyNumberFormat="1" applyFont="1" applyFill="1" applyBorder="1" applyAlignment="1" applyProtection="1">
      <alignment horizontal="right" vertical="top"/>
      <protection locked="0"/>
    </xf>
    <xf numFmtId="169" fontId="13" fillId="0" borderId="7" xfId="5" applyNumberFormat="1" applyFont="1" applyFill="1" applyBorder="1" applyAlignment="1" applyProtection="1">
      <alignment horizontal="right" vertical="top"/>
      <protection locked="0"/>
    </xf>
    <xf numFmtId="171" fontId="13" fillId="0" borderId="6" xfId="0" applyNumberFormat="1" applyFont="1" applyBorder="1" applyAlignment="1">
      <alignment horizontal="left" vertical="top"/>
    </xf>
    <xf numFmtId="171" fontId="13" fillId="0" borderId="7" xfId="3" applyNumberFormat="1" applyFont="1" applyBorder="1" applyAlignment="1" applyProtection="1">
      <alignment horizontal="left" vertical="top"/>
    </xf>
    <xf numFmtId="171" fontId="13" fillId="0" borderId="6" xfId="3" applyNumberFormat="1" applyFont="1" applyBorder="1" applyAlignment="1" applyProtection="1">
      <alignment horizontal="left" vertical="top"/>
    </xf>
    <xf numFmtId="171" fontId="13" fillId="0" borderId="5" xfId="3" applyNumberFormat="1" applyFont="1" applyBorder="1" applyAlignment="1" applyProtection="1">
      <alignment horizontal="left" vertical="top"/>
    </xf>
    <xf numFmtId="171" fontId="13" fillId="0" borderId="14" xfId="3" applyNumberFormat="1" applyFont="1" applyBorder="1" applyAlignment="1" applyProtection="1">
      <alignment horizontal="left" vertical="top"/>
    </xf>
    <xf numFmtId="42" fontId="11" fillId="0" borderId="5" xfId="0" applyNumberFormat="1" applyFont="1" applyBorder="1" applyAlignment="1">
      <alignment horizontal="left" vertical="top"/>
    </xf>
    <xf numFmtId="42" fontId="13" fillId="0" borderId="14" xfId="3" applyNumberFormat="1" applyFont="1" applyFill="1" applyBorder="1" applyAlignment="1" applyProtection="1">
      <alignment horizontal="left" vertical="top"/>
      <protection locked="0"/>
    </xf>
    <xf numFmtId="42" fontId="11" fillId="0" borderId="10" xfId="3" applyNumberFormat="1" applyFont="1" applyFill="1" applyBorder="1" applyAlignment="1" applyProtection="1">
      <alignment horizontal="left" vertical="top"/>
    </xf>
    <xf numFmtId="42" fontId="13" fillId="0" borderId="13" xfId="0" applyNumberFormat="1" applyFont="1" applyBorder="1" applyAlignment="1">
      <alignment horizontal="left" vertical="top"/>
    </xf>
    <xf numFmtId="42" fontId="13" fillId="0" borderId="14" xfId="0" applyNumberFormat="1" applyFont="1" applyBorder="1" applyAlignment="1">
      <alignment horizontal="left" vertical="top"/>
    </xf>
    <xf numFmtId="171" fontId="13" fillId="0" borderId="5" xfId="0" applyNumberFormat="1" applyFont="1" applyBorder="1" applyAlignment="1">
      <alignment horizontal="left" vertical="top"/>
    </xf>
    <xf numFmtId="0" fontId="11" fillId="28" borderId="57" xfId="0" applyFont="1" applyFill="1" applyBorder="1" applyAlignment="1">
      <alignment horizontal="center" vertical="top" wrapText="1"/>
    </xf>
    <xf numFmtId="0" fontId="13" fillId="28" borderId="53" xfId="0" applyFont="1" applyFill="1" applyBorder="1" applyAlignment="1">
      <alignment horizontal="center" vertical="center" wrapText="1"/>
    </xf>
    <xf numFmtId="168" fontId="13" fillId="28" borderId="59" xfId="0" applyNumberFormat="1" applyFont="1" applyFill="1" applyBorder="1" applyAlignment="1">
      <alignment horizontal="center" vertical="center" wrapText="1"/>
    </xf>
    <xf numFmtId="42" fontId="13" fillId="26" borderId="60" xfId="3" applyNumberFormat="1" applyFont="1" applyFill="1" applyBorder="1" applyAlignment="1" applyProtection="1">
      <alignment vertical="top"/>
    </xf>
    <xf numFmtId="42" fontId="11" fillId="26" borderId="60" xfId="3" applyNumberFormat="1" applyFont="1" applyFill="1" applyBorder="1" applyAlignment="1" applyProtection="1">
      <alignment vertical="top"/>
    </xf>
    <xf numFmtId="42" fontId="11" fillId="0" borderId="53" xfId="3" applyNumberFormat="1" applyFont="1" applyBorder="1" applyAlignment="1" applyProtection="1">
      <alignment vertical="top"/>
    </xf>
    <xf numFmtId="42" fontId="13" fillId="0" borderId="53" xfId="3" applyNumberFormat="1" applyFont="1" applyBorder="1" applyAlignment="1" applyProtection="1">
      <alignment vertical="top"/>
    </xf>
    <xf numFmtId="42" fontId="11" fillId="26" borderId="54" xfId="3" applyNumberFormat="1" applyFont="1" applyFill="1" applyBorder="1" applyAlignment="1" applyProtection="1">
      <alignment vertical="top"/>
    </xf>
    <xf numFmtId="9" fontId="6" fillId="26" borderId="7" xfId="6" applyFont="1" applyFill="1" applyBorder="1" applyAlignment="1">
      <alignment horizontal="center" vertical="center" wrapText="1"/>
    </xf>
    <xf numFmtId="0" fontId="11" fillId="4" borderId="6" xfId="0" applyFont="1" applyFill="1" applyBorder="1" applyAlignment="1">
      <alignment horizontal="center" vertical="center"/>
    </xf>
    <xf numFmtId="0" fontId="11" fillId="5" borderId="6" xfId="0" applyFont="1" applyFill="1" applyBorder="1" applyAlignment="1">
      <alignment horizontal="center" vertical="center"/>
    </xf>
    <xf numFmtId="49" fontId="13" fillId="5" borderId="6" xfId="0" applyNumberFormat="1" applyFont="1" applyFill="1" applyBorder="1" applyAlignment="1">
      <alignment horizontal="center" vertical="center" wrapText="1"/>
    </xf>
    <xf numFmtId="49" fontId="13" fillId="6" borderId="6" xfId="0" applyNumberFormat="1" applyFont="1" applyFill="1" applyBorder="1" applyAlignment="1">
      <alignment horizontal="center" vertical="center" wrapText="1"/>
    </xf>
    <xf numFmtId="0" fontId="13" fillId="28" borderId="6" xfId="0" applyFont="1" applyFill="1" applyBorder="1" applyAlignment="1">
      <alignment horizontal="center" vertical="center" wrapText="1"/>
    </xf>
    <xf numFmtId="172" fontId="13" fillId="4" borderId="6" xfId="0" applyNumberFormat="1" applyFont="1" applyFill="1" applyBorder="1" applyAlignment="1">
      <alignment horizontal="center" vertical="center" wrapText="1"/>
    </xf>
    <xf numFmtId="168" fontId="11" fillId="4" borderId="6" xfId="0" applyNumberFormat="1" applyFont="1" applyFill="1" applyBorder="1" applyAlignment="1">
      <alignment horizontal="center" vertical="center" wrapText="1"/>
    </xf>
    <xf numFmtId="0" fontId="11" fillId="3" borderId="6" xfId="0" applyFont="1" applyFill="1" applyBorder="1" applyAlignment="1">
      <alignment horizontal="center" vertical="center"/>
    </xf>
    <xf numFmtId="49" fontId="13" fillId="3" borderId="6" xfId="0" applyNumberFormat="1" applyFont="1" applyFill="1" applyBorder="1" applyAlignment="1">
      <alignment horizontal="center" vertical="center" wrapText="1"/>
    </xf>
    <xf numFmtId="169" fontId="13" fillId="0" borderId="29" xfId="3" applyNumberFormat="1" applyFont="1" applyFill="1" applyBorder="1" applyAlignment="1" applyProtection="1">
      <alignment horizontal="left" vertical="top"/>
    </xf>
    <xf numFmtId="169" fontId="13" fillId="0" borderId="2" xfId="3" applyNumberFormat="1" applyFont="1" applyBorder="1" applyAlignment="1" applyProtection="1">
      <alignment horizontal="left" vertical="top"/>
    </xf>
    <xf numFmtId="42" fontId="13" fillId="0" borderId="11" xfId="3" applyNumberFormat="1" applyFont="1" applyBorder="1" applyAlignment="1" applyProtection="1">
      <alignment horizontal="left" vertical="top"/>
    </xf>
    <xf numFmtId="42" fontId="11" fillId="0" borderId="9" xfId="3" applyNumberFormat="1" applyFont="1" applyFill="1" applyBorder="1" applyAlignment="1" applyProtection="1">
      <alignment horizontal="left" vertical="top"/>
    </xf>
    <xf numFmtId="0" fontId="7" fillId="0" borderId="50" xfId="4" applyFont="1" applyBorder="1" applyAlignment="1">
      <alignment vertical="top" wrapText="1"/>
    </xf>
    <xf numFmtId="0" fontId="19" fillId="0" borderId="51" xfId="4" applyFont="1" applyBorder="1" applyAlignment="1">
      <alignment vertical="center"/>
    </xf>
    <xf numFmtId="0" fontId="19" fillId="0" borderId="23" xfId="4" applyFont="1" applyBorder="1" applyAlignment="1">
      <alignment vertical="center"/>
    </xf>
    <xf numFmtId="0" fontId="19" fillId="0" borderId="11" xfId="4" applyFont="1" applyBorder="1" applyAlignment="1">
      <alignment vertical="center"/>
    </xf>
    <xf numFmtId="0" fontId="1" fillId="0" borderId="56" xfId="4" applyFont="1" applyBorder="1" applyAlignment="1">
      <alignment vertical="center" wrapText="1"/>
    </xf>
    <xf numFmtId="0" fontId="19" fillId="0" borderId="13" xfId="4" applyFont="1" applyBorder="1" applyAlignment="1">
      <alignment vertical="center"/>
    </xf>
    <xf numFmtId="0" fontId="7" fillId="0" borderId="11" xfId="4" applyFont="1" applyBorder="1" applyAlignment="1">
      <alignment vertical="top" wrapText="1"/>
    </xf>
    <xf numFmtId="0" fontId="7" fillId="0" borderId="11" xfId="4" applyFont="1" applyBorder="1" applyAlignment="1">
      <alignment vertical="center" wrapText="1"/>
    </xf>
    <xf numFmtId="164" fontId="7" fillId="0" borderId="50" xfId="4" applyNumberFormat="1" applyFont="1" applyBorder="1" applyAlignment="1">
      <alignment vertical="top"/>
    </xf>
    <xf numFmtId="164" fontId="7" fillId="0" borderId="50" xfId="4" applyNumberFormat="1" applyFont="1" applyBorder="1" applyAlignment="1">
      <alignment vertical="center"/>
    </xf>
    <xf numFmtId="0" fontId="7" fillId="0" borderId="50" xfId="4" applyFont="1" applyBorder="1" applyAlignment="1">
      <alignment vertical="top"/>
    </xf>
    <xf numFmtId="164" fontId="7" fillId="0" borderId="29" xfId="4" applyNumberFormat="1" applyFont="1" applyBorder="1" applyAlignment="1">
      <alignment vertical="top"/>
    </xf>
    <xf numFmtId="0" fontId="18" fillId="0" borderId="49" xfId="4" applyFont="1" applyBorder="1" applyAlignment="1">
      <alignment horizontal="left" wrapText="1"/>
    </xf>
    <xf numFmtId="0" fontId="18" fillId="0" borderId="62" xfId="4" applyFont="1" applyBorder="1" applyAlignment="1">
      <alignment horizontal="center" wrapText="1"/>
    </xf>
    <xf numFmtId="0" fontId="18" fillId="0" borderId="61" xfId="4" applyFont="1" applyBorder="1" applyAlignment="1">
      <alignment horizontal="center" wrapText="1"/>
    </xf>
    <xf numFmtId="0" fontId="18" fillId="0" borderId="31" xfId="4" applyFont="1" applyBorder="1" applyAlignment="1">
      <alignment horizontal="center" wrapText="1"/>
    </xf>
    <xf numFmtId="169" fontId="18" fillId="0" borderId="31" xfId="3" applyNumberFormat="1" applyFont="1" applyFill="1" applyBorder="1" applyAlignment="1">
      <alignment horizontal="center" wrapText="1"/>
    </xf>
    <xf numFmtId="0" fontId="1" fillId="11" borderId="14" xfId="0" applyFont="1" applyFill="1" applyBorder="1" applyAlignment="1">
      <alignment horizontal="center" wrapText="1"/>
    </xf>
    <xf numFmtId="168" fontId="1" fillId="11" borderId="14" xfId="0" applyNumberFormat="1" applyFont="1" applyFill="1" applyBorder="1" applyAlignment="1">
      <alignment horizontal="center" wrapText="1"/>
    </xf>
    <xf numFmtId="168" fontId="1" fillId="28" borderId="2" xfId="0" applyNumberFormat="1" applyFont="1" applyFill="1" applyBorder="1" applyAlignment="1">
      <alignment horizontal="center" wrapText="1"/>
    </xf>
    <xf numFmtId="0" fontId="1" fillId="28" borderId="12" xfId="0" applyFont="1" applyFill="1" applyBorder="1" applyAlignment="1">
      <alignment horizontal="center" wrapText="1"/>
    </xf>
    <xf numFmtId="42" fontId="0" fillId="0" borderId="12" xfId="3" applyNumberFormat="1" applyFont="1" applyFill="1" applyBorder="1" applyProtection="1"/>
    <xf numFmtId="42" fontId="0" fillId="0" borderId="2" xfId="3" applyNumberFormat="1" applyFont="1" applyFill="1" applyBorder="1" applyProtection="1">
      <protection locked="0"/>
    </xf>
    <xf numFmtId="42" fontId="0" fillId="0" borderId="12" xfId="3" applyNumberFormat="1" applyFont="1" applyFill="1" applyBorder="1" applyProtection="1">
      <protection locked="0"/>
    </xf>
    <xf numFmtId="43" fontId="0" fillId="0" borderId="0" xfId="1" applyFont="1" applyFill="1" applyBorder="1" applyProtection="1">
      <protection locked="0"/>
    </xf>
    <xf numFmtId="43" fontId="0" fillId="0" borderId="0" xfId="1" applyFont="1" applyFill="1" applyBorder="1" applyProtection="1"/>
    <xf numFmtId="42" fontId="0" fillId="0" borderId="4" xfId="3" applyNumberFormat="1" applyFont="1" applyFill="1" applyBorder="1" applyProtection="1">
      <protection locked="0"/>
    </xf>
    <xf numFmtId="42" fontId="0" fillId="0" borderId="8" xfId="3" applyNumberFormat="1" applyFont="1" applyFill="1" applyBorder="1" applyProtection="1">
      <protection locked="0"/>
    </xf>
    <xf numFmtId="42" fontId="0" fillId="0" borderId="2" xfId="3" applyNumberFormat="1" applyFont="1" applyFill="1" applyBorder="1" applyProtection="1"/>
    <xf numFmtId="42" fontId="0" fillId="0" borderId="2" xfId="3" applyNumberFormat="1" applyFont="1" applyFill="1" applyBorder="1" applyAlignment="1" applyProtection="1">
      <alignment horizontal="right"/>
    </xf>
    <xf numFmtId="42" fontId="0" fillId="0" borderId="9" xfId="3" applyNumberFormat="1" applyFont="1" applyFill="1" applyBorder="1" applyProtection="1">
      <protection locked="0"/>
    </xf>
    <xf numFmtId="42" fontId="5" fillId="0" borderId="9" xfId="3" applyNumberFormat="1" applyFont="1" applyFill="1" applyBorder="1" applyProtection="1"/>
    <xf numFmtId="42" fontId="0" fillId="0" borderId="1" xfId="3" applyNumberFormat="1" applyFont="1" applyFill="1" applyBorder="1" applyProtection="1">
      <protection locked="0"/>
    </xf>
    <xf numFmtId="42" fontId="5" fillId="0" borderId="1" xfId="3" applyNumberFormat="1" applyFont="1" applyFill="1" applyBorder="1" applyProtection="1"/>
    <xf numFmtId="0" fontId="5" fillId="0" borderId="13" xfId="0" applyFont="1" applyBorder="1"/>
    <xf numFmtId="0" fontId="5" fillId="0" borderId="9" xfId="0" applyFont="1" applyBorder="1"/>
    <xf numFmtId="0" fontId="0" fillId="0" borderId="13" xfId="0" applyBorder="1" applyProtection="1">
      <protection locked="0"/>
    </xf>
    <xf numFmtId="0" fontId="0" fillId="0" borderId="9" xfId="0" applyBorder="1" applyProtection="1">
      <protection locked="0"/>
    </xf>
    <xf numFmtId="0" fontId="0" fillId="0" borderId="9" xfId="0" applyBorder="1"/>
    <xf numFmtId="0" fontId="18" fillId="0" borderId="10" xfId="0" applyFont="1" applyBorder="1" applyProtection="1">
      <protection locked="0"/>
    </xf>
    <xf numFmtId="0" fontId="18" fillId="0" borderId="1" xfId="0" applyFont="1" applyBorder="1" applyProtection="1">
      <protection locked="0"/>
    </xf>
    <xf numFmtId="42" fontId="0" fillId="0" borderId="1" xfId="3" applyNumberFormat="1" applyFont="1" applyFill="1" applyBorder="1" applyProtection="1"/>
    <xf numFmtId="42" fontId="0" fillId="0" borderId="8" xfId="3" applyNumberFormat="1" applyFont="1" applyFill="1" applyBorder="1" applyAlignment="1" applyProtection="1">
      <alignment horizontal="right"/>
    </xf>
    <xf numFmtId="0" fontId="18" fillId="0" borderId="0" xfId="4" applyFont="1" applyAlignment="1">
      <alignment horizontal="center" wrapText="1"/>
    </xf>
    <xf numFmtId="169" fontId="18" fillId="0" borderId="0" xfId="3" applyNumberFormat="1" applyFont="1" applyFill="1" applyBorder="1" applyAlignment="1">
      <alignment horizontal="center" wrapText="1"/>
    </xf>
    <xf numFmtId="44" fontId="13" fillId="0" borderId="10" xfId="3" applyFont="1" applyFill="1" applyBorder="1" applyAlignment="1" applyProtection="1">
      <alignment horizontal="left" vertical="top"/>
    </xf>
    <xf numFmtId="169" fontId="13" fillId="0" borderId="1" xfId="3" applyNumberFormat="1" applyFont="1" applyFill="1" applyBorder="1" applyAlignment="1" applyProtection="1">
      <alignment horizontal="left" vertical="top"/>
    </xf>
    <xf numFmtId="169" fontId="13" fillId="0" borderId="2" xfId="3" applyNumberFormat="1" applyFont="1" applyFill="1" applyBorder="1" applyAlignment="1" applyProtection="1">
      <alignment horizontal="left" vertical="top"/>
    </xf>
    <xf numFmtId="164" fontId="18" fillId="0" borderId="43" xfId="4" applyNumberFormat="1" applyFont="1" applyBorder="1" applyAlignment="1">
      <alignment wrapText="1"/>
    </xf>
    <xf numFmtId="164" fontId="18" fillId="0" borderId="45" xfId="4" applyNumberFormat="1" applyFont="1" applyBorder="1" applyAlignment="1">
      <alignment wrapText="1"/>
    </xf>
    <xf numFmtId="170" fontId="6" fillId="0" borderId="30" xfId="4" applyNumberFormat="1" applyFont="1" applyBorder="1" applyAlignment="1">
      <alignment vertical="center"/>
    </xf>
    <xf numFmtId="170" fontId="6" fillId="0" borderId="31" xfId="4" applyNumberFormat="1" applyFont="1" applyBorder="1" applyAlignment="1">
      <alignment vertical="center"/>
    </xf>
    <xf numFmtId="170" fontId="6" fillId="0" borderId="26" xfId="4" applyNumberFormat="1" applyFont="1" applyBorder="1" applyAlignment="1">
      <alignment vertical="top"/>
    </xf>
    <xf numFmtId="170" fontId="6" fillId="0" borderId="7" xfId="4" applyNumberFormat="1" applyFont="1" applyBorder="1" applyAlignment="1">
      <alignment vertical="top"/>
    </xf>
    <xf numFmtId="170" fontId="6" fillId="0" borderId="46" xfId="4" applyNumberFormat="1" applyFont="1" applyBorder="1" applyAlignment="1">
      <alignment vertical="center"/>
    </xf>
    <xf numFmtId="170" fontId="6" fillId="0" borderId="47" xfId="4" applyNumberFormat="1" applyFont="1" applyBorder="1" applyAlignment="1">
      <alignment vertical="center"/>
    </xf>
    <xf numFmtId="0" fontId="7" fillId="0" borderId="19" xfId="4" applyFont="1" applyBorder="1" applyAlignment="1" applyProtection="1">
      <alignment vertical="top" wrapText="1"/>
      <protection locked="0"/>
    </xf>
    <xf numFmtId="0" fontId="59" fillId="0" borderId="31" xfId="4" applyFont="1" applyBorder="1" applyAlignment="1">
      <alignment vertical="top" wrapText="1"/>
    </xf>
    <xf numFmtId="169" fontId="13" fillId="26" borderId="10" xfId="5" applyNumberFormat="1" applyFont="1" applyFill="1" applyBorder="1" applyAlignment="1" applyProtection="1">
      <alignment horizontal="right" vertical="top"/>
    </xf>
    <xf numFmtId="14" fontId="22" fillId="5" borderId="0" xfId="4" applyNumberFormat="1" applyFont="1" applyFill="1" applyAlignment="1">
      <alignment horizontal="left" vertical="center"/>
    </xf>
    <xf numFmtId="14" fontId="11" fillId="5" borderId="6" xfId="0" applyNumberFormat="1" applyFont="1" applyFill="1" applyBorder="1" applyAlignment="1">
      <alignment vertical="top"/>
    </xf>
    <xf numFmtId="164" fontId="11" fillId="5" borderId="6" xfId="0" applyNumberFormat="1" applyFont="1" applyFill="1" applyBorder="1" applyAlignment="1">
      <alignment horizontal="left" vertical="top"/>
    </xf>
    <xf numFmtId="14" fontId="22" fillId="32" borderId="0" xfId="4" applyNumberFormat="1" applyFont="1" applyFill="1" applyAlignment="1">
      <alignment horizontal="left" vertical="center"/>
    </xf>
    <xf numFmtId="14" fontId="11" fillId="32" borderId="6" xfId="0" applyNumberFormat="1" applyFont="1" applyFill="1" applyBorder="1" applyAlignment="1">
      <alignment vertical="top"/>
    </xf>
    <xf numFmtId="14" fontId="11" fillId="32" borderId="6" xfId="0" applyNumberFormat="1" applyFont="1" applyFill="1" applyBorder="1" applyAlignment="1">
      <alignment horizontal="left" vertical="top"/>
    </xf>
    <xf numFmtId="169" fontId="11" fillId="0" borderId="14" xfId="3" applyNumberFormat="1" applyFont="1" applyFill="1" applyBorder="1" applyAlignment="1" applyProtection="1">
      <alignment vertical="center"/>
    </xf>
    <xf numFmtId="169" fontId="11" fillId="0" borderId="7" xfId="3" applyNumberFormat="1" applyFont="1" applyFill="1" applyBorder="1" applyAlignment="1" applyProtection="1">
      <alignment vertical="center"/>
    </xf>
    <xf numFmtId="169" fontId="11" fillId="0" borderId="5" xfId="3" applyNumberFormat="1" applyFont="1" applyFill="1" applyBorder="1" applyAlignment="1" applyProtection="1">
      <alignment vertical="center"/>
    </xf>
    <xf numFmtId="14" fontId="11" fillId="6" borderId="6" xfId="0" applyNumberFormat="1" applyFont="1" applyFill="1" applyBorder="1" applyAlignment="1">
      <alignment horizontal="left" vertical="top"/>
    </xf>
    <xf numFmtId="14" fontId="11" fillId="6" borderId="6" xfId="0" applyNumberFormat="1" applyFont="1" applyFill="1" applyBorder="1" applyAlignment="1">
      <alignment vertical="top"/>
    </xf>
    <xf numFmtId="14" fontId="13" fillId="26" borderId="6" xfId="0" applyNumberFormat="1" applyFont="1" applyFill="1" applyBorder="1" applyAlignment="1">
      <alignment vertical="top"/>
    </xf>
    <xf numFmtId="164" fontId="13" fillId="26" borderId="6" xfId="0" applyNumberFormat="1" applyFont="1" applyFill="1" applyBorder="1" applyAlignment="1">
      <alignment vertical="top"/>
    </xf>
    <xf numFmtId="0" fontId="5" fillId="28" borderId="4" xfId="0" applyFont="1" applyFill="1" applyBorder="1" applyAlignment="1">
      <alignment horizontal="center" vertical="center" wrapText="1"/>
    </xf>
    <xf numFmtId="0" fontId="22" fillId="0" borderId="0" xfId="4" applyFont="1" applyAlignment="1">
      <alignment vertical="top"/>
    </xf>
    <xf numFmtId="0" fontId="13" fillId="0" borderId="9" xfId="0" applyFont="1" applyBorder="1" applyAlignment="1">
      <alignment vertical="top"/>
    </xf>
    <xf numFmtId="167" fontId="13" fillId="0" borderId="45" xfId="0" applyNumberFormat="1" applyFont="1" applyBorder="1" applyAlignment="1" applyProtection="1">
      <alignment vertical="top"/>
      <protection locked="0"/>
    </xf>
    <xf numFmtId="9" fontId="13" fillId="0" borderId="45" xfId="0" applyNumberFormat="1" applyFont="1" applyBorder="1" applyAlignment="1" applyProtection="1">
      <alignment vertical="top"/>
      <protection locked="0"/>
    </xf>
    <xf numFmtId="164" fontId="13" fillId="0" borderId="45" xfId="0" applyNumberFormat="1" applyFont="1" applyBorder="1" applyAlignment="1" applyProtection="1">
      <alignment vertical="top"/>
      <protection locked="0"/>
    </xf>
    <xf numFmtId="14" fontId="11" fillId="0" borderId="63" xfId="0" applyNumberFormat="1" applyFont="1" applyBorder="1" applyAlignment="1">
      <alignment vertical="top"/>
    </xf>
    <xf numFmtId="164" fontId="13" fillId="13" borderId="0" xfId="0" applyNumberFormat="1" applyFont="1" applyFill="1" applyAlignment="1">
      <alignment vertical="top"/>
    </xf>
    <xf numFmtId="14" fontId="22" fillId="6" borderId="0" xfId="4" applyNumberFormat="1" applyFont="1" applyFill="1" applyAlignment="1">
      <alignment horizontal="left" vertical="center" wrapText="1"/>
    </xf>
    <xf numFmtId="42" fontId="11" fillId="0" borderId="0" xfId="0" applyNumberFormat="1" applyFont="1" applyAlignment="1">
      <alignment vertical="top"/>
    </xf>
    <xf numFmtId="0" fontId="5" fillId="0" borderId="31" xfId="4" applyFont="1" applyBorder="1" applyAlignment="1">
      <alignment vertical="top"/>
    </xf>
    <xf numFmtId="0" fontId="36" fillId="16" borderId="0" xfId="0" applyFont="1" applyFill="1" applyAlignment="1">
      <alignment horizontal="left" vertical="center"/>
    </xf>
    <xf numFmtId="0" fontId="44" fillId="26" borderId="0" xfId="0" applyFont="1" applyFill="1" applyAlignment="1">
      <alignment horizontal="left" vertical="center" wrapText="1" indent="2"/>
    </xf>
    <xf numFmtId="0" fontId="43" fillId="16" borderId="0" xfId="0" applyFont="1" applyFill="1" applyAlignment="1">
      <alignment horizontal="left" vertical="center" wrapText="1" indent="2"/>
    </xf>
    <xf numFmtId="0" fontId="44" fillId="12" borderId="0" xfId="0" applyFont="1" applyFill="1" applyAlignment="1">
      <alignment horizontal="left" vertical="center" wrapText="1" indent="2"/>
    </xf>
    <xf numFmtId="0" fontId="43" fillId="12" borderId="0" xfId="0" applyFont="1" applyFill="1" applyAlignment="1">
      <alignment horizontal="left" vertical="center" wrapText="1" indent="2"/>
    </xf>
    <xf numFmtId="0" fontId="0" fillId="0" borderId="0" xfId="0" applyAlignment="1">
      <alignment horizontal="left"/>
    </xf>
    <xf numFmtId="0" fontId="51" fillId="14" borderId="0" xfId="0" applyFont="1" applyFill="1" applyAlignment="1">
      <alignment horizontal="left" indent="1"/>
    </xf>
    <xf numFmtId="0" fontId="28" fillId="16" borderId="0" xfId="0" applyFont="1" applyFill="1" applyAlignment="1">
      <alignment horizontal="left" vertical="center" wrapText="1" indent="2"/>
    </xf>
    <xf numFmtId="0" fontId="34" fillId="16" borderId="0" xfId="0" applyFont="1" applyFill="1" applyAlignment="1">
      <alignment horizontal="left" vertical="top" wrapText="1" indent="4"/>
    </xf>
    <xf numFmtId="0" fontId="28" fillId="16" borderId="0" xfId="0" applyFont="1" applyFill="1" applyAlignment="1">
      <alignment horizontal="left" vertical="top" wrapText="1" indent="4"/>
    </xf>
    <xf numFmtId="0" fontId="50" fillId="16" borderId="0" xfId="0" applyFont="1" applyFill="1" applyAlignment="1">
      <alignment horizontal="left" vertical="center" wrapText="1" indent="8"/>
    </xf>
    <xf numFmtId="0" fontId="70" fillId="16" borderId="0" xfId="0" applyFont="1" applyFill="1" applyAlignment="1">
      <alignment horizontal="left" vertical="center" wrapText="1" indent="8"/>
    </xf>
    <xf numFmtId="0" fontId="28" fillId="16" borderId="0" xfId="0" applyFont="1" applyFill="1" applyAlignment="1">
      <alignment horizontal="left" vertical="top" wrapText="1" indent="2"/>
    </xf>
    <xf numFmtId="0" fontId="66" fillId="16" borderId="0" xfId="0" applyFont="1" applyFill="1" applyAlignment="1">
      <alignment horizontal="left" vertical="top" wrapText="1" indent="4"/>
    </xf>
    <xf numFmtId="0" fontId="34" fillId="16" borderId="0" xfId="0" applyFont="1" applyFill="1" applyAlignment="1">
      <alignment horizontal="left" vertical="top" wrapText="1" indent="6"/>
    </xf>
    <xf numFmtId="0" fontId="28" fillId="16" borderId="0" xfId="0" applyFont="1" applyFill="1" applyAlignment="1">
      <alignment horizontal="left" vertical="top" wrapText="1" indent="6"/>
    </xf>
    <xf numFmtId="0" fontId="46" fillId="16" borderId="0" xfId="7" applyFont="1" applyFill="1" applyAlignment="1">
      <alignment horizontal="left" vertical="center" indent="4"/>
    </xf>
    <xf numFmtId="0" fontId="46" fillId="16" borderId="0" xfId="7" applyFont="1" applyFill="1" applyAlignment="1">
      <alignment horizontal="left" vertical="center" indent="5"/>
    </xf>
    <xf numFmtId="0" fontId="47" fillId="16" borderId="0" xfId="0" applyFont="1" applyFill="1" applyAlignment="1">
      <alignment horizontal="left" vertical="center" indent="5"/>
    </xf>
    <xf numFmtId="0" fontId="31" fillId="16" borderId="0" xfId="0" applyFont="1" applyFill="1" applyAlignment="1">
      <alignment horizontal="left" vertical="top" wrapText="1" indent="2"/>
    </xf>
    <xf numFmtId="0" fontId="35" fillId="16" borderId="0" xfId="0" applyFont="1" applyFill="1" applyAlignment="1">
      <alignment horizontal="left" vertical="center" wrapText="1"/>
    </xf>
    <xf numFmtId="0" fontId="35" fillId="16" borderId="0" xfId="0" applyFont="1" applyFill="1" applyAlignment="1">
      <alignment horizontal="left" vertical="center"/>
    </xf>
    <xf numFmtId="0" fontId="28" fillId="16" borderId="0" xfId="0" applyFont="1" applyFill="1" applyAlignment="1">
      <alignment horizontal="left" vertical="center" wrapText="1"/>
    </xf>
    <xf numFmtId="0" fontId="37" fillId="16" borderId="0" xfId="0" applyFont="1" applyFill="1" applyAlignment="1">
      <alignment horizontal="center" vertical="center" wrapText="1"/>
    </xf>
    <xf numFmtId="0" fontId="36" fillId="16" borderId="0" xfId="0" applyFont="1" applyFill="1" applyAlignment="1">
      <alignment horizontal="left" vertical="top" wrapText="1" indent="7"/>
    </xf>
    <xf numFmtId="0" fontId="30" fillId="3" borderId="0" xfId="0" applyFont="1" applyFill="1" applyAlignment="1">
      <alignment horizontal="left" vertical="center" indent="2"/>
    </xf>
    <xf numFmtId="0" fontId="28" fillId="16" borderId="0" xfId="0" applyFont="1" applyFill="1" applyAlignment="1">
      <alignment horizontal="left" vertical="top" wrapText="1"/>
    </xf>
    <xf numFmtId="0" fontId="50" fillId="16" borderId="0" xfId="0" applyFont="1" applyFill="1" applyAlignment="1">
      <alignment horizontal="left" vertical="center" indent="7"/>
    </xf>
    <xf numFmtId="0" fontId="30" fillId="27" borderId="0" xfId="0" applyFont="1" applyFill="1" applyAlignment="1">
      <alignment horizontal="left"/>
    </xf>
    <xf numFmtId="0" fontId="44" fillId="16" borderId="0" xfId="0" applyFont="1" applyFill="1" applyAlignment="1">
      <alignment horizontal="left" vertical="center" wrapText="1" indent="2"/>
    </xf>
    <xf numFmtId="0" fontId="40" fillId="16" borderId="0" xfId="0" applyFont="1" applyFill="1" applyAlignment="1">
      <alignment horizontal="left" vertical="center"/>
    </xf>
    <xf numFmtId="0" fontId="30" fillId="27" borderId="0" xfId="0" applyFont="1" applyFill="1"/>
    <xf numFmtId="0" fontId="28" fillId="16" borderId="0" xfId="0" applyFont="1" applyFill="1" applyAlignment="1">
      <alignment horizontal="left" vertical="center" wrapText="1" indent="1"/>
    </xf>
    <xf numFmtId="0" fontId="30" fillId="0" borderId="0" xfId="0" applyFont="1" applyAlignment="1">
      <alignment horizontal="left" indent="1"/>
    </xf>
    <xf numFmtId="0" fontId="29" fillId="16" borderId="0" xfId="0" applyFont="1" applyFill="1" applyAlignment="1">
      <alignment horizontal="center" vertical="center"/>
    </xf>
    <xf numFmtId="0" fontId="27" fillId="16" borderId="0" xfId="0" applyFont="1" applyFill="1" applyAlignment="1">
      <alignment horizontal="center" vertical="center"/>
    </xf>
    <xf numFmtId="0" fontId="5" fillId="0" borderId="6" xfId="0" applyFont="1" applyBorder="1" applyAlignment="1">
      <alignment horizontal="center"/>
    </xf>
    <xf numFmtId="0" fontId="13" fillId="0" borderId="6" xfId="0" applyFont="1" applyBorder="1" applyAlignment="1">
      <alignment horizontal="center" vertical="top"/>
    </xf>
    <xf numFmtId="49" fontId="11" fillId="0" borderId="13" xfId="3" applyNumberFormat="1" applyFont="1" applyBorder="1" applyAlignment="1" applyProtection="1">
      <alignment horizontal="center" vertical="center"/>
    </xf>
    <xf numFmtId="49" fontId="11" fillId="0" borderId="9" xfId="3" applyNumberFormat="1" applyFont="1" applyBorder="1" applyAlignment="1" applyProtection="1">
      <alignment horizontal="center" vertical="center"/>
    </xf>
    <xf numFmtId="49" fontId="11" fillId="0" borderId="4" xfId="3" applyNumberFormat="1" applyFont="1" applyBorder="1" applyAlignment="1" applyProtection="1">
      <alignment horizontal="center" vertical="center"/>
    </xf>
    <xf numFmtId="0" fontId="11" fillId="16" borderId="6" xfId="0" applyFont="1" applyFill="1" applyBorder="1" applyAlignment="1">
      <alignment horizontal="center" vertical="center"/>
    </xf>
    <xf numFmtId="0" fontId="11" fillId="0" borderId="6" xfId="0" applyFont="1" applyBorder="1" applyAlignment="1">
      <alignment horizontal="center" vertical="top"/>
    </xf>
    <xf numFmtId="0" fontId="13" fillId="0" borderId="7" xfId="0" applyFont="1" applyBorder="1" applyAlignment="1" applyProtection="1">
      <alignment horizontal="left" vertical="top"/>
      <protection locked="0"/>
    </xf>
    <xf numFmtId="0" fontId="13" fillId="0" borderId="5" xfId="0" applyFont="1" applyBorder="1" applyAlignment="1" applyProtection="1">
      <alignment horizontal="left" vertical="top"/>
      <protection locked="0"/>
    </xf>
    <xf numFmtId="0" fontId="13" fillId="0" borderId="14" xfId="0" applyFont="1" applyBorder="1" applyAlignment="1" applyProtection="1">
      <alignment horizontal="left" vertical="top"/>
      <protection locked="0"/>
    </xf>
    <xf numFmtId="0" fontId="11" fillId="0" borderId="14" xfId="0" applyFont="1" applyBorder="1" applyAlignment="1">
      <alignment horizontal="left" vertical="top"/>
    </xf>
    <xf numFmtId="0" fontId="11" fillId="0" borderId="7" xfId="0" applyFont="1" applyBorder="1" applyAlignment="1">
      <alignment horizontal="left" vertical="top"/>
    </xf>
    <xf numFmtId="0" fontId="11" fillId="0" borderId="41" xfId="0" applyFont="1" applyBorder="1" applyAlignment="1">
      <alignment horizontal="left" vertical="top"/>
    </xf>
    <xf numFmtId="0" fontId="11" fillId="16" borderId="14" xfId="0" applyFont="1" applyFill="1" applyBorder="1" applyAlignment="1">
      <alignment horizontal="center" vertical="center"/>
    </xf>
    <xf numFmtId="0" fontId="11" fillId="16" borderId="7" xfId="0" applyFont="1" applyFill="1" applyBorder="1" applyAlignment="1">
      <alignment horizontal="center" vertical="center"/>
    </xf>
    <xf numFmtId="0" fontId="11" fillId="16" borderId="5" xfId="0" applyFont="1" applyFill="1" applyBorder="1" applyAlignment="1">
      <alignment horizontal="center" vertical="center"/>
    </xf>
    <xf numFmtId="42" fontId="13" fillId="0" borderId="26" xfId="0" applyNumberFormat="1" applyFont="1" applyBorder="1" applyAlignment="1">
      <alignment horizontal="left" vertical="top"/>
    </xf>
    <xf numFmtId="42" fontId="13" fillId="0" borderId="7" xfId="0" applyNumberFormat="1" applyFont="1" applyBorder="1" applyAlignment="1">
      <alignment horizontal="left" vertical="top"/>
    </xf>
    <xf numFmtId="42" fontId="13" fillId="0" borderId="41" xfId="0" applyNumberFormat="1" applyFont="1" applyBorder="1" applyAlignment="1">
      <alignment horizontal="left" vertical="top"/>
    </xf>
    <xf numFmtId="0" fontId="13" fillId="0" borderId="7" xfId="0" applyFont="1" applyBorder="1" applyAlignment="1">
      <alignment horizontal="left" vertical="top"/>
    </xf>
    <xf numFmtId="42" fontId="13" fillId="0" borderId="26" xfId="0" applyNumberFormat="1" applyFont="1" applyBorder="1" applyAlignment="1" applyProtection="1">
      <alignment horizontal="left" vertical="top"/>
      <protection locked="0"/>
    </xf>
    <xf numFmtId="42" fontId="13" fillId="0" borderId="7" xfId="0" applyNumberFormat="1" applyFont="1" applyBorder="1" applyAlignment="1" applyProtection="1">
      <alignment horizontal="left" vertical="top"/>
      <protection locked="0"/>
    </xf>
    <xf numFmtId="42" fontId="13" fillId="0" borderId="41" xfId="0" applyNumberFormat="1" applyFont="1" applyBorder="1" applyAlignment="1" applyProtection="1">
      <alignment horizontal="left" vertical="top"/>
      <protection locked="0"/>
    </xf>
    <xf numFmtId="14" fontId="13" fillId="0" borderId="26" xfId="3" applyNumberFormat="1" applyFont="1" applyFill="1" applyBorder="1" applyAlignment="1" applyProtection="1">
      <alignment horizontal="center" vertical="top"/>
      <protection locked="0"/>
    </xf>
    <xf numFmtId="14" fontId="13" fillId="0" borderId="7" xfId="3" applyNumberFormat="1" applyFont="1" applyFill="1" applyBorder="1" applyAlignment="1" applyProtection="1">
      <alignment horizontal="center" vertical="top"/>
      <protection locked="0"/>
    </xf>
    <xf numFmtId="14" fontId="13" fillId="0" borderId="41" xfId="3" applyNumberFormat="1" applyFont="1" applyFill="1" applyBorder="1" applyAlignment="1" applyProtection="1">
      <alignment horizontal="center" vertical="top"/>
      <protection locked="0"/>
    </xf>
    <xf numFmtId="49" fontId="13" fillId="0" borderId="26" xfId="3" applyNumberFormat="1" applyFont="1" applyFill="1" applyBorder="1" applyAlignment="1" applyProtection="1">
      <alignment horizontal="center" vertical="top"/>
      <protection locked="0"/>
    </xf>
    <xf numFmtId="49" fontId="13" fillId="0" borderId="7" xfId="3" applyNumberFormat="1" applyFont="1" applyFill="1" applyBorder="1" applyAlignment="1" applyProtection="1">
      <alignment horizontal="center" vertical="top"/>
      <protection locked="0"/>
    </xf>
    <xf numFmtId="49" fontId="13" fillId="0" borderId="41" xfId="3" applyNumberFormat="1" applyFont="1" applyFill="1" applyBorder="1" applyAlignment="1" applyProtection="1">
      <alignment horizontal="center" vertical="top"/>
      <protection locked="0"/>
    </xf>
    <xf numFmtId="49" fontId="13" fillId="10" borderId="26" xfId="0" applyNumberFormat="1" applyFont="1" applyFill="1" applyBorder="1" applyAlignment="1">
      <alignment horizontal="center" vertical="center" wrapText="1"/>
    </xf>
    <xf numFmtId="49" fontId="13" fillId="10" borderId="7" xfId="0" applyNumberFormat="1" applyFont="1" applyFill="1" applyBorder="1" applyAlignment="1">
      <alignment horizontal="center" vertical="center" wrapText="1"/>
    </xf>
    <xf numFmtId="49" fontId="13" fillId="10" borderId="41" xfId="0" applyNumberFormat="1" applyFont="1" applyFill="1" applyBorder="1" applyAlignment="1">
      <alignment horizontal="center" vertical="center" wrapText="1"/>
    </xf>
    <xf numFmtId="0" fontId="13" fillId="0" borderId="14" xfId="0" applyFont="1" applyBorder="1" applyAlignment="1">
      <alignment horizontal="left" vertical="top"/>
    </xf>
    <xf numFmtId="49" fontId="13" fillId="11" borderId="26" xfId="0" applyNumberFormat="1" applyFont="1" applyFill="1" applyBorder="1" applyAlignment="1">
      <alignment horizontal="center" vertical="center" wrapText="1"/>
    </xf>
    <xf numFmtId="49" fontId="13" fillId="11" borderId="7" xfId="0" applyNumberFormat="1" applyFont="1" applyFill="1" applyBorder="1" applyAlignment="1">
      <alignment horizontal="center" vertical="center" wrapText="1"/>
    </xf>
    <xf numFmtId="49" fontId="13" fillId="11" borderId="41" xfId="0" applyNumberFormat="1" applyFont="1" applyFill="1" applyBorder="1" applyAlignment="1">
      <alignment horizontal="center" vertical="center" wrapText="1"/>
    </xf>
    <xf numFmtId="0" fontId="11" fillId="8" borderId="15" xfId="0" applyFont="1" applyFill="1" applyBorder="1" applyAlignment="1">
      <alignment horizontal="center" vertical="center"/>
    </xf>
    <xf numFmtId="0" fontId="11" fillId="8" borderId="16" xfId="0" applyFont="1" applyFill="1" applyBorder="1" applyAlignment="1">
      <alignment horizontal="center" vertical="center"/>
    </xf>
    <xf numFmtId="0" fontId="11" fillId="8" borderId="17"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17" xfId="0" applyFont="1" applyFill="1" applyBorder="1" applyAlignment="1">
      <alignment horizontal="center" vertical="center"/>
    </xf>
    <xf numFmtId="0" fontId="11" fillId="10" borderId="15" xfId="0" applyFont="1" applyFill="1" applyBorder="1" applyAlignment="1">
      <alignment horizontal="center" vertical="center"/>
    </xf>
    <xf numFmtId="0" fontId="11" fillId="10" borderId="16" xfId="0" applyFont="1" applyFill="1" applyBorder="1" applyAlignment="1">
      <alignment horizontal="center" vertical="center"/>
    </xf>
    <xf numFmtId="0" fontId="11" fillId="10" borderId="17" xfId="0" applyFont="1" applyFill="1" applyBorder="1" applyAlignment="1">
      <alignment horizontal="center" vertical="center"/>
    </xf>
    <xf numFmtId="0" fontId="11" fillId="11" borderId="15" xfId="0" applyFont="1" applyFill="1" applyBorder="1" applyAlignment="1">
      <alignment horizontal="center" vertical="center"/>
    </xf>
    <xf numFmtId="0" fontId="11" fillId="11" borderId="16" xfId="0" applyFont="1" applyFill="1" applyBorder="1" applyAlignment="1">
      <alignment horizontal="center" vertical="center"/>
    </xf>
    <xf numFmtId="0" fontId="11" fillId="11" borderId="17" xfId="0" applyFont="1" applyFill="1" applyBorder="1" applyAlignment="1">
      <alignment horizontal="center" vertical="center"/>
    </xf>
    <xf numFmtId="0" fontId="11" fillId="16" borderId="9" xfId="0" applyFont="1" applyFill="1" applyBorder="1" applyAlignment="1">
      <alignment horizontal="center" vertical="center"/>
    </xf>
    <xf numFmtId="0" fontId="13" fillId="3" borderId="2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41" xfId="0" applyFont="1" applyFill="1" applyBorder="1" applyAlignment="1">
      <alignment horizontal="center" vertical="center" wrapText="1"/>
    </xf>
    <xf numFmtId="49" fontId="13" fillId="2" borderId="26" xfId="0" applyNumberFormat="1" applyFont="1" applyFill="1" applyBorder="1" applyAlignment="1">
      <alignment horizontal="center" vertical="center" wrapText="1"/>
    </xf>
    <xf numFmtId="49" fontId="13" fillId="2" borderId="7" xfId="0" applyNumberFormat="1" applyFont="1" applyFill="1" applyBorder="1" applyAlignment="1">
      <alignment horizontal="center" vertical="center" wrapText="1"/>
    </xf>
    <xf numFmtId="49" fontId="13" fillId="2" borderId="41" xfId="0" applyNumberFormat="1" applyFont="1" applyFill="1" applyBorder="1" applyAlignment="1">
      <alignment horizontal="center" vertical="center" wrapText="1"/>
    </xf>
    <xf numFmtId="49" fontId="13" fillId="4" borderId="26" xfId="0" applyNumberFormat="1" applyFont="1" applyFill="1" applyBorder="1" applyAlignment="1">
      <alignment horizontal="center" vertical="center" wrapText="1"/>
    </xf>
    <xf numFmtId="49" fontId="13" fillId="4" borderId="7" xfId="0" applyNumberFormat="1" applyFont="1" applyFill="1" applyBorder="1" applyAlignment="1">
      <alignment horizontal="center" vertical="center" wrapText="1"/>
    </xf>
    <xf numFmtId="49" fontId="13" fillId="4" borderId="41" xfId="0" applyNumberFormat="1" applyFont="1" applyFill="1" applyBorder="1" applyAlignment="1">
      <alignment horizontal="center" vertical="center" wrapText="1"/>
    </xf>
    <xf numFmtId="49" fontId="13" fillId="5" borderId="26" xfId="0" applyNumberFormat="1" applyFont="1" applyFill="1" applyBorder="1" applyAlignment="1">
      <alignment horizontal="center" vertical="center" wrapText="1"/>
    </xf>
    <xf numFmtId="49" fontId="13" fillId="5" borderId="7" xfId="0" applyNumberFormat="1" applyFont="1" applyFill="1" applyBorder="1" applyAlignment="1">
      <alignment horizontal="center" vertical="center" wrapText="1"/>
    </xf>
    <xf numFmtId="49" fontId="13" fillId="5" borderId="41" xfId="0" applyNumberFormat="1" applyFont="1" applyFill="1" applyBorder="1" applyAlignment="1">
      <alignment horizontal="center" vertical="center" wrapText="1"/>
    </xf>
    <xf numFmtId="49" fontId="13" fillId="6" borderId="26" xfId="0" applyNumberFormat="1" applyFont="1" applyFill="1" applyBorder="1" applyAlignment="1">
      <alignment horizontal="center" vertical="center" wrapText="1"/>
    </xf>
    <xf numFmtId="49" fontId="13" fillId="6" borderId="7" xfId="0" applyNumberFormat="1" applyFont="1" applyFill="1" applyBorder="1" applyAlignment="1">
      <alignment horizontal="center" vertical="center" wrapText="1"/>
    </xf>
    <xf numFmtId="49" fontId="13" fillId="6" borderId="41" xfId="0" applyNumberFormat="1" applyFont="1" applyFill="1" applyBorder="1" applyAlignment="1">
      <alignment horizontal="center" vertical="center" wrapText="1"/>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17"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17"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16" xfId="0" applyFont="1" applyFill="1" applyBorder="1" applyAlignment="1">
      <alignment horizontal="center" vertical="center"/>
    </xf>
    <xf numFmtId="0" fontId="11" fillId="5" borderId="17" xfId="0" applyFont="1" applyFill="1" applyBorder="1" applyAlignment="1">
      <alignment horizontal="center" vertical="center"/>
    </xf>
    <xf numFmtId="0" fontId="11" fillId="6" borderId="15"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7" borderId="16" xfId="0" applyFont="1" applyFill="1" applyBorder="1" applyAlignment="1">
      <alignment horizontal="center" vertical="center"/>
    </xf>
    <xf numFmtId="49" fontId="13" fillId="7" borderId="26" xfId="0" applyNumberFormat="1" applyFont="1" applyFill="1" applyBorder="1" applyAlignment="1">
      <alignment horizontal="center" vertical="center" wrapText="1"/>
    </xf>
    <xf numFmtId="49" fontId="13" fillId="7" borderId="7" xfId="0" applyNumberFormat="1" applyFont="1" applyFill="1" applyBorder="1" applyAlignment="1">
      <alignment horizontal="center" vertical="center" wrapText="1"/>
    </xf>
    <xf numFmtId="49" fontId="13" fillId="7" borderId="41" xfId="0" applyNumberFormat="1" applyFont="1" applyFill="1" applyBorder="1" applyAlignment="1">
      <alignment horizontal="center" vertical="center" wrapText="1"/>
    </xf>
    <xf numFmtId="49" fontId="13" fillId="8" borderId="26" xfId="0" applyNumberFormat="1" applyFont="1" applyFill="1" applyBorder="1" applyAlignment="1">
      <alignment horizontal="center" vertical="center" wrapText="1"/>
    </xf>
    <xf numFmtId="49" fontId="13" fillId="8" borderId="7" xfId="0" applyNumberFormat="1" applyFont="1" applyFill="1" applyBorder="1" applyAlignment="1">
      <alignment horizontal="center" vertical="center" wrapText="1"/>
    </xf>
    <xf numFmtId="49" fontId="13" fillId="8" borderId="41" xfId="0" applyNumberFormat="1" applyFont="1" applyFill="1" applyBorder="1" applyAlignment="1">
      <alignment horizontal="center" vertical="center" wrapText="1"/>
    </xf>
    <xf numFmtId="49" fontId="13" fillId="9" borderId="26" xfId="0" applyNumberFormat="1" applyFont="1" applyFill="1" applyBorder="1" applyAlignment="1">
      <alignment horizontal="center" vertical="center" wrapText="1"/>
    </xf>
    <xf numFmtId="49" fontId="13" fillId="9" borderId="7" xfId="0" applyNumberFormat="1" applyFont="1" applyFill="1" applyBorder="1" applyAlignment="1">
      <alignment horizontal="center" vertical="center" wrapText="1"/>
    </xf>
    <xf numFmtId="49" fontId="13" fillId="9" borderId="41" xfId="0" applyNumberFormat="1" applyFont="1" applyFill="1" applyBorder="1" applyAlignment="1">
      <alignment horizontal="center" vertical="center" wrapText="1"/>
    </xf>
    <xf numFmtId="0" fontId="62" fillId="0" borderId="0" xfId="0" applyFont="1" applyAlignment="1">
      <alignment horizontal="left" vertical="top"/>
    </xf>
    <xf numFmtId="0" fontId="13" fillId="5" borderId="2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41"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41"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8" borderId="41" xfId="0" applyFont="1" applyFill="1" applyBorder="1" applyAlignment="1">
      <alignment horizontal="center" vertical="center" wrapText="1"/>
    </xf>
    <xf numFmtId="0" fontId="13" fillId="9" borderId="26"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41"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10" borderId="41"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3" fillId="11" borderId="41" xfId="0" applyFont="1" applyFill="1" applyBorder="1" applyAlignment="1">
      <alignment horizontal="center" vertical="center" wrapText="1"/>
    </xf>
    <xf numFmtId="14" fontId="13" fillId="0" borderId="26" xfId="0" applyNumberFormat="1" applyFont="1" applyBorder="1" applyAlignment="1">
      <alignment horizontal="center" vertical="top"/>
    </xf>
    <xf numFmtId="14" fontId="13" fillId="0" borderId="7" xfId="0" applyNumberFormat="1" applyFont="1" applyBorder="1" applyAlignment="1">
      <alignment horizontal="center" vertical="top"/>
    </xf>
    <xf numFmtId="14" fontId="13" fillId="0" borderId="41" xfId="0" applyNumberFormat="1" applyFont="1" applyBorder="1" applyAlignment="1">
      <alignment horizontal="center" vertical="top"/>
    </xf>
    <xf numFmtId="42" fontId="13" fillId="0" borderId="46" xfId="0" applyNumberFormat="1" applyFont="1" applyBorder="1" applyAlignment="1" applyProtection="1">
      <alignment horizontal="left" vertical="top"/>
      <protection locked="0"/>
    </xf>
    <xf numFmtId="42" fontId="13" fillId="0" borderId="47" xfId="0" applyNumberFormat="1" applyFont="1" applyBorder="1" applyAlignment="1" applyProtection="1">
      <alignment horizontal="left" vertical="top"/>
      <protection locked="0"/>
    </xf>
    <xf numFmtId="42" fontId="13" fillId="0" borderId="48" xfId="0" applyNumberFormat="1" applyFont="1" applyBorder="1" applyAlignment="1" applyProtection="1">
      <alignment horizontal="left" vertical="top"/>
      <protection locked="0"/>
    </xf>
    <xf numFmtId="0" fontId="13" fillId="0" borderId="26" xfId="0" applyFont="1" applyBorder="1" applyAlignment="1">
      <alignment horizontal="center" vertical="top"/>
    </xf>
    <xf numFmtId="0" fontId="13" fillId="0" borderId="7" xfId="0" applyFont="1" applyBorder="1" applyAlignment="1">
      <alignment horizontal="center" vertical="top"/>
    </xf>
    <xf numFmtId="0" fontId="13" fillId="0" borderId="41" xfId="0" applyFont="1" applyBorder="1" applyAlignment="1">
      <alignment horizontal="center" vertical="top"/>
    </xf>
    <xf numFmtId="42" fontId="13" fillId="0" borderId="46" xfId="0" applyNumberFormat="1" applyFont="1" applyBorder="1" applyAlignment="1">
      <alignment horizontal="left" vertical="top"/>
    </xf>
    <xf numFmtId="42" fontId="13" fillId="0" borderId="47" xfId="0" applyNumberFormat="1" applyFont="1" applyBorder="1" applyAlignment="1">
      <alignment horizontal="left" vertical="top"/>
    </xf>
    <xf numFmtId="42" fontId="13" fillId="0" borderId="48" xfId="0" applyNumberFormat="1" applyFont="1" applyBorder="1" applyAlignment="1">
      <alignment horizontal="left" vertical="top"/>
    </xf>
    <xf numFmtId="168" fontId="11" fillId="14" borderId="6" xfId="0" applyNumberFormat="1" applyFont="1" applyFill="1" applyBorder="1" applyAlignment="1">
      <alignment horizontal="center" vertical="center" wrapText="1"/>
    </xf>
    <xf numFmtId="0" fontId="11" fillId="0" borderId="9" xfId="0" applyFont="1" applyBorder="1" applyAlignment="1">
      <alignment horizontal="left" vertical="top"/>
    </xf>
    <xf numFmtId="0" fontId="11" fillId="0" borderId="1" xfId="0" applyFont="1" applyBorder="1" applyAlignment="1">
      <alignment horizontal="left" vertical="top"/>
    </xf>
    <xf numFmtId="0" fontId="23" fillId="0" borderId="1" xfId="0" applyFont="1" applyBorder="1" applyAlignment="1">
      <alignment horizontal="left" vertical="top"/>
    </xf>
    <xf numFmtId="0" fontId="13" fillId="26" borderId="14" xfId="0" applyFont="1" applyFill="1" applyBorder="1" applyAlignment="1">
      <alignment horizontal="center" vertical="top"/>
    </xf>
    <xf numFmtId="0" fontId="13" fillId="26" borderId="7" xfId="0" applyFont="1" applyFill="1" applyBorder="1" applyAlignment="1">
      <alignment horizontal="center" vertical="top"/>
    </xf>
    <xf numFmtId="0" fontId="13" fillId="26" borderId="5" xfId="0" applyFont="1" applyFill="1" applyBorder="1" applyAlignment="1">
      <alignment horizontal="center" vertical="top"/>
    </xf>
    <xf numFmtId="0" fontId="13" fillId="0" borderId="14" xfId="0" applyFont="1" applyBorder="1" applyAlignment="1">
      <alignment horizontal="center" vertical="top"/>
    </xf>
    <xf numFmtId="0" fontId="13" fillId="0" borderId="5" xfId="0" applyFont="1" applyBorder="1" applyAlignment="1">
      <alignment horizontal="center" vertical="top"/>
    </xf>
    <xf numFmtId="14" fontId="11" fillId="0" borderId="13" xfId="0" applyNumberFormat="1" applyFont="1" applyBorder="1" applyAlignment="1">
      <alignment horizontal="left" vertical="top" wrapText="1"/>
    </xf>
    <xf numFmtId="14" fontId="11" fillId="0" borderId="9" xfId="0" applyNumberFormat="1" applyFont="1" applyBorder="1" applyAlignment="1">
      <alignment horizontal="left" vertical="top" wrapText="1"/>
    </xf>
    <xf numFmtId="14" fontId="11" fillId="0" borderId="4" xfId="0" applyNumberFormat="1" applyFont="1" applyBorder="1" applyAlignment="1">
      <alignment horizontal="left" vertical="top" wrapText="1"/>
    </xf>
    <xf numFmtId="0" fontId="13" fillId="0" borderId="0" xfId="0" applyFont="1" applyAlignment="1">
      <alignment horizontal="left" vertical="center"/>
    </xf>
    <xf numFmtId="0" fontId="11" fillId="0" borderId="10" xfId="0" applyFont="1" applyBorder="1" applyAlignment="1">
      <alignment horizontal="left" vertical="top"/>
    </xf>
    <xf numFmtId="0" fontId="11" fillId="0" borderId="8" xfId="0" applyFont="1" applyBorder="1" applyAlignment="1">
      <alignment horizontal="left" vertical="top"/>
    </xf>
    <xf numFmtId="10" fontId="13" fillId="0" borderId="7" xfId="0" applyNumberFormat="1" applyFont="1" applyBorder="1" applyAlignment="1">
      <alignment horizontal="left" vertical="top" wrapText="1"/>
    </xf>
    <xf numFmtId="0" fontId="11" fillId="0" borderId="12" xfId="0" applyFont="1" applyBorder="1" applyAlignment="1">
      <alignment horizontal="center" wrapText="1"/>
    </xf>
    <xf numFmtId="0" fontId="11" fillId="0" borderId="2" xfId="0" applyFont="1" applyBorder="1" applyAlignment="1">
      <alignment horizontal="center" wrapText="1"/>
    </xf>
    <xf numFmtId="0" fontId="13" fillId="0" borderId="1" xfId="0" applyFont="1" applyBorder="1" applyAlignment="1">
      <alignment horizontal="left" vertical="top"/>
    </xf>
    <xf numFmtId="0" fontId="13" fillId="0" borderId="10" xfId="0" applyFont="1" applyBorder="1" applyAlignment="1">
      <alignment horizontal="left" vertical="top"/>
    </xf>
    <xf numFmtId="0" fontId="23" fillId="0" borderId="10" xfId="0" applyFont="1" applyBorder="1" applyAlignment="1">
      <alignment horizontal="left" vertical="top"/>
    </xf>
    <xf numFmtId="0" fontId="13" fillId="26" borderId="6" xfId="0" applyFont="1" applyFill="1" applyBorder="1" applyAlignment="1">
      <alignment horizontal="center" vertical="center"/>
    </xf>
    <xf numFmtId="0" fontId="13" fillId="26" borderId="14" xfId="0" applyFont="1" applyFill="1" applyBorder="1" applyAlignment="1" applyProtection="1">
      <alignment vertical="top"/>
      <protection locked="0"/>
    </xf>
    <xf numFmtId="0" fontId="13" fillId="26" borderId="7" xfId="0" applyFont="1" applyFill="1" applyBorder="1" applyAlignment="1" applyProtection="1">
      <alignment vertical="top"/>
      <protection locked="0"/>
    </xf>
    <xf numFmtId="168" fontId="11" fillId="28" borderId="4" xfId="0" applyNumberFormat="1" applyFont="1" applyFill="1" applyBorder="1" applyAlignment="1">
      <alignment horizontal="center" wrapText="1"/>
    </xf>
    <xf numFmtId="168" fontId="11" fillId="28" borderId="8" xfId="0" applyNumberFormat="1" applyFont="1" applyFill="1" applyBorder="1" applyAlignment="1">
      <alignment horizontal="center" wrapText="1"/>
    </xf>
    <xf numFmtId="0" fontId="13" fillId="0" borderId="6" xfId="0" applyFont="1" applyBorder="1" applyAlignment="1" applyProtection="1">
      <alignment horizontal="center" vertical="center"/>
      <protection locked="0"/>
    </xf>
    <xf numFmtId="0" fontId="16" fillId="0" borderId="6" xfId="7" applyBorder="1" applyAlignment="1" applyProtection="1">
      <alignment horizontal="center" vertical="center"/>
      <protection locked="0"/>
    </xf>
    <xf numFmtId="0" fontId="1" fillId="0" borderId="7" xfId="11" applyBorder="1" applyAlignment="1" applyProtection="1">
      <alignment horizontal="center" vertical="top" wrapText="1"/>
      <protection locked="0"/>
    </xf>
    <xf numFmtId="0" fontId="11" fillId="0" borderId="14" xfId="0" applyFont="1" applyBorder="1" applyAlignment="1" applyProtection="1">
      <alignment horizontal="center" vertical="top"/>
      <protection locked="0"/>
    </xf>
    <xf numFmtId="0" fontId="11" fillId="0" borderId="7" xfId="0" applyFont="1" applyBorder="1" applyAlignment="1" applyProtection="1">
      <alignment horizontal="center" vertical="top"/>
      <protection locked="0"/>
    </xf>
    <xf numFmtId="0" fontId="11" fillId="0" borderId="5" xfId="0" applyFont="1" applyBorder="1" applyAlignment="1" applyProtection="1">
      <alignment horizontal="center" vertical="top"/>
      <protection locked="0"/>
    </xf>
    <xf numFmtId="49" fontId="11" fillId="5" borderId="13" xfId="0" applyNumberFormat="1" applyFont="1" applyFill="1" applyBorder="1" applyAlignment="1" applyProtection="1">
      <alignment horizontal="left" vertical="top"/>
      <protection locked="0"/>
    </xf>
    <xf numFmtId="49" fontId="11" fillId="5" borderId="9" xfId="0" applyNumberFormat="1" applyFont="1" applyFill="1" applyBorder="1" applyAlignment="1" applyProtection="1">
      <alignment horizontal="left" vertical="top"/>
      <protection locked="0"/>
    </xf>
    <xf numFmtId="49" fontId="11" fillId="5" borderId="4" xfId="0" applyNumberFormat="1" applyFont="1" applyFill="1" applyBorder="1" applyAlignment="1" applyProtection="1">
      <alignment horizontal="left" vertical="top"/>
      <protection locked="0"/>
    </xf>
    <xf numFmtId="0" fontId="11" fillId="0" borderId="12" xfId="0" applyFont="1" applyBorder="1" applyAlignment="1">
      <alignment horizontal="left" vertical="center" wrapText="1"/>
    </xf>
    <xf numFmtId="0" fontId="11" fillId="0" borderId="2" xfId="0" applyFont="1" applyBorder="1" applyAlignment="1">
      <alignment horizontal="left" vertical="center" wrapText="1"/>
    </xf>
    <xf numFmtId="10" fontId="13" fillId="0" borderId="7" xfId="0" applyNumberFormat="1" applyFont="1" applyBorder="1" applyAlignment="1" applyProtection="1">
      <alignment horizontal="left" vertical="top" wrapText="1"/>
      <protection locked="0"/>
    </xf>
    <xf numFmtId="0" fontId="13" fillId="0" borderId="14" xfId="0" applyFont="1" applyBorder="1" applyAlignment="1" applyProtection="1">
      <alignment horizontal="center" vertical="top"/>
      <protection locked="0"/>
    </xf>
    <xf numFmtId="0" fontId="13" fillId="0" borderId="7" xfId="0" applyFont="1" applyBorder="1" applyAlignment="1" applyProtection="1">
      <alignment horizontal="center" vertical="top"/>
      <protection locked="0"/>
    </xf>
    <xf numFmtId="0" fontId="13" fillId="0" borderId="5" xfId="0" applyFont="1" applyBorder="1" applyAlignment="1" applyProtection="1">
      <alignment horizontal="center" vertical="top"/>
      <protection locked="0"/>
    </xf>
    <xf numFmtId="0" fontId="1" fillId="0" borderId="14" xfId="0" applyFont="1" applyBorder="1" applyAlignment="1" applyProtection="1">
      <alignment horizontal="left"/>
      <protection locked="0"/>
    </xf>
    <xf numFmtId="0" fontId="1" fillId="0" borderId="7" xfId="0" applyFont="1" applyBorder="1" applyAlignment="1" applyProtection="1">
      <alignment horizontal="left"/>
      <protection locked="0"/>
    </xf>
    <xf numFmtId="0" fontId="5" fillId="0" borderId="14" xfId="0" applyFont="1" applyBorder="1" applyAlignment="1">
      <alignment horizontal="left"/>
    </xf>
    <xf numFmtId="0" fontId="5" fillId="0" borderId="7" xfId="0" applyFont="1" applyBorder="1" applyAlignment="1">
      <alignment horizontal="left"/>
    </xf>
    <xf numFmtId="0" fontId="0" fillId="0" borderId="7" xfId="0"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7" xfId="0" applyFont="1" applyBorder="1" applyAlignment="1" applyProtection="1">
      <alignment horizontal="left"/>
      <protection locked="0"/>
    </xf>
    <xf numFmtId="0" fontId="18" fillId="0" borderId="1" xfId="0" applyFont="1" applyBorder="1" applyAlignment="1" applyProtection="1">
      <alignment horizontal="left"/>
      <protection locked="0"/>
    </xf>
    <xf numFmtId="0" fontId="0" fillId="0" borderId="9" xfId="0" applyBorder="1" applyAlignment="1" applyProtection="1">
      <alignment horizontal="left"/>
      <protection locked="0"/>
    </xf>
    <xf numFmtId="0" fontId="1" fillId="26" borderId="14" xfId="0" applyFont="1" applyFill="1" applyBorder="1" applyAlignment="1">
      <alignment horizontal="left"/>
    </xf>
    <xf numFmtId="0" fontId="1" fillId="26" borderId="7" xfId="0" applyFont="1" applyFill="1" applyBorder="1" applyAlignment="1">
      <alignment horizontal="left"/>
    </xf>
    <xf numFmtId="168" fontId="1" fillId="28" borderId="33" xfId="0" applyNumberFormat="1" applyFont="1" applyFill="1" applyBorder="1" applyAlignment="1">
      <alignment horizontal="center" vertical="center" wrapText="1"/>
    </xf>
    <xf numFmtId="168" fontId="1" fillId="28" borderId="2" xfId="0" applyNumberFormat="1" applyFont="1" applyFill="1" applyBorder="1" applyAlignment="1">
      <alignment horizontal="center" vertical="center" wrapText="1"/>
    </xf>
    <xf numFmtId="0" fontId="13" fillId="0" borderId="26" xfId="0" applyFont="1" applyBorder="1" applyAlignment="1" applyProtection="1">
      <alignment horizontal="left" vertical="top"/>
      <protection locked="0"/>
    </xf>
    <xf numFmtId="164" fontId="12" fillId="0" borderId="31" xfId="0" applyNumberFormat="1" applyFont="1" applyBorder="1" applyAlignment="1">
      <alignment horizontal="center" vertical="top"/>
    </xf>
    <xf numFmtId="164" fontId="13" fillId="5" borderId="40" xfId="0" applyNumberFormat="1" applyFont="1" applyFill="1" applyBorder="1" applyAlignment="1">
      <alignment horizontal="center" vertical="center" wrapText="1"/>
    </xf>
    <xf numFmtId="164" fontId="13" fillId="5" borderId="4" xfId="0" applyNumberFormat="1" applyFont="1" applyFill="1" applyBorder="1" applyAlignment="1">
      <alignment horizontal="center" vertical="center" wrapText="1"/>
    </xf>
    <xf numFmtId="164" fontId="13" fillId="5" borderId="27"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13" fillId="5" borderId="25"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9" fontId="13" fillId="3" borderId="1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8" xfId="0" applyNumberFormat="1" applyFont="1" applyFill="1" applyBorder="1" applyAlignment="1">
      <alignment horizontal="center" vertical="center" wrapText="1"/>
    </xf>
    <xf numFmtId="0" fontId="13" fillId="3" borderId="40"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27"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25" xfId="0" applyFont="1" applyFill="1" applyBorder="1" applyAlignment="1">
      <alignment horizontal="center" vertical="center"/>
    </xf>
    <xf numFmtId="0" fontId="13" fillId="3" borderId="8" xfId="0" applyFont="1" applyFill="1" applyBorder="1" applyAlignment="1">
      <alignment horizontal="center" vertical="center"/>
    </xf>
    <xf numFmtId="0" fontId="11" fillId="2" borderId="37" xfId="0" applyFont="1" applyFill="1" applyBorder="1" applyAlignment="1" applyProtection="1">
      <alignment horizontal="center" vertical="top"/>
      <protection locked="0"/>
    </xf>
    <xf numFmtId="0" fontId="11" fillId="2" borderId="38" xfId="0" applyFont="1" applyFill="1" applyBorder="1" applyAlignment="1" applyProtection="1">
      <alignment horizontal="center" vertical="top"/>
      <protection locked="0"/>
    </xf>
    <xf numFmtId="0" fontId="11" fillId="2" borderId="39" xfId="0" applyFont="1" applyFill="1" applyBorder="1" applyAlignment="1" applyProtection="1">
      <alignment horizontal="center" vertical="top"/>
      <protection locked="0"/>
    </xf>
    <xf numFmtId="0" fontId="13" fillId="2" borderId="4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164" fontId="11" fillId="0" borderId="43" xfId="0" applyNumberFormat="1" applyFont="1" applyBorder="1" applyAlignment="1">
      <alignment horizontal="left"/>
    </xf>
    <xf numFmtId="164" fontId="11" fillId="0" borderId="45" xfId="0" applyNumberFormat="1" applyFont="1" applyBorder="1" applyAlignment="1">
      <alignment horizontal="left"/>
    </xf>
    <xf numFmtId="164" fontId="11" fillId="0" borderId="27" xfId="0" applyNumberFormat="1" applyFont="1" applyBorder="1" applyAlignment="1">
      <alignment horizontal="left"/>
    </xf>
    <xf numFmtId="164" fontId="11" fillId="0" borderId="0" xfId="0" applyNumberFormat="1" applyFont="1" applyAlignment="1">
      <alignment horizontal="left"/>
    </xf>
    <xf numFmtId="164" fontId="11" fillId="0" borderId="25" xfId="0" applyNumberFormat="1" applyFont="1" applyBorder="1" applyAlignment="1">
      <alignment horizontal="left"/>
    </xf>
    <xf numFmtId="164" fontId="11" fillId="0" borderId="1" xfId="0" applyNumberFormat="1" applyFont="1" applyBorder="1" applyAlignment="1">
      <alignment horizontal="left"/>
    </xf>
    <xf numFmtId="164" fontId="11" fillId="0" borderId="27" xfId="0" applyNumberFormat="1" applyFont="1" applyBorder="1" applyAlignment="1">
      <alignment horizontal="right" vertical="top"/>
    </xf>
    <xf numFmtId="164" fontId="11" fillId="0" borderId="0" xfId="0" applyNumberFormat="1" applyFont="1" applyAlignment="1">
      <alignment horizontal="right" vertical="top"/>
    </xf>
    <xf numFmtId="164" fontId="11" fillId="0" borderId="3" xfId="0" applyNumberFormat="1" applyFont="1" applyBorder="1" applyAlignment="1">
      <alignment horizontal="right" vertical="top"/>
    </xf>
    <xf numFmtId="164" fontId="11" fillId="0" borderId="26" xfId="0" applyNumberFormat="1" applyFont="1" applyBorder="1" applyAlignment="1">
      <alignment horizontal="right" vertical="top"/>
    </xf>
    <xf numFmtId="164" fontId="11" fillId="0" borderId="7" xfId="0" applyNumberFormat="1" applyFont="1" applyBorder="1" applyAlignment="1">
      <alignment horizontal="right" vertical="top"/>
    </xf>
    <xf numFmtId="164" fontId="11" fillId="0" borderId="5" xfId="0" applyNumberFormat="1" applyFont="1" applyBorder="1" applyAlignment="1">
      <alignment horizontal="right" vertical="top"/>
    </xf>
    <xf numFmtId="164" fontId="13" fillId="5" borderId="13" xfId="0" applyNumberFormat="1" applyFont="1" applyFill="1" applyBorder="1" applyAlignment="1">
      <alignment horizontal="center" vertical="center" wrapText="1"/>
    </xf>
    <xf numFmtId="164" fontId="13" fillId="5" borderId="11" xfId="0" applyNumberFormat="1" applyFont="1" applyFill="1" applyBorder="1" applyAlignment="1">
      <alignment horizontal="center" vertical="center" wrapText="1"/>
    </xf>
    <xf numFmtId="164" fontId="13" fillId="5" borderId="10" xfId="0" applyNumberFormat="1" applyFont="1" applyFill="1" applyBorder="1" applyAlignment="1">
      <alignment horizontal="center" vertical="center" wrapText="1"/>
    </xf>
    <xf numFmtId="0" fontId="11" fillId="4" borderId="37" xfId="0" applyFont="1" applyFill="1" applyBorder="1" applyAlignment="1" applyProtection="1">
      <alignment horizontal="center" vertical="top"/>
      <protection locked="0"/>
    </xf>
    <xf numFmtId="0" fontId="11" fillId="4" borderId="38" xfId="0" applyFont="1" applyFill="1" applyBorder="1" applyAlignment="1" applyProtection="1">
      <alignment horizontal="center" vertical="top"/>
      <protection locked="0"/>
    </xf>
    <xf numFmtId="0" fontId="11" fillId="4" borderId="39" xfId="0" applyFont="1" applyFill="1" applyBorder="1" applyAlignment="1" applyProtection="1">
      <alignment horizontal="center" vertical="top"/>
      <protection locked="0"/>
    </xf>
    <xf numFmtId="167" fontId="11" fillId="3" borderId="37" xfId="0" applyNumberFormat="1" applyFont="1" applyFill="1" applyBorder="1" applyAlignment="1" applyProtection="1">
      <alignment horizontal="center" vertical="top"/>
      <protection locked="0"/>
    </xf>
    <xf numFmtId="167" fontId="11" fillId="3" borderId="38" xfId="0" applyNumberFormat="1" applyFont="1" applyFill="1" applyBorder="1" applyAlignment="1" applyProtection="1">
      <alignment horizontal="center" vertical="top"/>
      <protection locked="0"/>
    </xf>
    <xf numFmtId="167" fontId="11" fillId="3" borderId="39" xfId="0" applyNumberFormat="1" applyFont="1" applyFill="1" applyBorder="1" applyAlignment="1" applyProtection="1">
      <alignment horizontal="center" vertical="top"/>
      <protection locked="0"/>
    </xf>
    <xf numFmtId="164" fontId="13" fillId="4" borderId="40" xfId="0" applyNumberFormat="1" applyFont="1" applyFill="1" applyBorder="1" applyAlignment="1">
      <alignment horizontal="center" vertical="center" wrapText="1"/>
    </xf>
    <xf numFmtId="164" fontId="13" fillId="4" borderId="4" xfId="0" applyNumberFormat="1" applyFont="1" applyFill="1" applyBorder="1" applyAlignment="1">
      <alignment horizontal="center" vertical="center" wrapText="1"/>
    </xf>
    <xf numFmtId="164" fontId="13" fillId="4" borderId="27" xfId="0" applyNumberFormat="1" applyFont="1" applyFill="1" applyBorder="1" applyAlignment="1">
      <alignment horizontal="center" vertical="center" wrapText="1"/>
    </xf>
    <xf numFmtId="164" fontId="13" fillId="4" borderId="3" xfId="0" applyNumberFormat="1" applyFont="1" applyFill="1" applyBorder="1" applyAlignment="1">
      <alignment horizontal="center" vertical="center" wrapText="1"/>
    </xf>
    <xf numFmtId="164" fontId="13" fillId="4" borderId="25" xfId="0" applyNumberFormat="1" applyFont="1" applyFill="1" applyBorder="1" applyAlignment="1">
      <alignment horizontal="center" vertical="center" wrapText="1"/>
    </xf>
    <xf numFmtId="164" fontId="13" fillId="4" borderId="8" xfId="0" applyNumberFormat="1" applyFont="1" applyFill="1" applyBorder="1" applyAlignment="1">
      <alignment horizontal="center" vertical="center" wrapText="1"/>
    </xf>
    <xf numFmtId="164" fontId="13" fillId="4" borderId="13" xfId="0" applyNumberFormat="1" applyFont="1" applyFill="1" applyBorder="1" applyAlignment="1">
      <alignment horizontal="center" vertical="center" wrapText="1"/>
    </xf>
    <xf numFmtId="164" fontId="13" fillId="4" borderId="11" xfId="0" applyNumberFormat="1" applyFont="1" applyFill="1" applyBorder="1" applyAlignment="1">
      <alignment horizontal="center" vertical="center" wrapText="1"/>
    </xf>
    <xf numFmtId="164" fontId="13" fillId="4" borderId="10" xfId="0" applyNumberFormat="1" applyFont="1" applyFill="1" applyBorder="1" applyAlignment="1">
      <alignment horizontal="center" vertical="center" wrapText="1"/>
    </xf>
    <xf numFmtId="168" fontId="13" fillId="28" borderId="28" xfId="0" applyNumberFormat="1" applyFont="1" applyFill="1" applyBorder="1" applyAlignment="1">
      <alignment horizontal="center" wrapText="1"/>
    </xf>
    <xf numFmtId="168" fontId="13" fillId="28" borderId="29" xfId="0" applyNumberFormat="1" applyFont="1" applyFill="1" applyBorder="1" applyAlignment="1">
      <alignment horizontal="center" wrapText="1"/>
    </xf>
    <xf numFmtId="0" fontId="11" fillId="5" borderId="37" xfId="0" applyFont="1" applyFill="1" applyBorder="1" applyAlignment="1" applyProtection="1">
      <alignment horizontal="center" vertical="top"/>
      <protection locked="0"/>
    </xf>
    <xf numFmtId="0" fontId="11" fillId="5" borderId="38" xfId="0" applyFont="1" applyFill="1" applyBorder="1" applyAlignment="1" applyProtection="1">
      <alignment horizontal="center" vertical="top"/>
      <protection locked="0"/>
    </xf>
    <xf numFmtId="0" fontId="11" fillId="5" borderId="39" xfId="0" applyFont="1" applyFill="1" applyBorder="1" applyAlignment="1" applyProtection="1">
      <alignment horizontal="center" vertical="top"/>
      <protection locked="0"/>
    </xf>
    <xf numFmtId="0" fontId="11" fillId="6" borderId="15" xfId="0" applyFont="1" applyFill="1" applyBorder="1" applyAlignment="1" applyProtection="1">
      <alignment horizontal="center" vertical="top" wrapText="1"/>
      <protection locked="0"/>
    </xf>
    <xf numFmtId="0" fontId="11" fillId="6" borderId="16" xfId="0" applyFont="1" applyFill="1" applyBorder="1" applyAlignment="1" applyProtection="1">
      <alignment horizontal="center" vertical="top" wrapText="1"/>
      <protection locked="0"/>
    </xf>
    <xf numFmtId="0" fontId="11" fillId="6" borderId="17" xfId="0" applyFont="1" applyFill="1" applyBorder="1" applyAlignment="1" applyProtection="1">
      <alignment horizontal="center" vertical="top" wrapText="1"/>
      <protection locked="0"/>
    </xf>
    <xf numFmtId="0" fontId="13" fillId="6" borderId="40"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1" fillId="0" borderId="56" xfId="0" applyFont="1" applyBorder="1" applyAlignment="1" applyProtection="1">
      <alignment horizontal="right" vertical="top"/>
      <protection locked="0"/>
    </xf>
    <xf numFmtId="0" fontId="11" fillId="0" borderId="32" xfId="0" applyFont="1" applyBorder="1" applyAlignment="1" applyProtection="1">
      <alignment horizontal="right" vertical="top"/>
      <protection locked="0"/>
    </xf>
    <xf numFmtId="0" fontId="13" fillId="0" borderId="40" xfId="0" applyFont="1" applyBorder="1" applyAlignment="1" applyProtection="1">
      <alignment horizontal="left" vertical="top"/>
      <protection locked="0"/>
    </xf>
    <xf numFmtId="0" fontId="13" fillId="0" borderId="9" xfId="0" applyFont="1" applyBorder="1" applyAlignment="1" applyProtection="1">
      <alignment horizontal="left" vertical="top"/>
      <protection locked="0"/>
    </xf>
    <xf numFmtId="0" fontId="11" fillId="0" borderId="13" xfId="0" applyFont="1" applyBorder="1" applyAlignment="1" applyProtection="1">
      <alignment horizontal="right" vertical="top"/>
      <protection locked="0"/>
    </xf>
    <xf numFmtId="0" fontId="11" fillId="0" borderId="51" xfId="0" applyFont="1" applyBorder="1" applyAlignment="1" applyProtection="1">
      <alignment horizontal="right" vertical="top"/>
      <protection locked="0"/>
    </xf>
    <xf numFmtId="0" fontId="11" fillId="0" borderId="11" xfId="0" applyFont="1" applyBorder="1" applyAlignment="1" applyProtection="1">
      <alignment horizontal="right" vertical="top"/>
      <protection locked="0"/>
    </xf>
    <xf numFmtId="0" fontId="11" fillId="0" borderId="23" xfId="0" applyFont="1" applyBorder="1" applyAlignment="1" applyProtection="1">
      <alignment horizontal="right" vertical="top"/>
      <protection locked="0"/>
    </xf>
    <xf numFmtId="0" fontId="13" fillId="26" borderId="14" xfId="0" applyFont="1" applyFill="1" applyBorder="1" applyAlignment="1">
      <alignment vertical="top"/>
    </xf>
    <xf numFmtId="0" fontId="13" fillId="26" borderId="7" xfId="0" applyFont="1" applyFill="1" applyBorder="1" applyAlignment="1">
      <alignment vertical="top"/>
    </xf>
    <xf numFmtId="168" fontId="11" fillId="28" borderId="6" xfId="0" applyNumberFormat="1" applyFont="1" applyFill="1" applyBorder="1" applyAlignment="1">
      <alignment horizontal="center" wrapText="1"/>
    </xf>
    <xf numFmtId="0" fontId="13" fillId="26" borderId="6" xfId="0" applyFont="1" applyFill="1" applyBorder="1" applyAlignment="1">
      <alignment horizontal="center" vertical="top"/>
    </xf>
    <xf numFmtId="49" fontId="11" fillId="6" borderId="13" xfId="0" applyNumberFormat="1" applyFont="1" applyFill="1" applyBorder="1" applyAlignment="1" applyProtection="1">
      <alignment horizontal="left" vertical="top"/>
      <protection locked="0"/>
    </xf>
    <xf numFmtId="49" fontId="11" fillId="6" borderId="9" xfId="0" applyNumberFormat="1" applyFont="1" applyFill="1" applyBorder="1" applyAlignment="1" applyProtection="1">
      <alignment horizontal="left" vertical="top"/>
      <protection locked="0"/>
    </xf>
    <xf numFmtId="49" fontId="11" fillId="6" borderId="4" xfId="0" applyNumberFormat="1" applyFont="1" applyFill="1" applyBorder="1" applyAlignment="1" applyProtection="1">
      <alignment horizontal="left" vertical="top"/>
      <protection locked="0"/>
    </xf>
    <xf numFmtId="0" fontId="13" fillId="26" borderId="1" xfId="0" applyFont="1" applyFill="1" applyBorder="1" applyAlignment="1">
      <alignment horizontal="left" vertical="top"/>
    </xf>
    <xf numFmtId="0" fontId="11" fillId="0" borderId="14" xfId="0" applyFont="1" applyBorder="1" applyAlignment="1">
      <alignment vertical="top"/>
    </xf>
    <xf numFmtId="0" fontId="11" fillId="0" borderId="7" xfId="0" applyFont="1" applyBorder="1" applyAlignment="1">
      <alignment vertical="top"/>
    </xf>
    <xf numFmtId="0" fontId="11" fillId="0" borderId="14" xfId="0" applyFont="1" applyBorder="1" applyAlignment="1">
      <alignment horizontal="center" vertical="top"/>
    </xf>
    <xf numFmtId="0" fontId="11" fillId="0" borderId="7" xfId="0" applyFont="1" applyBorder="1" applyAlignment="1">
      <alignment horizontal="center" vertical="top"/>
    </xf>
    <xf numFmtId="0" fontId="11" fillId="0" borderId="5" xfId="0" applyFont="1" applyBorder="1" applyAlignment="1">
      <alignment horizontal="center" vertical="top"/>
    </xf>
    <xf numFmtId="168" fontId="1" fillId="28" borderId="4" xfId="0" applyNumberFormat="1" applyFont="1" applyFill="1" applyBorder="1" applyAlignment="1">
      <alignment horizontal="center" vertical="center" wrapText="1"/>
    </xf>
    <xf numFmtId="168" fontId="1" fillId="28" borderId="8" xfId="0" applyNumberFormat="1" applyFont="1" applyFill="1" applyBorder="1" applyAlignment="1">
      <alignment horizontal="center" vertical="center" wrapText="1"/>
    </xf>
    <xf numFmtId="170" fontId="7" fillId="26" borderId="27" xfId="4" applyNumberFormat="1" applyFont="1" applyFill="1" applyBorder="1" applyAlignment="1">
      <alignment vertical="top"/>
    </xf>
    <xf numFmtId="170" fontId="7" fillId="26" borderId="0" xfId="4" applyNumberFormat="1" applyFont="1" applyFill="1" applyAlignment="1">
      <alignment vertical="top"/>
    </xf>
    <xf numFmtId="0" fontId="5" fillId="0" borderId="0" xfId="4" applyFont="1" applyAlignment="1">
      <alignment horizontal="center" vertical="top"/>
    </xf>
    <xf numFmtId="164" fontId="18" fillId="0" borderId="43" xfId="4" applyNumberFormat="1" applyFont="1" applyBorder="1" applyAlignment="1">
      <alignment horizontal="left" wrapText="1"/>
    </xf>
    <xf numFmtId="164" fontId="18" fillId="0" borderId="45" xfId="4" applyNumberFormat="1" applyFont="1" applyBorder="1" applyAlignment="1">
      <alignment horizontal="left" wrapText="1"/>
    </xf>
    <xf numFmtId="170" fontId="6" fillId="0" borderId="30" xfId="4" applyNumberFormat="1" applyFont="1" applyBorder="1" applyAlignment="1">
      <alignment horizontal="left" vertical="center"/>
    </xf>
    <xf numFmtId="170" fontId="6" fillId="0" borderId="31" xfId="4" applyNumberFormat="1" applyFont="1" applyBorder="1" applyAlignment="1">
      <alignment horizontal="left" vertical="center"/>
    </xf>
    <xf numFmtId="170" fontId="7" fillId="0" borderId="27" xfId="4" applyNumberFormat="1" applyFont="1" applyBorder="1" applyAlignment="1">
      <alignment vertical="top"/>
    </xf>
    <xf numFmtId="170" fontId="7" fillId="0" borderId="0" xfId="4" applyNumberFormat="1" applyFont="1" applyAlignment="1">
      <alignment vertical="top"/>
    </xf>
    <xf numFmtId="170" fontId="19" fillId="26" borderId="27" xfId="4" applyNumberFormat="1" applyFont="1" applyFill="1" applyBorder="1" applyAlignment="1">
      <alignment vertical="top"/>
    </xf>
    <xf numFmtId="170" fontId="19" fillId="26" borderId="0" xfId="4" applyNumberFormat="1" applyFont="1" applyFill="1" applyAlignment="1">
      <alignment vertical="top"/>
    </xf>
    <xf numFmtId="164" fontId="18" fillId="0" borderId="43" xfId="4" applyNumberFormat="1" applyFont="1" applyBorder="1" applyAlignment="1">
      <alignment horizontal="center" wrapText="1"/>
    </xf>
    <xf numFmtId="164" fontId="18" fillId="0" borderId="45" xfId="4" applyNumberFormat="1" applyFont="1" applyBorder="1" applyAlignment="1">
      <alignment horizontal="center" wrapText="1"/>
    </xf>
    <xf numFmtId="170" fontId="7" fillId="0" borderId="25" xfId="4" applyNumberFormat="1" applyFont="1" applyBorder="1" applyAlignment="1">
      <alignment vertical="top"/>
    </xf>
    <xf numFmtId="170" fontId="7" fillId="0" borderId="1" xfId="4" applyNumberFormat="1" applyFont="1" applyBorder="1" applyAlignment="1">
      <alignment vertical="top"/>
    </xf>
    <xf numFmtId="170" fontId="6" fillId="0" borderId="26" xfId="4" applyNumberFormat="1" applyFont="1" applyBorder="1" applyAlignment="1">
      <alignment horizontal="left" vertical="top"/>
    </xf>
    <xf numFmtId="170" fontId="6" fillId="0" borderId="7" xfId="4" applyNumberFormat="1" applyFont="1" applyBorder="1" applyAlignment="1">
      <alignment horizontal="left" vertical="top"/>
    </xf>
    <xf numFmtId="170" fontId="6" fillId="0" borderId="46" xfId="4" applyNumberFormat="1" applyFont="1" applyBorder="1" applyAlignment="1">
      <alignment horizontal="left" vertical="center"/>
    </xf>
    <xf numFmtId="170" fontId="6" fillId="0" borderId="47" xfId="4" applyNumberFormat="1" applyFont="1" applyBorder="1" applyAlignment="1">
      <alignment horizontal="left" vertical="center"/>
    </xf>
    <xf numFmtId="168" fontId="11" fillId="28" borderId="33" xfId="0" applyNumberFormat="1" applyFont="1" applyFill="1" applyBorder="1" applyAlignment="1">
      <alignment horizontal="center" wrapText="1"/>
    </xf>
    <xf numFmtId="168" fontId="11" fillId="28" borderId="2" xfId="0" applyNumberFormat="1" applyFont="1" applyFill="1" applyBorder="1" applyAlignment="1">
      <alignment horizontal="center" wrapText="1"/>
    </xf>
    <xf numFmtId="49" fontId="11" fillId="32" borderId="13" xfId="0" applyNumberFormat="1" applyFont="1" applyFill="1" applyBorder="1" applyAlignment="1" applyProtection="1">
      <alignment horizontal="left" vertical="top"/>
      <protection locked="0"/>
    </xf>
    <xf numFmtId="49" fontId="11" fillId="32" borderId="9" xfId="0" applyNumberFormat="1" applyFont="1" applyFill="1" applyBorder="1" applyAlignment="1" applyProtection="1">
      <alignment horizontal="left" vertical="top"/>
      <protection locked="0"/>
    </xf>
    <xf numFmtId="49" fontId="11" fillId="32" borderId="4" xfId="0" applyNumberFormat="1" applyFont="1" applyFill="1" applyBorder="1" applyAlignment="1" applyProtection="1">
      <alignment horizontal="left" vertical="top"/>
      <protection locked="0"/>
    </xf>
    <xf numFmtId="169" fontId="13" fillId="26" borderId="6" xfId="3" applyNumberFormat="1" applyFont="1" applyFill="1" applyBorder="1" applyAlignment="1" applyProtection="1">
      <alignment horizontal="center" vertical="center"/>
    </xf>
    <xf numFmtId="0" fontId="11" fillId="17" borderId="15" xfId="0" applyFont="1" applyFill="1" applyBorder="1" applyAlignment="1" applyProtection="1">
      <alignment horizontal="center" vertical="top" wrapText="1"/>
      <protection locked="0"/>
    </xf>
    <xf numFmtId="0" fontId="11" fillId="17" borderId="16" xfId="0" applyFont="1" applyFill="1" applyBorder="1" applyAlignment="1" applyProtection="1">
      <alignment horizontal="center" vertical="top" wrapText="1"/>
      <protection locked="0"/>
    </xf>
    <xf numFmtId="0" fontId="13" fillId="10" borderId="13"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1" fillId="7" borderId="15" xfId="0" applyFont="1" applyFill="1" applyBorder="1" applyAlignment="1" applyProtection="1">
      <alignment horizontal="center" vertical="top" wrapText="1"/>
      <protection locked="0"/>
    </xf>
    <xf numFmtId="0" fontId="11" fillId="7" borderId="16" xfId="0" applyFont="1" applyFill="1" applyBorder="1" applyAlignment="1" applyProtection="1">
      <alignment horizontal="center" vertical="top" wrapText="1"/>
      <protection locked="0"/>
    </xf>
    <xf numFmtId="0" fontId="11" fillId="7" borderId="17" xfId="0" applyFont="1" applyFill="1" applyBorder="1" applyAlignment="1" applyProtection="1">
      <alignment horizontal="center" vertical="top" wrapText="1"/>
      <protection locked="0"/>
    </xf>
    <xf numFmtId="0" fontId="11" fillId="8" borderId="15" xfId="0" applyFont="1" applyFill="1" applyBorder="1" applyAlignment="1" applyProtection="1">
      <alignment horizontal="center" vertical="top" wrapText="1"/>
      <protection locked="0"/>
    </xf>
    <xf numFmtId="0" fontId="11" fillId="8" borderId="16" xfId="0" applyFont="1" applyFill="1" applyBorder="1" applyAlignment="1" applyProtection="1">
      <alignment horizontal="center" vertical="top" wrapText="1"/>
      <protection locked="0"/>
    </xf>
    <xf numFmtId="0" fontId="11" fillId="8" borderId="17" xfId="0" applyFont="1" applyFill="1" applyBorder="1" applyAlignment="1" applyProtection="1">
      <alignment horizontal="center" vertical="top" wrapText="1"/>
      <protection locked="0"/>
    </xf>
    <xf numFmtId="0" fontId="11" fillId="9" borderId="15" xfId="0" applyFont="1" applyFill="1" applyBorder="1" applyAlignment="1" applyProtection="1">
      <alignment horizontal="center" vertical="top" wrapText="1"/>
      <protection locked="0"/>
    </xf>
    <xf numFmtId="0" fontId="11" fillId="9" borderId="16" xfId="0" applyFont="1" applyFill="1" applyBorder="1" applyAlignment="1" applyProtection="1">
      <alignment horizontal="center" vertical="top" wrapText="1"/>
      <protection locked="0"/>
    </xf>
    <xf numFmtId="0" fontId="11" fillId="9" borderId="17" xfId="0" applyFont="1" applyFill="1" applyBorder="1" applyAlignment="1" applyProtection="1">
      <alignment horizontal="center" vertical="top" wrapText="1"/>
      <protection locked="0"/>
    </xf>
    <xf numFmtId="0" fontId="11" fillId="10" borderId="15" xfId="0" applyFont="1" applyFill="1" applyBorder="1" applyAlignment="1" applyProtection="1">
      <alignment horizontal="center" vertical="top" wrapText="1"/>
      <protection locked="0"/>
    </xf>
    <xf numFmtId="0" fontId="11" fillId="10" borderId="16" xfId="0" applyFont="1" applyFill="1" applyBorder="1" applyAlignment="1" applyProtection="1">
      <alignment horizontal="center" vertical="top" wrapText="1"/>
      <protection locked="0"/>
    </xf>
    <xf numFmtId="0" fontId="11" fillId="10" borderId="17" xfId="0" applyFont="1" applyFill="1" applyBorder="1" applyAlignment="1" applyProtection="1">
      <alignment horizontal="center" vertical="top" wrapText="1"/>
      <protection locked="0"/>
    </xf>
    <xf numFmtId="168" fontId="13" fillId="28" borderId="58" xfId="0" applyNumberFormat="1" applyFont="1" applyFill="1" applyBorder="1" applyAlignment="1">
      <alignment horizontal="center" wrapText="1"/>
    </xf>
    <xf numFmtId="168" fontId="13" fillId="28" borderId="59" xfId="0" applyNumberFormat="1" applyFont="1" applyFill="1" applyBorder="1" applyAlignment="1">
      <alignment horizontal="center" wrapText="1"/>
    </xf>
    <xf numFmtId="0" fontId="13" fillId="7" borderId="40"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17" borderId="40"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3" fillId="17" borderId="27"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25"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13" xfId="0" applyFont="1" applyFill="1" applyBorder="1" applyAlignment="1">
      <alignment horizontal="center" vertical="center" wrapText="1"/>
    </xf>
    <xf numFmtId="0" fontId="13" fillId="17" borderId="11"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8" borderId="40"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27"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40"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3" fillId="9" borderId="27"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25"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10" borderId="40" xfId="0" applyFont="1" applyFill="1" applyBorder="1" applyAlignment="1">
      <alignment horizontal="center" vertical="center" wrapText="1"/>
    </xf>
    <xf numFmtId="0" fontId="13" fillId="10" borderId="27" xfId="0" applyFont="1" applyFill="1" applyBorder="1" applyAlignment="1">
      <alignment horizontal="center" vertical="center" wrapText="1"/>
    </xf>
    <xf numFmtId="0" fontId="13" fillId="10" borderId="25" xfId="0" applyFont="1" applyFill="1" applyBorder="1" applyAlignment="1">
      <alignment horizontal="center" vertical="center" wrapText="1"/>
    </xf>
    <xf numFmtId="168" fontId="1" fillId="28" borderId="33" xfId="0" applyNumberFormat="1" applyFont="1" applyFill="1" applyBorder="1" applyAlignment="1">
      <alignment horizontal="center" wrapText="1"/>
    </xf>
    <xf numFmtId="168" fontId="1" fillId="28" borderId="2" xfId="0" applyNumberFormat="1" applyFont="1" applyFill="1" applyBorder="1" applyAlignment="1">
      <alignment horizontal="center" wrapText="1"/>
    </xf>
    <xf numFmtId="0" fontId="10" fillId="0" borderId="0" xfId="0" applyFont="1" applyAlignment="1">
      <alignment horizontal="center"/>
    </xf>
    <xf numFmtId="0" fontId="5" fillId="9" borderId="6" xfId="0" applyFont="1" applyFill="1" applyBorder="1" applyAlignment="1">
      <alignment horizontal="center" vertical="center"/>
    </xf>
    <xf numFmtId="0" fontId="5" fillId="10" borderId="6" xfId="0" applyFont="1" applyFill="1" applyBorder="1" applyAlignment="1">
      <alignment horizontal="center" vertical="center"/>
    </xf>
    <xf numFmtId="0" fontId="5" fillId="11" borderId="6" xfId="0" applyFont="1" applyFill="1" applyBorder="1" applyAlignment="1">
      <alignment horizontal="center" vertical="center"/>
    </xf>
    <xf numFmtId="0" fontId="5" fillId="8" borderId="6"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6" borderId="6" xfId="0" applyFont="1" applyFill="1" applyBorder="1" applyAlignment="1">
      <alignment horizontal="center" vertical="center"/>
    </xf>
    <xf numFmtId="0" fontId="5" fillId="7" borderId="6" xfId="0" applyFont="1" applyFill="1" applyBorder="1" applyAlignment="1">
      <alignment horizontal="center" vertical="center"/>
    </xf>
    <xf numFmtId="0" fontId="18" fillId="0" borderId="10" xfId="0" applyFont="1" applyBorder="1" applyAlignment="1" applyProtection="1">
      <alignment horizontal="left"/>
      <protection locked="0"/>
    </xf>
    <xf numFmtId="0" fontId="0" fillId="0" borderId="13" xfId="0" applyBorder="1" applyAlignment="1" applyProtection="1">
      <alignment horizontal="left"/>
      <protection locked="0"/>
    </xf>
    <xf numFmtId="0" fontId="5" fillId="0" borderId="13" xfId="0" applyFont="1" applyBorder="1" applyAlignment="1">
      <alignment horizontal="left"/>
    </xf>
    <xf numFmtId="0" fontId="5" fillId="0" borderId="9" xfId="0" applyFont="1" applyBorder="1" applyAlignment="1">
      <alignment horizontal="left"/>
    </xf>
    <xf numFmtId="0" fontId="1" fillId="0" borderId="10" xfId="0" applyFont="1" applyBorder="1" applyAlignment="1" applyProtection="1">
      <alignment horizontal="left"/>
      <protection locked="0"/>
    </xf>
    <xf numFmtId="0" fontId="1" fillId="0" borderId="1" xfId="0" applyFont="1" applyBorder="1" applyAlignment="1" applyProtection="1">
      <alignment horizontal="left"/>
      <protection locked="0"/>
    </xf>
    <xf numFmtId="0" fontId="1" fillId="0" borderId="13" xfId="0" applyFont="1" applyBorder="1" applyAlignment="1" applyProtection="1">
      <alignment horizontal="left"/>
      <protection locked="0"/>
    </xf>
    <xf numFmtId="0" fontId="1" fillId="0" borderId="9" xfId="0" applyFont="1" applyBorder="1" applyAlignment="1" applyProtection="1">
      <alignment horizontal="left"/>
      <protection locked="0"/>
    </xf>
    <xf numFmtId="0" fontId="5" fillId="0" borderId="31" xfId="4" applyFont="1" applyBorder="1" applyAlignment="1">
      <alignment horizontal="center" vertical="top"/>
    </xf>
    <xf numFmtId="168" fontId="11" fillId="28" borderId="24" xfId="0" applyNumberFormat="1" applyFont="1" applyFill="1" applyBorder="1" applyAlignment="1">
      <alignment horizontal="center" wrapText="1"/>
    </xf>
    <xf numFmtId="168" fontId="11" fillId="28" borderId="18" xfId="0" applyNumberFormat="1" applyFont="1" applyFill="1" applyBorder="1" applyAlignment="1">
      <alignment horizontal="center" wrapText="1"/>
    </xf>
    <xf numFmtId="168" fontId="11" fillId="28" borderId="28" xfId="0" applyNumberFormat="1" applyFont="1" applyFill="1" applyBorder="1" applyAlignment="1">
      <alignment horizontal="center" wrapText="1"/>
    </xf>
    <xf numFmtId="168" fontId="11" fillId="28" borderId="29" xfId="0" applyNumberFormat="1" applyFont="1" applyFill="1" applyBorder="1" applyAlignment="1">
      <alignment horizontal="center" wrapText="1"/>
    </xf>
    <xf numFmtId="168" fontId="11" fillId="28" borderId="12" xfId="0" applyNumberFormat="1" applyFont="1" applyFill="1" applyBorder="1" applyAlignment="1">
      <alignment horizontal="center" wrapText="1"/>
    </xf>
    <xf numFmtId="0" fontId="54" fillId="26" borderId="31" xfId="0" applyFont="1" applyFill="1" applyBorder="1" applyAlignment="1">
      <alignment horizontal="center" vertical="top"/>
    </xf>
    <xf numFmtId="0" fontId="11" fillId="28" borderId="15" xfId="0" applyFont="1" applyFill="1" applyBorder="1" applyAlignment="1">
      <alignment horizontal="center" vertical="center" wrapText="1"/>
    </xf>
    <xf numFmtId="0" fontId="11" fillId="28" borderId="16" xfId="0" applyFont="1" applyFill="1" applyBorder="1" applyAlignment="1">
      <alignment horizontal="center" vertical="center" wrapText="1"/>
    </xf>
    <xf numFmtId="0" fontId="11" fillId="28" borderId="17" xfId="0" applyFont="1" applyFill="1" applyBorder="1" applyAlignment="1">
      <alignment horizontal="center" vertical="center" wrapText="1"/>
    </xf>
    <xf numFmtId="9" fontId="13" fillId="0" borderId="13" xfId="5" applyFont="1" applyBorder="1" applyAlignment="1" applyProtection="1">
      <alignment horizontal="center" vertical="center"/>
    </xf>
    <xf numFmtId="9" fontId="13" fillId="0" borderId="11" xfId="5" applyFont="1" applyBorder="1" applyAlignment="1" applyProtection="1">
      <alignment horizontal="center" vertical="center"/>
    </xf>
    <xf numFmtId="9" fontId="13" fillId="0" borderId="10" xfId="5" applyFont="1" applyBorder="1" applyAlignment="1" applyProtection="1">
      <alignment horizontal="center" vertical="center"/>
    </xf>
    <xf numFmtId="49" fontId="11" fillId="21" borderId="14" xfId="0" applyNumberFormat="1" applyFont="1" applyFill="1" applyBorder="1" applyAlignment="1" applyProtection="1">
      <alignment horizontal="left" vertical="top"/>
      <protection locked="0"/>
    </xf>
    <xf numFmtId="49" fontId="11" fillId="21" borderId="7" xfId="0" applyNumberFormat="1" applyFont="1" applyFill="1" applyBorder="1" applyAlignment="1" applyProtection="1">
      <alignment horizontal="left" vertical="top"/>
      <protection locked="0"/>
    </xf>
    <xf numFmtId="49" fontId="11" fillId="21" borderId="4" xfId="0" applyNumberFormat="1" applyFont="1" applyFill="1" applyBorder="1" applyAlignment="1" applyProtection="1">
      <alignment horizontal="left" vertical="top"/>
      <protection locked="0"/>
    </xf>
    <xf numFmtId="14" fontId="13" fillId="0" borderId="6" xfId="0" applyNumberFormat="1" applyFont="1" applyBorder="1" applyAlignment="1">
      <alignment horizontal="center" vertical="top"/>
    </xf>
    <xf numFmtId="14" fontId="11" fillId="0" borderId="14" xfId="0" applyNumberFormat="1" applyFont="1" applyBorder="1" applyAlignment="1">
      <alignment horizontal="left" vertical="top" wrapText="1"/>
    </xf>
    <xf numFmtId="14" fontId="11" fillId="0" borderId="7" xfId="0" applyNumberFormat="1" applyFont="1" applyBorder="1" applyAlignment="1">
      <alignment horizontal="left" vertical="top" wrapText="1"/>
    </xf>
    <xf numFmtId="14" fontId="11" fillId="0" borderId="7" xfId="0" applyNumberFormat="1" applyFont="1" applyBorder="1" applyAlignment="1">
      <alignment horizontal="center" vertical="top"/>
    </xf>
    <xf numFmtId="14" fontId="11" fillId="0" borderId="5" xfId="0" applyNumberFormat="1" applyFont="1" applyBorder="1" applyAlignment="1">
      <alignment horizontal="center" vertical="top"/>
    </xf>
    <xf numFmtId="0" fontId="11" fillId="0" borderId="0" xfId="0" applyFont="1" applyAlignment="1">
      <alignment vertical="top" wrapText="1"/>
    </xf>
    <xf numFmtId="164" fontId="12" fillId="26" borderId="31" xfId="0" applyNumberFormat="1" applyFont="1" applyFill="1" applyBorder="1" applyAlignment="1">
      <alignment horizontal="center" vertical="top"/>
    </xf>
    <xf numFmtId="0" fontId="11" fillId="28" borderId="15" xfId="0" applyFont="1" applyFill="1" applyBorder="1" applyAlignment="1">
      <alignment horizontal="center" vertical="top" wrapText="1"/>
    </xf>
    <xf numFmtId="0" fontId="11" fillId="28" borderId="16" xfId="0" applyFont="1" applyFill="1" applyBorder="1" applyAlignment="1">
      <alignment horizontal="center" vertical="top" wrapText="1"/>
    </xf>
    <xf numFmtId="0" fontId="11" fillId="28" borderId="17" xfId="0" applyFont="1" applyFill="1" applyBorder="1" applyAlignment="1">
      <alignment horizontal="center" vertical="top" wrapText="1"/>
    </xf>
    <xf numFmtId="168" fontId="13" fillId="28" borderId="24" xfId="0" applyNumberFormat="1" applyFont="1" applyFill="1" applyBorder="1" applyAlignment="1">
      <alignment horizontal="center" wrapText="1"/>
    </xf>
    <xf numFmtId="168" fontId="13" fillId="28" borderId="18" xfId="0" applyNumberFormat="1" applyFont="1" applyFill="1" applyBorder="1" applyAlignment="1">
      <alignment horizontal="center" wrapText="1"/>
    </xf>
    <xf numFmtId="168" fontId="11" fillId="28" borderId="12" xfId="0" applyNumberFormat="1"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0" fontId="10" fillId="26" borderId="31" xfId="0" applyFont="1" applyFill="1" applyBorder="1" applyAlignment="1">
      <alignment horizontal="center"/>
    </xf>
    <xf numFmtId="9" fontId="10" fillId="26" borderId="31" xfId="0" applyNumberFormat="1" applyFont="1" applyFill="1" applyBorder="1" applyAlignment="1">
      <alignment horizontal="center"/>
    </xf>
    <xf numFmtId="0" fontId="1" fillId="0" borderId="41" xfId="0" applyFont="1" applyBorder="1" applyAlignment="1" applyProtection="1">
      <alignment horizontal="left"/>
      <protection locked="0"/>
    </xf>
    <xf numFmtId="0" fontId="2" fillId="0" borderId="41" xfId="0" applyFont="1" applyBorder="1" applyAlignment="1" applyProtection="1">
      <alignment horizontal="left"/>
      <protection locked="0"/>
    </xf>
    <xf numFmtId="0" fontId="5" fillId="0" borderId="41" xfId="0" applyFont="1" applyBorder="1" applyAlignment="1">
      <alignment horizontal="left"/>
    </xf>
    <xf numFmtId="0" fontId="0" fillId="0" borderId="41" xfId="0" applyBorder="1" applyAlignment="1" applyProtection="1">
      <alignment horizontal="left"/>
      <protection locked="0"/>
    </xf>
    <xf numFmtId="0" fontId="18" fillId="0" borderId="19" xfId="0" applyFont="1" applyBorder="1" applyAlignment="1" applyProtection="1">
      <alignment horizontal="left"/>
      <protection locked="0"/>
    </xf>
    <xf numFmtId="0" fontId="0" fillId="0" borderId="51" xfId="0" applyBorder="1" applyAlignment="1" applyProtection="1">
      <alignment horizontal="left"/>
      <protection locked="0"/>
    </xf>
    <xf numFmtId="0" fontId="1" fillId="26" borderId="41" xfId="0" applyFont="1" applyFill="1" applyBorder="1" applyAlignment="1">
      <alignment horizontal="left"/>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9" borderId="15"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17"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17" xfId="0" applyFont="1" applyFill="1" applyBorder="1" applyAlignment="1">
      <alignment horizontal="center" vertical="center"/>
    </xf>
    <xf numFmtId="0" fontId="5" fillId="11" borderId="15" xfId="0" applyFont="1" applyFill="1" applyBorder="1" applyAlignment="1">
      <alignment horizontal="center" vertical="center"/>
    </xf>
    <xf numFmtId="0" fontId="5" fillId="11" borderId="16" xfId="0" applyFont="1" applyFill="1" applyBorder="1" applyAlignment="1">
      <alignment horizontal="center" vertical="center"/>
    </xf>
    <xf numFmtId="0" fontId="5" fillId="11" borderId="17" xfId="0" applyFont="1" applyFill="1" applyBorder="1" applyAlignment="1">
      <alignment horizontal="center" vertical="center"/>
    </xf>
    <xf numFmtId="0" fontId="5" fillId="28" borderId="15" xfId="0" applyFont="1" applyFill="1" applyBorder="1" applyAlignment="1">
      <alignment horizontal="center" vertical="center" wrapText="1"/>
    </xf>
    <xf numFmtId="0" fontId="5" fillId="28" borderId="16" xfId="0" applyFont="1" applyFill="1" applyBorder="1" applyAlignment="1">
      <alignment horizontal="center" vertical="center" wrapText="1"/>
    </xf>
    <xf numFmtId="0" fontId="5" fillId="28" borderId="17" xfId="0" applyFont="1" applyFill="1" applyBorder="1" applyAlignment="1">
      <alignment horizontal="center" vertical="center" wrapText="1"/>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6" borderId="15"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7" borderId="15" xfId="0" applyFont="1" applyFill="1" applyBorder="1" applyAlignment="1">
      <alignment horizontal="center" vertical="center"/>
    </xf>
    <xf numFmtId="0" fontId="5" fillId="7" borderId="16" xfId="0" applyFont="1" applyFill="1" applyBorder="1" applyAlignment="1">
      <alignment horizontal="center" vertical="center"/>
    </xf>
    <xf numFmtId="0" fontId="5" fillId="7" borderId="17" xfId="0" applyFont="1" applyFill="1" applyBorder="1" applyAlignment="1">
      <alignment horizontal="center" vertical="center"/>
    </xf>
    <xf numFmtId="0" fontId="5" fillId="8" borderId="15" xfId="0" applyFont="1" applyFill="1" applyBorder="1" applyAlignment="1">
      <alignment horizontal="center" vertical="center"/>
    </xf>
    <xf numFmtId="0" fontId="5" fillId="8" borderId="16" xfId="0" applyFont="1" applyFill="1" applyBorder="1" applyAlignment="1">
      <alignment horizontal="center" vertical="center"/>
    </xf>
    <xf numFmtId="0" fontId="5" fillId="8" borderId="17" xfId="0" applyFont="1" applyFill="1" applyBorder="1" applyAlignment="1">
      <alignment horizontal="center" vertical="center"/>
    </xf>
    <xf numFmtId="168" fontId="1" fillId="28" borderId="24" xfId="0" applyNumberFormat="1" applyFont="1" applyFill="1" applyBorder="1" applyAlignment="1">
      <alignment horizontal="center" vertical="center" wrapText="1"/>
    </xf>
    <xf numFmtId="168" fontId="1" fillId="28" borderId="18" xfId="0" applyNumberFormat="1" applyFont="1" applyFill="1" applyBorder="1" applyAlignment="1">
      <alignment horizontal="center" vertical="center" wrapText="1"/>
    </xf>
    <xf numFmtId="168" fontId="5" fillId="28" borderId="12" xfId="0" applyNumberFormat="1" applyFont="1" applyFill="1" applyBorder="1" applyAlignment="1">
      <alignment horizontal="center" vertical="center" wrapText="1"/>
    </xf>
    <xf numFmtId="168" fontId="5" fillId="28" borderId="2" xfId="0" applyNumberFormat="1" applyFont="1" applyFill="1" applyBorder="1" applyAlignment="1">
      <alignment horizontal="center" vertical="center" wrapText="1"/>
    </xf>
    <xf numFmtId="168" fontId="1" fillId="28" borderId="28" xfId="0" applyNumberFormat="1" applyFont="1" applyFill="1" applyBorder="1" applyAlignment="1">
      <alignment horizontal="center" vertical="center" wrapText="1"/>
    </xf>
    <xf numFmtId="168" fontId="1" fillId="28" borderId="29" xfId="0" applyNumberFormat="1" applyFont="1" applyFill="1" applyBorder="1" applyAlignment="1">
      <alignment horizontal="center" vertical="center" wrapText="1"/>
    </xf>
    <xf numFmtId="0" fontId="5" fillId="0" borderId="43" xfId="4" applyFont="1" applyBorder="1" applyAlignment="1">
      <alignment horizontal="center" vertical="center"/>
    </xf>
    <xf numFmtId="0" fontId="5" fillId="0" borderId="44" xfId="4" applyFont="1" applyBorder="1" applyAlignment="1">
      <alignment horizontal="center" vertical="center"/>
    </xf>
    <xf numFmtId="170" fontId="6" fillId="0" borderId="26" xfId="4" applyNumberFormat="1" applyFont="1" applyBorder="1" applyAlignment="1">
      <alignment vertical="center"/>
    </xf>
    <xf numFmtId="170" fontId="6" fillId="0" borderId="7" xfId="4" applyNumberFormat="1" applyFont="1" applyBorder="1" applyAlignment="1">
      <alignment vertical="center"/>
    </xf>
    <xf numFmtId="170" fontId="7" fillId="0" borderId="46" xfId="4" applyNumberFormat="1" applyFont="1" applyBorder="1" applyAlignment="1">
      <alignment horizontal="left" vertical="center"/>
    </xf>
    <xf numFmtId="170" fontId="7" fillId="0" borderId="47" xfId="4" applyNumberFormat="1" applyFont="1" applyBorder="1" applyAlignment="1">
      <alignment horizontal="left" vertical="center"/>
    </xf>
    <xf numFmtId="170" fontId="7" fillId="0" borderId="0" xfId="4" applyNumberFormat="1" applyFont="1" applyAlignment="1">
      <alignment vertical="center"/>
    </xf>
    <xf numFmtId="170" fontId="22" fillId="12" borderId="15" xfId="4" applyNumberFormat="1" applyFont="1" applyFill="1" applyBorder="1" applyAlignment="1">
      <alignment horizontal="left" vertical="top"/>
    </xf>
    <xf numFmtId="170" fontId="22" fillId="12" borderId="16" xfId="4" applyNumberFormat="1" applyFont="1" applyFill="1" applyBorder="1" applyAlignment="1">
      <alignment horizontal="left" vertical="top"/>
    </xf>
    <xf numFmtId="170" fontId="22" fillId="12" borderId="17" xfId="4" applyNumberFormat="1" applyFont="1" applyFill="1" applyBorder="1" applyAlignment="1">
      <alignment horizontal="left" vertical="top"/>
    </xf>
    <xf numFmtId="170" fontId="6" fillId="0" borderId="6" xfId="4" applyNumberFormat="1" applyFont="1" applyBorder="1" applyAlignment="1">
      <alignment horizontal="center" vertical="top"/>
    </xf>
    <xf numFmtId="0" fontId="5" fillId="0" borderId="6" xfId="4" applyFont="1" applyBorder="1" applyAlignment="1">
      <alignment horizontal="center" vertical="top"/>
    </xf>
    <xf numFmtId="0" fontId="4" fillId="25" borderId="6" xfId="4" applyFill="1" applyBorder="1" applyAlignment="1">
      <alignment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0" fontId="1" fillId="0" borderId="6" xfId="4" applyFont="1" applyBorder="1" applyAlignment="1">
      <alignment vertical="top" wrapText="1"/>
    </xf>
    <xf numFmtId="0" fontId="4" fillId="0" borderId="6" xfId="4" applyBorder="1" applyAlignment="1">
      <alignment vertical="top" wrapText="1"/>
    </xf>
    <xf numFmtId="170" fontId="7" fillId="0" borderId="6" xfId="4" applyNumberFormat="1" applyFont="1" applyBorder="1" applyAlignment="1">
      <alignment vertical="center"/>
    </xf>
    <xf numFmtId="0" fontId="4" fillId="0" borderId="6" xfId="4" applyBorder="1" applyAlignment="1">
      <alignment vertical="top"/>
    </xf>
    <xf numFmtId="170" fontId="6" fillId="0" borderId="9" xfId="4" applyNumberFormat="1" applyFont="1" applyBorder="1" applyAlignment="1">
      <alignment vertical="top"/>
    </xf>
    <xf numFmtId="170" fontId="26" fillId="0" borderId="0" xfId="7" applyNumberFormat="1" applyFont="1" applyFill="1" applyBorder="1" applyAlignment="1">
      <alignment vertical="top"/>
    </xf>
    <xf numFmtId="170" fontId="6" fillId="0" borderId="0" xfId="4" applyNumberFormat="1" applyFont="1" applyAlignment="1">
      <alignment vertical="top"/>
    </xf>
    <xf numFmtId="0" fontId="4" fillId="25" borderId="14" xfId="4" applyFill="1" applyBorder="1" applyAlignment="1">
      <alignment vertical="top" wrapText="1"/>
    </xf>
    <xf numFmtId="0" fontId="4" fillId="25" borderId="5" xfId="4" applyFill="1" applyBorder="1" applyAlignment="1">
      <alignment vertical="top" wrapText="1"/>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170" fontId="7" fillId="0" borderId="6" xfId="4" applyNumberFormat="1" applyFont="1" applyBorder="1" applyAlignment="1">
      <alignment horizontal="left" vertical="center"/>
    </xf>
    <xf numFmtId="49" fontId="11" fillId="20" borderId="14" xfId="0" applyNumberFormat="1" applyFont="1" applyFill="1" applyBorder="1" applyAlignment="1" applyProtection="1">
      <alignment horizontal="left" vertical="top"/>
      <protection locked="0"/>
    </xf>
    <xf numFmtId="49" fontId="11" fillId="20" borderId="7" xfId="0" applyNumberFormat="1" applyFont="1" applyFill="1" applyBorder="1" applyAlignment="1" applyProtection="1">
      <alignment horizontal="left" vertical="top"/>
      <protection locked="0"/>
    </xf>
    <xf numFmtId="49" fontId="11" fillId="20" borderId="4" xfId="0" applyNumberFormat="1" applyFont="1" applyFill="1" applyBorder="1" applyAlignment="1" applyProtection="1">
      <alignment horizontal="left" vertical="top"/>
      <protection locked="0"/>
    </xf>
    <xf numFmtId="0" fontId="13" fillId="0" borderId="14" xfId="0" applyFont="1" applyBorder="1" applyAlignment="1">
      <alignment vertical="top"/>
    </xf>
    <xf numFmtId="0" fontId="13" fillId="0" borderId="7" xfId="0" applyFont="1" applyBorder="1" applyAlignment="1">
      <alignment vertical="top"/>
    </xf>
    <xf numFmtId="49" fontId="11" fillId="22" borderId="14" xfId="0" applyNumberFormat="1" applyFont="1" applyFill="1" applyBorder="1" applyAlignment="1" applyProtection="1">
      <alignment horizontal="left" vertical="top"/>
      <protection locked="0"/>
    </xf>
    <xf numFmtId="49" fontId="11" fillId="22" borderId="7" xfId="0" applyNumberFormat="1" applyFont="1" applyFill="1" applyBorder="1" applyAlignment="1" applyProtection="1">
      <alignment horizontal="left" vertical="top"/>
      <protection locked="0"/>
    </xf>
    <xf numFmtId="49" fontId="11" fillId="22" borderId="4" xfId="0" applyNumberFormat="1" applyFont="1" applyFill="1" applyBorder="1" applyAlignment="1" applyProtection="1">
      <alignment horizontal="left" vertical="top"/>
      <protection locked="0"/>
    </xf>
    <xf numFmtId="168" fontId="1" fillId="28" borderId="40" xfId="0" applyNumberFormat="1" applyFont="1" applyFill="1" applyBorder="1" applyAlignment="1">
      <alignment horizontal="center" vertical="center" wrapText="1"/>
    </xf>
    <xf numFmtId="168" fontId="1" fillId="28" borderId="25" xfId="0" applyNumberFormat="1" applyFont="1" applyFill="1" applyBorder="1" applyAlignment="1">
      <alignment horizontal="center" vertical="center" wrapText="1"/>
    </xf>
    <xf numFmtId="9" fontId="13" fillId="0" borderId="12" xfId="5" applyFont="1" applyBorder="1" applyAlignment="1" applyProtection="1">
      <alignment horizontal="center" vertical="center"/>
    </xf>
    <xf numFmtId="9" fontId="13" fillId="0" borderId="33" xfId="5" applyFont="1" applyBorder="1" applyAlignment="1" applyProtection="1">
      <alignment horizontal="center" vertical="center"/>
    </xf>
    <xf numFmtId="9" fontId="13" fillId="0" borderId="2" xfId="5" applyFont="1" applyBorder="1" applyAlignment="1" applyProtection="1">
      <alignment horizontal="center" vertical="center"/>
    </xf>
    <xf numFmtId="49" fontId="11" fillId="24" borderId="14" xfId="0" applyNumberFormat="1" applyFont="1" applyFill="1" applyBorder="1" applyAlignment="1" applyProtection="1">
      <alignment horizontal="left" vertical="top"/>
      <protection locked="0"/>
    </xf>
    <xf numFmtId="49" fontId="11" fillId="24" borderId="7" xfId="0" applyNumberFormat="1" applyFont="1" applyFill="1" applyBorder="1" applyAlignment="1" applyProtection="1">
      <alignment horizontal="left" vertical="top"/>
      <protection locked="0"/>
    </xf>
    <xf numFmtId="49" fontId="11" fillId="24" borderId="4" xfId="0" applyNumberFormat="1" applyFont="1" applyFill="1" applyBorder="1" applyAlignment="1" applyProtection="1">
      <alignment horizontal="left" vertical="top"/>
      <protection locked="0"/>
    </xf>
    <xf numFmtId="170" fontId="22" fillId="14" borderId="15" xfId="4" applyNumberFormat="1" applyFont="1" applyFill="1" applyBorder="1" applyAlignment="1">
      <alignment horizontal="left" vertical="top"/>
    </xf>
    <xf numFmtId="170" fontId="22" fillId="14" borderId="16" xfId="4" applyNumberFormat="1" applyFont="1" applyFill="1" applyBorder="1" applyAlignment="1">
      <alignment horizontal="left" vertical="top"/>
    </xf>
    <xf numFmtId="170" fontId="22" fillId="14" borderId="17" xfId="4" applyNumberFormat="1" applyFont="1" applyFill="1" applyBorder="1" applyAlignment="1">
      <alignment horizontal="left" vertical="top"/>
    </xf>
    <xf numFmtId="0" fontId="13" fillId="0" borderId="6" xfId="0" applyFont="1" applyBorder="1" applyAlignment="1">
      <alignment horizontal="center" vertical="center"/>
    </xf>
    <xf numFmtId="49" fontId="11" fillId="23" borderId="14" xfId="0" applyNumberFormat="1" applyFont="1" applyFill="1" applyBorder="1" applyAlignment="1" applyProtection="1">
      <alignment horizontal="left" vertical="top"/>
      <protection locked="0"/>
    </xf>
    <xf numFmtId="49" fontId="11" fillId="23" borderId="7" xfId="0" applyNumberFormat="1" applyFont="1" applyFill="1" applyBorder="1" applyAlignment="1" applyProtection="1">
      <alignment horizontal="left" vertical="top"/>
      <protection locked="0"/>
    </xf>
    <xf numFmtId="49" fontId="11" fillId="23" borderId="4" xfId="0" applyNumberFormat="1" applyFont="1" applyFill="1" applyBorder="1" applyAlignment="1" applyProtection="1">
      <alignment horizontal="left" vertical="top"/>
      <protection locked="0"/>
    </xf>
    <xf numFmtId="49" fontId="11" fillId="31" borderId="14" xfId="0" applyNumberFormat="1" applyFont="1" applyFill="1" applyBorder="1" applyAlignment="1" applyProtection="1">
      <alignment horizontal="left" vertical="top"/>
      <protection locked="0"/>
    </xf>
    <xf numFmtId="49" fontId="11" fillId="31" borderId="7" xfId="0" applyNumberFormat="1" applyFont="1" applyFill="1" applyBorder="1" applyAlignment="1" applyProtection="1">
      <alignment horizontal="left" vertical="top"/>
      <protection locked="0"/>
    </xf>
    <xf numFmtId="49" fontId="11" fillId="31" borderId="4" xfId="0" applyNumberFormat="1" applyFont="1" applyFill="1" applyBorder="1" applyAlignment="1" applyProtection="1">
      <alignment horizontal="left" vertical="top"/>
      <protection locked="0"/>
    </xf>
    <xf numFmtId="49" fontId="11" fillId="29" borderId="14" xfId="0" applyNumberFormat="1" applyFont="1" applyFill="1" applyBorder="1" applyAlignment="1" applyProtection="1">
      <alignment horizontal="left" vertical="top"/>
      <protection locked="0"/>
    </xf>
    <xf numFmtId="49" fontId="11" fillId="29" borderId="7" xfId="0" applyNumberFormat="1" applyFont="1" applyFill="1" applyBorder="1" applyAlignment="1" applyProtection="1">
      <alignment horizontal="left" vertical="top"/>
      <protection locked="0"/>
    </xf>
    <xf numFmtId="49" fontId="11" fillId="29" borderId="4" xfId="0" applyNumberFormat="1" applyFont="1" applyFill="1" applyBorder="1" applyAlignment="1" applyProtection="1">
      <alignment horizontal="left" vertical="top"/>
      <protection locked="0"/>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548">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ont>
        <color auto="1"/>
      </font>
      <fill>
        <patternFill patternType="none">
          <bgColor auto="1"/>
        </patternFill>
      </fill>
    </dxf>
    <dxf>
      <fill>
        <patternFill>
          <bgColor theme="0" tint="-0.499984740745262"/>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rgb="FFFFFF00"/>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patternType="none">
          <bgColor auto="1"/>
        </patternFill>
      </fill>
    </dxf>
    <dxf>
      <font>
        <b/>
        <i val="0"/>
        <color rgb="FFFFFF00"/>
      </font>
      <fill>
        <patternFill>
          <bgColor rgb="FFFF0000"/>
        </patternFill>
      </fill>
    </dxf>
    <dxf>
      <font>
        <b val="0"/>
        <i val="0"/>
        <color rgb="FFFF0000"/>
      </font>
    </dxf>
    <dxf>
      <font>
        <b val="0"/>
        <i val="0"/>
        <color rgb="FFFF0000"/>
      </font>
    </dxf>
    <dxf>
      <font>
        <b/>
        <i val="0"/>
        <color rgb="FFFFFF00"/>
      </font>
      <fill>
        <patternFill>
          <bgColor rgb="FFFF0000"/>
        </patternFill>
      </fill>
    </dxf>
    <dxf>
      <fill>
        <patternFill>
          <bgColor rgb="FFFFFF00"/>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patternType="none">
          <bgColor auto="1"/>
        </patternFill>
      </fill>
    </dxf>
    <dxf>
      <font>
        <b/>
        <i val="0"/>
        <color rgb="FFFFFF00"/>
      </font>
      <fill>
        <patternFill>
          <bgColor rgb="FFFF00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color rgb="FF9C0006"/>
      </font>
      <fill>
        <patternFill>
          <bgColor rgb="FFFFC7CE"/>
        </patternFill>
      </fill>
    </dxf>
    <dxf>
      <font>
        <color theme="1"/>
      </font>
      <fill>
        <patternFill patternType="none">
          <bgColor auto="1"/>
        </patternFill>
      </fill>
    </dxf>
    <dxf>
      <fill>
        <patternFill>
          <bgColor rgb="FFFFFF00"/>
        </patternFill>
      </fill>
    </dxf>
    <dxf>
      <font>
        <b/>
        <i val="0"/>
        <color rgb="FFFFFF00"/>
      </font>
      <fill>
        <patternFill>
          <bgColor rgb="FFFF00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FFCC99"/>
      <color rgb="FF0000FF"/>
      <color rgb="FFCC9900"/>
      <color rgb="FF99CCFF"/>
      <color rgb="FFFFFFCC"/>
      <color rgb="FF00FFCC"/>
      <color rgb="FF00FFFF"/>
      <color rgb="FF00CC99"/>
      <color rgb="FF009999"/>
      <color rgb="FFF5D7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29D826DB-C670-4A83-90E0-D0241062E0CA}">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A4BC3C0-3E29-45DC-9D0B-B9C62CB0899D}">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2.ed.gov/about/offices/list/ocfo/intro.html"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8.bin"/><Relationship Id="rId4" Type="http://schemas.microsoft.com/office/2017/10/relationships/threadedComment" Target="../threadedComments/threadedComment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2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 Id="rId4" Type="http://schemas.microsoft.com/office/2017/10/relationships/threadedComment" Target="../threadedComments/threadedComment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6.bin"/><Relationship Id="rId4" Type="http://schemas.microsoft.com/office/2017/10/relationships/threadedComment" Target="../threadedComments/threadedComment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3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0.bin"/><Relationship Id="rId4" Type="http://schemas.microsoft.com/office/2017/10/relationships/threadedComment" Target="../threadedComments/threadedComment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4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4.bin"/><Relationship Id="rId4" Type="http://schemas.microsoft.com/office/2017/10/relationships/threadedComment" Target="../threadedComments/threadedComment6.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4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8.bin"/><Relationship Id="rId4" Type="http://schemas.microsoft.com/office/2017/10/relationships/threadedComment" Target="../threadedComments/threadedComment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4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5"/>
  <cols>
    <col min="1" max="1" width="18.26953125" customWidth="1"/>
    <col min="2" max="3" width="80.26953125" style="21" customWidth="1"/>
  </cols>
  <sheetData>
    <row r="1" spans="1:3" s="29" customFormat="1" ht="15.5">
      <c r="A1" s="173" t="s">
        <v>0</v>
      </c>
      <c r="B1" s="174" t="s">
        <v>1</v>
      </c>
      <c r="C1" s="174" t="s">
        <v>2</v>
      </c>
    </row>
    <row r="2" spans="1:3" s="29" customFormat="1" ht="24" customHeight="1">
      <c r="B2" s="170"/>
      <c r="C2" s="170"/>
    </row>
    <row r="3" spans="1:3" s="29" customFormat="1" ht="24" customHeight="1">
      <c r="A3" s="2" t="s">
        <v>3</v>
      </c>
      <c r="B3" s="172"/>
      <c r="C3" s="172"/>
    </row>
    <row r="4" spans="1:3" ht="25">
      <c r="A4" s="15" t="s">
        <v>4</v>
      </c>
      <c r="B4" s="171" t="s">
        <v>5</v>
      </c>
    </row>
    <row r="5" spans="1:3" ht="25">
      <c r="A5" s="15" t="s">
        <v>6</v>
      </c>
      <c r="B5" s="171" t="s">
        <v>7</v>
      </c>
    </row>
    <row r="6" spans="1:3" ht="25">
      <c r="A6" s="15" t="s">
        <v>8</v>
      </c>
      <c r="B6" s="171" t="s">
        <v>9</v>
      </c>
      <c r="C6" s="171" t="s">
        <v>10</v>
      </c>
    </row>
    <row r="7" spans="1:3" ht="25">
      <c r="A7" s="15" t="s">
        <v>11</v>
      </c>
      <c r="B7" s="171" t="s">
        <v>12</v>
      </c>
      <c r="C7" s="171" t="s">
        <v>13</v>
      </c>
    </row>
    <row r="8" spans="1:3" ht="62.5">
      <c r="A8" s="15" t="s">
        <v>8</v>
      </c>
      <c r="B8" s="171" t="s">
        <v>14</v>
      </c>
      <c r="C8" s="171" t="s">
        <v>15</v>
      </c>
    </row>
    <row r="9" spans="1:3" ht="25">
      <c r="A9" s="15" t="s">
        <v>16</v>
      </c>
      <c r="B9" s="171" t="s">
        <v>17</v>
      </c>
      <c r="C9" s="171" t="s">
        <v>18</v>
      </c>
    </row>
    <row r="10" spans="1:3" ht="25">
      <c r="A10" s="15" t="s">
        <v>19</v>
      </c>
      <c r="B10" s="171" t="s">
        <v>20</v>
      </c>
    </row>
    <row r="11" spans="1:3">
      <c r="A11" s="15" t="s">
        <v>21</v>
      </c>
      <c r="B11" s="171" t="s">
        <v>22</v>
      </c>
    </row>
    <row r="12" spans="1:3">
      <c r="A12" s="15" t="s">
        <v>23</v>
      </c>
      <c r="B12" s="21" t="s">
        <v>24</v>
      </c>
    </row>
    <row r="14" spans="1:3" ht="13">
      <c r="A14" s="2" t="s">
        <v>25</v>
      </c>
      <c r="B14" s="175"/>
      <c r="C14" s="176"/>
    </row>
    <row r="15" spans="1:3">
      <c r="A15" s="15" t="s">
        <v>26</v>
      </c>
      <c r="B15" s="171" t="s">
        <v>27</v>
      </c>
    </row>
    <row r="16" spans="1:3" ht="25">
      <c r="A16" s="15" t="s">
        <v>28</v>
      </c>
      <c r="B16" s="171" t="s">
        <v>29</v>
      </c>
    </row>
    <row r="17" spans="1:3" ht="25">
      <c r="A17" s="15" t="s">
        <v>28</v>
      </c>
      <c r="B17" s="171" t="s">
        <v>30</v>
      </c>
      <c r="C17" s="171" t="s">
        <v>31</v>
      </c>
    </row>
    <row r="24" spans="1:3" ht="13">
      <c r="A24" s="2" t="s">
        <v>32</v>
      </c>
      <c r="B24" s="175"/>
      <c r="C24" s="176"/>
    </row>
    <row r="25" spans="1:3" ht="25">
      <c r="A25" s="15" t="s">
        <v>33</v>
      </c>
      <c r="B25" s="171" t="s">
        <v>34</v>
      </c>
    </row>
    <row r="26" spans="1:3" ht="25">
      <c r="A26" s="15" t="s">
        <v>28</v>
      </c>
      <c r="B26" s="171" t="s">
        <v>35</v>
      </c>
    </row>
    <row r="27" spans="1:3" ht="37.5">
      <c r="A27" s="15" t="s">
        <v>28</v>
      </c>
      <c r="B27" s="171" t="s">
        <v>36</v>
      </c>
      <c r="C27" s="171" t="s">
        <v>37</v>
      </c>
    </row>
    <row r="34" spans="1:3" ht="13">
      <c r="A34" s="2" t="s">
        <v>38</v>
      </c>
      <c r="B34" s="175"/>
      <c r="C34" s="176"/>
    </row>
    <row r="35" spans="1:3">
      <c r="A35" s="15" t="s">
        <v>28</v>
      </c>
      <c r="B35" s="171" t="s">
        <v>39</v>
      </c>
    </row>
    <row r="36" spans="1:3">
      <c r="A36" s="15" t="s">
        <v>28</v>
      </c>
      <c r="B36" s="171" t="s">
        <v>40</v>
      </c>
    </row>
    <row r="37" spans="1:3" ht="50">
      <c r="A37" s="15" t="s">
        <v>28</v>
      </c>
      <c r="B37" s="171" t="s">
        <v>41</v>
      </c>
      <c r="C37" s="171" t="s">
        <v>42</v>
      </c>
    </row>
    <row r="38" spans="1:3">
      <c r="B38" s="171"/>
    </row>
    <row r="39" spans="1:3">
      <c r="B39" s="171"/>
    </row>
    <row r="40" spans="1:3">
      <c r="B40" s="171"/>
    </row>
    <row r="41" spans="1:3">
      <c r="B41" s="171"/>
    </row>
    <row r="42" spans="1:3">
      <c r="B42" s="171"/>
    </row>
    <row r="49" spans="1:3">
      <c r="A49" s="1"/>
      <c r="B49" s="175"/>
      <c r="C49" s="176"/>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L85"/>
  <sheetViews>
    <sheetView showGridLines="0" zoomScaleNormal="100" workbookViewId="0">
      <pane xSplit="4" topLeftCell="E1" activePane="topRight" state="frozen"/>
      <selection activeCell="A28" sqref="A28:D28"/>
      <selection pane="topRight" activeCell="J53" sqref="J53"/>
    </sheetView>
  </sheetViews>
  <sheetFormatPr defaultColWidth="11.453125" defaultRowHeight="15.5"/>
  <cols>
    <col min="1" max="1" width="24.81640625" style="33" customWidth="1"/>
    <col min="2" max="2" width="13.54296875" style="33" customWidth="1"/>
    <col min="3" max="3" width="14.26953125" style="33" customWidth="1"/>
    <col min="4" max="4" width="10.1796875" style="33" customWidth="1"/>
    <col min="5" max="10" width="16.54296875" style="33" customWidth="1"/>
    <col min="11" max="11" width="14.26953125" style="33" customWidth="1"/>
    <col min="12" max="12" width="14" style="33" bestFit="1" customWidth="1"/>
    <col min="13" max="14" width="21.1796875" style="33" customWidth="1"/>
    <col min="15" max="15" width="14" style="33" bestFit="1" customWidth="1"/>
    <col min="16" max="16384" width="11.453125" style="33"/>
  </cols>
  <sheetData>
    <row r="1" spans="1:11" ht="15" customHeight="1">
      <c r="A1" s="32" t="s">
        <v>218</v>
      </c>
      <c r="B1" s="32"/>
      <c r="C1" s="32"/>
      <c r="D1" s="32"/>
    </row>
    <row r="2" spans="1:11" ht="15" customHeight="1">
      <c r="A2" s="32" t="s">
        <v>219</v>
      </c>
      <c r="B2" s="32"/>
      <c r="C2" s="32"/>
      <c r="D2" s="32"/>
    </row>
    <row r="3" spans="1:11">
      <c r="A3" s="34" t="s">
        <v>220</v>
      </c>
      <c r="B3" s="710"/>
    </row>
    <row r="4" spans="1:11" ht="28.5" customHeight="1">
      <c r="A4" s="1341" t="s">
        <v>221</v>
      </c>
      <c r="B4" s="191" t="s">
        <v>222</v>
      </c>
      <c r="C4" s="191" t="s">
        <v>223</v>
      </c>
      <c r="D4" s="191" t="s">
        <v>224</v>
      </c>
    </row>
    <row r="5" spans="1:11">
      <c r="A5" s="1342"/>
      <c r="B5" s="710">
        <v>45566</v>
      </c>
      <c r="C5" s="710">
        <v>47299</v>
      </c>
      <c r="D5" s="810">
        <f>ROUNDUP(YEARFRAC(B5,C5),0)</f>
        <v>5</v>
      </c>
    </row>
    <row r="6" spans="1:11" ht="15.75" customHeight="1">
      <c r="A6" s="37" t="s">
        <v>386</v>
      </c>
      <c r="B6" s="1344"/>
      <c r="C6" s="1345"/>
      <c r="D6" s="1346"/>
      <c r="E6" s="36"/>
      <c r="F6" s="36"/>
      <c r="G6" s="36"/>
      <c r="H6" s="36"/>
      <c r="I6" s="36"/>
    </row>
    <row r="7" spans="1:11">
      <c r="A7" s="37" t="s">
        <v>248</v>
      </c>
      <c r="B7" s="1335" t="s">
        <v>426</v>
      </c>
      <c r="C7" s="1336"/>
      <c r="D7" s="1337"/>
      <c r="E7" s="36"/>
      <c r="F7" s="36"/>
      <c r="G7" s="36"/>
      <c r="H7" s="36"/>
      <c r="I7" s="36"/>
    </row>
    <row r="8" spans="1:11">
      <c r="A8" s="34" t="s">
        <v>283</v>
      </c>
      <c r="B8" s="1338" t="s">
        <v>284</v>
      </c>
      <c r="C8" s="1339"/>
      <c r="D8" s="1340"/>
    </row>
    <row r="9" spans="1:11">
      <c r="A9" s="812" t="s">
        <v>421</v>
      </c>
      <c r="B9" s="1129">
        <f>J46</f>
        <v>1504800</v>
      </c>
      <c r="C9" s="1130"/>
      <c r="D9" s="1131"/>
    </row>
    <row r="10" spans="1:11" s="646" customFormat="1" ht="18.75" customHeight="1">
      <c r="A10" s="641"/>
      <c r="B10" s="642"/>
      <c r="C10" s="643"/>
      <c r="D10" s="644"/>
      <c r="E10" s="644"/>
      <c r="F10" s="644"/>
      <c r="G10" s="644"/>
      <c r="H10" s="644"/>
      <c r="I10" s="644"/>
      <c r="J10" s="644"/>
      <c r="K10" s="644"/>
    </row>
    <row r="11" spans="1:11" s="73" customFormat="1" ht="18.75" customHeight="1">
      <c r="E11" s="911" t="s">
        <v>237</v>
      </c>
      <c r="F11" s="1007" t="s">
        <v>238</v>
      </c>
      <c r="G11" s="1013" t="s">
        <v>239</v>
      </c>
      <c r="H11" s="1014" t="s">
        <v>240</v>
      </c>
      <c r="I11" s="1006" t="s">
        <v>241</v>
      </c>
      <c r="J11" s="994" t="s">
        <v>259</v>
      </c>
    </row>
    <row r="12" spans="1:11" s="93" customFormat="1" ht="38.25" customHeight="1">
      <c r="A12" s="73"/>
      <c r="B12" s="73"/>
      <c r="C12" s="73"/>
      <c r="D12" s="73"/>
      <c r="E12" s="912" t="str">
        <f t="shared" ref="E12:J12" si="0">CONCATENATE(TEXT(E80,"m/d/yyyy")," - ",TEXT(E81,"m/d/yyyy"))</f>
        <v>10/1/2024 - 6/30/2025</v>
      </c>
      <c r="F12" s="955" t="str">
        <f t="shared" si="0"/>
        <v>7/1/2025 - 6/30/2026</v>
      </c>
      <c r="G12" s="78" t="str">
        <f t="shared" si="0"/>
        <v>7/1/2026 - 6/30/2027</v>
      </c>
      <c r="H12" s="80" t="str">
        <f t="shared" si="0"/>
        <v>7/1/2027 - 6/30/2028</v>
      </c>
      <c r="I12" s="1010" t="str">
        <f t="shared" si="0"/>
        <v>7/1/2028 - 6/30/2029</v>
      </c>
      <c r="J12" s="1005" t="str">
        <f t="shared" si="0"/>
        <v>10/1/2024 - 6/30/2029</v>
      </c>
    </row>
    <row r="13" spans="1:11">
      <c r="A13" s="94"/>
      <c r="B13" s="94"/>
      <c r="C13" s="94"/>
      <c r="D13" s="94"/>
      <c r="E13" s="913" t="str">
        <f t="shared" ref="E13:I13" si="1">_xlfn.CONCAT(ROUND(YEARFRAC(E80,E81)*12,0)," Months")</f>
        <v>9 Months</v>
      </c>
      <c r="F13" s="1008" t="str">
        <f>_xlfn.CONCAT(ROUND(YEARFRAC(F80,F81)*12,0)," Months")</f>
        <v>12 Months</v>
      </c>
      <c r="G13" s="447" t="str">
        <f t="shared" si="1"/>
        <v>12 Months</v>
      </c>
      <c r="H13" s="1015" t="str">
        <f t="shared" si="1"/>
        <v>12 Months</v>
      </c>
      <c r="I13" s="1011" t="str">
        <f t="shared" si="1"/>
        <v>12 Months</v>
      </c>
      <c r="J13" s="1330" t="str">
        <f>$E$14</f>
        <v>New</v>
      </c>
    </row>
    <row r="14" spans="1:11">
      <c r="A14" s="94"/>
      <c r="B14" s="94"/>
      <c r="C14" s="94"/>
      <c r="D14" s="94"/>
      <c r="E14" s="914" t="s">
        <v>260</v>
      </c>
      <c r="F14" s="1009" t="str">
        <f>$E$14</f>
        <v>New</v>
      </c>
      <c r="G14" s="408" t="str">
        <f>$E$14</f>
        <v>New</v>
      </c>
      <c r="H14" s="1016" t="str">
        <f>$E$14</f>
        <v>New</v>
      </c>
      <c r="I14" s="1012" t="str">
        <f>$E$14</f>
        <v>New</v>
      </c>
      <c r="J14" s="1331"/>
    </row>
    <row r="15" spans="1:11">
      <c r="A15" s="1308" t="s">
        <v>261</v>
      </c>
      <c r="B15" s="1308"/>
      <c r="C15" s="1308"/>
      <c r="D15" s="1308"/>
      <c r="E15" s="973"/>
      <c r="F15" s="608"/>
      <c r="G15" s="608"/>
      <c r="H15" s="608"/>
      <c r="I15" s="608"/>
      <c r="J15" s="974"/>
    </row>
    <row r="16" spans="1:11">
      <c r="A16" s="1325" t="s">
        <v>262</v>
      </c>
      <c r="B16" s="1324"/>
      <c r="C16" s="1324"/>
      <c r="D16" s="1324"/>
      <c r="E16" s="265">
        <f>'Salary Detail - SS'!G60</f>
        <v>0</v>
      </c>
      <c r="F16" s="909">
        <f>'Salary Detail - SS'!L60</f>
        <v>0</v>
      </c>
      <c r="G16" s="635">
        <f>'Salary Detail - SS'!Q60</f>
        <v>0</v>
      </c>
      <c r="H16" s="265">
        <f>'Salary Detail - SS'!V60</f>
        <v>0</v>
      </c>
      <c r="I16" s="265">
        <f>'Salary Detail - SS'!AA60</f>
        <v>0</v>
      </c>
      <c r="J16" s="975">
        <f>SUM(E16,F16,G16,H16,I16,)</f>
        <v>0</v>
      </c>
    </row>
    <row r="17" spans="1:11">
      <c r="A17" s="1202" t="s">
        <v>263</v>
      </c>
      <c r="B17" s="1202"/>
      <c r="C17" s="1202"/>
      <c r="D17" s="1202"/>
      <c r="E17" s="1021">
        <f>'Operating Detail - SS'!C67</f>
        <v>0</v>
      </c>
      <c r="F17" s="978">
        <f>'Operating Detail - SS'!D67</f>
        <v>0</v>
      </c>
      <c r="G17" s="256">
        <f>'Operating Detail - SS'!E67</f>
        <v>0</v>
      </c>
      <c r="H17" s="1021">
        <f>'Operating Detail - SS'!F67</f>
        <v>0</v>
      </c>
      <c r="I17" s="1021">
        <f>'Operating Detail - SS'!G67</f>
        <v>0</v>
      </c>
      <c r="J17" s="975">
        <f t="shared" ref="J17:J23" si="2">SUM(E17,F17,G17,H17,I17,)</f>
        <v>0</v>
      </c>
      <c r="K17" s="41"/>
    </row>
    <row r="18" spans="1:11" s="242" customFormat="1">
      <c r="A18" s="1202" t="s">
        <v>264</v>
      </c>
      <c r="B18" s="1202"/>
      <c r="C18" s="1202"/>
      <c r="D18" s="1202"/>
      <c r="E18" s="1021">
        <f t="shared" ref="E18:I18" si="3">SUM(E16:E17)</f>
        <v>0</v>
      </c>
      <c r="F18" s="978">
        <f t="shared" si="3"/>
        <v>0</v>
      </c>
      <c r="G18" s="256">
        <f t="shared" si="3"/>
        <v>0</v>
      </c>
      <c r="H18" s="1021">
        <f t="shared" si="3"/>
        <v>0</v>
      </c>
      <c r="I18" s="1021">
        <f t="shared" si="3"/>
        <v>0</v>
      </c>
      <c r="J18" s="975">
        <f t="shared" si="2"/>
        <v>0</v>
      </c>
    </row>
    <row r="19" spans="1:11">
      <c r="A19" s="1343" t="s">
        <v>265</v>
      </c>
      <c r="B19" s="1343"/>
      <c r="C19" s="1343"/>
      <c r="D19" s="1343"/>
      <c r="E19" s="1022"/>
      <c r="F19" s="1018"/>
      <c r="G19" s="239"/>
      <c r="H19" s="1022"/>
      <c r="I19" s="1022"/>
      <c r="J19" s="977"/>
    </row>
    <row r="20" spans="1:11">
      <c r="A20" s="1202" t="s">
        <v>411</v>
      </c>
      <c r="B20" s="1202"/>
      <c r="C20" s="1202"/>
      <c r="D20" s="1202"/>
      <c r="E20" s="1023">
        <f>ROUND(E18*E19,0)</f>
        <v>0</v>
      </c>
      <c r="F20" s="925">
        <f>ROUND(F18*F19,0)</f>
        <v>0</v>
      </c>
      <c r="G20" s="270">
        <f>ROUND(G18*G19,0)</f>
        <v>0</v>
      </c>
      <c r="H20" s="1023">
        <f>ROUND(H18*H19,0)</f>
        <v>0</v>
      </c>
      <c r="I20" s="1023">
        <f>ROUND(I18*I19,0)</f>
        <v>0</v>
      </c>
      <c r="J20" s="975">
        <f t="shared" si="2"/>
        <v>0</v>
      </c>
    </row>
    <row r="21" spans="1:11">
      <c r="A21" s="1202" t="s">
        <v>267</v>
      </c>
      <c r="B21" s="1202"/>
      <c r="C21" s="1202"/>
      <c r="D21" s="1202"/>
      <c r="E21" s="1023">
        <f>'Operating Detail - SS'!C92</f>
        <v>0</v>
      </c>
      <c r="F21" s="925">
        <f>'Operating Detail - SS'!D92</f>
        <v>0</v>
      </c>
      <c r="G21" s="270">
        <f>'Operating Detail - SS'!E92</f>
        <v>0</v>
      </c>
      <c r="H21" s="1023">
        <f>'Operating Detail - SS'!F92</f>
        <v>0</v>
      </c>
      <c r="I21" s="1023">
        <f>'Operating Detail - SS'!G92</f>
        <v>0</v>
      </c>
      <c r="J21" s="975">
        <f t="shared" si="2"/>
        <v>0</v>
      </c>
    </row>
    <row r="22" spans="1:11" s="231" customFormat="1">
      <c r="A22" s="1202" t="s">
        <v>286</v>
      </c>
      <c r="B22" s="1202"/>
      <c r="C22" s="1202"/>
      <c r="D22" s="1202"/>
      <c r="E22" s="1023">
        <f>'Operating Detail - SS'!C103</f>
        <v>0</v>
      </c>
      <c r="F22" s="925">
        <f>'Operating Detail - SS'!D103</f>
        <v>0</v>
      </c>
      <c r="G22" s="270">
        <f>'Operating Detail - SS'!E103</f>
        <v>0</v>
      </c>
      <c r="H22" s="1023">
        <f>'Operating Detail - SS'!F103</f>
        <v>0</v>
      </c>
      <c r="I22" s="1023">
        <f>'Operating Detail - SS'!G103</f>
        <v>0</v>
      </c>
      <c r="J22" s="975">
        <f t="shared" si="2"/>
        <v>0</v>
      </c>
    </row>
    <row r="23" spans="1:11" s="32" customFormat="1" hidden="1">
      <c r="A23" s="1190" t="s">
        <v>287</v>
      </c>
      <c r="B23" s="1190"/>
      <c r="C23" s="1190"/>
      <c r="D23" s="1190"/>
      <c r="E23" s="1037"/>
      <c r="F23" s="1019"/>
      <c r="G23" s="245"/>
      <c r="H23" s="1024"/>
      <c r="I23" s="1024"/>
      <c r="J23" s="975">
        <f t="shared" si="2"/>
        <v>0</v>
      </c>
      <c r="K23" s="183"/>
    </row>
    <row r="24" spans="1:11" s="32" customFormat="1">
      <c r="A24" s="1194" t="s">
        <v>270</v>
      </c>
      <c r="B24" s="1194"/>
      <c r="C24" s="1194"/>
      <c r="D24" s="1194"/>
      <c r="E24" s="377">
        <f t="shared" ref="E24:I24" si="4">SUM(E18+E20+E21+E22+E23)</f>
        <v>0</v>
      </c>
      <c r="F24" s="1020">
        <f t="shared" si="4"/>
        <v>0</v>
      </c>
      <c r="G24" s="1017">
        <f t="shared" si="4"/>
        <v>0</v>
      </c>
      <c r="H24" s="377">
        <f t="shared" si="4"/>
        <v>0</v>
      </c>
      <c r="I24" s="377">
        <f t="shared" si="4"/>
        <v>0</v>
      </c>
      <c r="J24" s="54">
        <f>SUM(E24,F24,G24,H24,I24,)</f>
        <v>0</v>
      </c>
      <c r="K24" s="183"/>
    </row>
    <row r="25" spans="1:11" ht="11.25" customHeight="1">
      <c r="A25" s="1307"/>
      <c r="B25" s="1307"/>
      <c r="C25" s="1307"/>
      <c r="D25" s="1307"/>
      <c r="E25" s="973"/>
      <c r="F25" s="608"/>
      <c r="G25" s="608"/>
      <c r="H25" s="608"/>
      <c r="I25" s="608"/>
      <c r="J25" s="974"/>
    </row>
    <row r="26" spans="1:11" s="231" customFormat="1">
      <c r="A26" s="1319" t="s">
        <v>271</v>
      </c>
      <c r="B26" s="1308"/>
      <c r="C26" s="1308"/>
      <c r="D26" s="1308"/>
      <c r="E26" s="1038"/>
      <c r="F26" s="396"/>
      <c r="G26" s="396"/>
      <c r="H26" s="396"/>
      <c r="I26" s="396"/>
      <c r="J26" s="39"/>
      <c r="K26" s="236"/>
    </row>
    <row r="27" spans="1:11" s="232" customFormat="1">
      <c r="A27" s="1328" t="s">
        <v>174</v>
      </c>
      <c r="B27" s="1329"/>
      <c r="C27" s="1329"/>
      <c r="D27" s="1329"/>
      <c r="E27" s="282">
        <f>237600-'Summary Capacity Building'!E28</f>
        <v>237600</v>
      </c>
      <c r="F27" s="271">
        <v>316800</v>
      </c>
      <c r="G27" s="271">
        <v>316800</v>
      </c>
      <c r="H27" s="271">
        <v>316800</v>
      </c>
      <c r="I27" s="271">
        <v>316800</v>
      </c>
      <c r="J27" s="931">
        <f t="shared" ref="J27:J46" si="5">SUM(E27,F27,G27,H27,I27,)</f>
        <v>1504800</v>
      </c>
    </row>
    <row r="28" spans="1:11" s="232" customFormat="1" hidden="1">
      <c r="A28" s="1328" t="s">
        <v>209</v>
      </c>
      <c r="B28" s="1329"/>
      <c r="C28" s="1329"/>
      <c r="D28" s="1329"/>
      <c r="E28" s="282"/>
      <c r="F28" s="271"/>
      <c r="G28" s="270"/>
      <c r="H28" s="282"/>
      <c r="I28" s="271"/>
      <c r="J28" s="931">
        <f t="shared" si="5"/>
        <v>0</v>
      </c>
    </row>
    <row r="29" spans="1:11" s="232" customFormat="1" hidden="1">
      <c r="A29" s="1328" t="s">
        <v>405</v>
      </c>
      <c r="B29" s="1329"/>
      <c r="C29" s="1329"/>
      <c r="D29" s="1329"/>
      <c r="E29" s="282"/>
      <c r="F29" s="271"/>
      <c r="G29" s="270"/>
      <c r="H29" s="282"/>
      <c r="I29" s="271"/>
      <c r="J29" s="931">
        <f t="shared" si="5"/>
        <v>0</v>
      </c>
    </row>
    <row r="30" spans="1:11" s="232" customFormat="1" hidden="1">
      <c r="A30" s="1328"/>
      <c r="B30" s="1329"/>
      <c r="C30" s="1329"/>
      <c r="D30" s="1329"/>
      <c r="E30" s="282"/>
      <c r="F30" s="271"/>
      <c r="G30" s="270"/>
      <c r="H30" s="282"/>
      <c r="I30" s="271"/>
      <c r="J30" s="931">
        <f t="shared" si="5"/>
        <v>0</v>
      </c>
    </row>
    <row r="31" spans="1:11" s="232" customFormat="1" hidden="1">
      <c r="A31" s="1328"/>
      <c r="B31" s="1329"/>
      <c r="C31" s="1329"/>
      <c r="D31" s="1329"/>
      <c r="E31" s="282"/>
      <c r="F31" s="271"/>
      <c r="G31" s="270"/>
      <c r="H31" s="282"/>
      <c r="I31" s="271"/>
      <c r="J31" s="931">
        <f t="shared" si="5"/>
        <v>0</v>
      </c>
    </row>
    <row r="32" spans="1:11" s="232" customFormat="1" hidden="1">
      <c r="A32" s="1328"/>
      <c r="B32" s="1329"/>
      <c r="C32" s="1329"/>
      <c r="D32" s="1329"/>
      <c r="E32" s="282"/>
      <c r="F32" s="271"/>
      <c r="G32" s="270"/>
      <c r="H32" s="282"/>
      <c r="I32" s="271"/>
      <c r="J32" s="931">
        <f t="shared" si="5"/>
        <v>0</v>
      </c>
    </row>
    <row r="33" spans="1:12" s="232" customFormat="1" hidden="1">
      <c r="A33" s="1328"/>
      <c r="B33" s="1329"/>
      <c r="C33" s="1329"/>
      <c r="D33" s="1329"/>
      <c r="E33" s="282"/>
      <c r="F33" s="271"/>
      <c r="G33" s="270"/>
      <c r="H33" s="282"/>
      <c r="I33" s="271"/>
      <c r="J33" s="931">
        <f t="shared" si="5"/>
        <v>0</v>
      </c>
    </row>
    <row r="34" spans="1:12" s="232" customFormat="1" hidden="1">
      <c r="A34" s="1328"/>
      <c r="B34" s="1329"/>
      <c r="C34" s="1329"/>
      <c r="D34" s="1329"/>
      <c r="E34" s="282"/>
      <c r="F34" s="271"/>
      <c r="G34" s="270"/>
      <c r="H34" s="282"/>
      <c r="I34" s="271"/>
      <c r="J34" s="931">
        <f t="shared" si="5"/>
        <v>0</v>
      </c>
    </row>
    <row r="35" spans="1:12" s="232" customFormat="1" hidden="1">
      <c r="A35" s="1328"/>
      <c r="B35" s="1329"/>
      <c r="C35" s="1329"/>
      <c r="D35" s="1329"/>
      <c r="E35" s="282"/>
      <c r="F35" s="271"/>
      <c r="G35" s="270"/>
      <c r="H35" s="282"/>
      <c r="I35" s="271"/>
      <c r="J35" s="931">
        <f t="shared" si="5"/>
        <v>0</v>
      </c>
    </row>
    <row r="36" spans="1:12" s="232" customFormat="1" hidden="1">
      <c r="A36" s="1328"/>
      <c r="B36" s="1329"/>
      <c r="C36" s="1329"/>
      <c r="D36" s="1329"/>
      <c r="E36" s="282"/>
      <c r="F36" s="271"/>
      <c r="G36" s="270"/>
      <c r="H36" s="282"/>
      <c r="I36" s="271"/>
      <c r="J36" s="931">
        <f t="shared" si="5"/>
        <v>0</v>
      </c>
    </row>
    <row r="37" spans="1:12" s="232" customFormat="1" hidden="1">
      <c r="A37" s="1328"/>
      <c r="B37" s="1329"/>
      <c r="C37" s="1329"/>
      <c r="D37" s="1329"/>
      <c r="E37" s="282"/>
      <c r="F37" s="271"/>
      <c r="G37" s="270"/>
      <c r="H37" s="282"/>
      <c r="I37" s="271"/>
      <c r="J37" s="931">
        <f t="shared" si="5"/>
        <v>0</v>
      </c>
    </row>
    <row r="38" spans="1:12" s="232" customFormat="1" hidden="1">
      <c r="A38" s="1328"/>
      <c r="B38" s="1329"/>
      <c r="C38" s="1329"/>
      <c r="D38" s="1329"/>
      <c r="E38" s="282"/>
      <c r="F38" s="271"/>
      <c r="G38" s="270"/>
      <c r="H38" s="282"/>
      <c r="I38" s="271"/>
      <c r="J38" s="931">
        <f t="shared" si="5"/>
        <v>0</v>
      </c>
    </row>
    <row r="39" spans="1:12" s="231" customFormat="1" hidden="1">
      <c r="A39" s="1328"/>
      <c r="B39" s="1329"/>
      <c r="C39" s="1329"/>
      <c r="D39" s="1329"/>
      <c r="E39" s="282"/>
      <c r="F39" s="271"/>
      <c r="G39" s="270"/>
      <c r="H39" s="282"/>
      <c r="I39" s="271"/>
      <c r="J39" s="931">
        <f t="shared" si="5"/>
        <v>0</v>
      </c>
    </row>
    <row r="40" spans="1:12" s="231" customFormat="1" hidden="1">
      <c r="A40" s="1328"/>
      <c r="B40" s="1329"/>
      <c r="C40" s="1329"/>
      <c r="D40" s="1329"/>
      <c r="E40" s="282"/>
      <c r="F40" s="271"/>
      <c r="G40" s="270"/>
      <c r="H40" s="282"/>
      <c r="I40" s="271"/>
      <c r="J40" s="931">
        <f t="shared" si="5"/>
        <v>0</v>
      </c>
    </row>
    <row r="41" spans="1:12" s="231" customFormat="1" hidden="1">
      <c r="A41" s="1328"/>
      <c r="B41" s="1329"/>
      <c r="C41" s="1329"/>
      <c r="D41" s="1329"/>
      <c r="E41" s="282"/>
      <c r="F41" s="271"/>
      <c r="G41" s="270"/>
      <c r="H41" s="282"/>
      <c r="I41" s="271"/>
      <c r="J41" s="931">
        <f t="shared" si="5"/>
        <v>0</v>
      </c>
    </row>
    <row r="42" spans="1:12" s="231" customFormat="1" hidden="1">
      <c r="A42" s="1328"/>
      <c r="B42" s="1329"/>
      <c r="C42" s="1329"/>
      <c r="D42" s="1329"/>
      <c r="E42" s="282"/>
      <c r="F42" s="271"/>
      <c r="G42" s="270"/>
      <c r="H42" s="282"/>
      <c r="I42" s="271"/>
      <c r="J42" s="975">
        <f t="shared" si="5"/>
        <v>0</v>
      </c>
    </row>
    <row r="43" spans="1:12" s="231" customFormat="1" hidden="1">
      <c r="A43" s="1328"/>
      <c r="B43" s="1329"/>
      <c r="C43" s="1329"/>
      <c r="D43" s="1329"/>
      <c r="E43" s="282"/>
      <c r="F43" s="271"/>
      <c r="G43" s="270"/>
      <c r="H43" s="282"/>
      <c r="I43" s="271"/>
      <c r="J43" s="975">
        <f t="shared" si="5"/>
        <v>0</v>
      </c>
    </row>
    <row r="44" spans="1:12" s="231" customFormat="1" hidden="1">
      <c r="A44" s="1328"/>
      <c r="B44" s="1329"/>
      <c r="C44" s="1329"/>
      <c r="D44" s="1329"/>
      <c r="E44" s="282"/>
      <c r="F44" s="271"/>
      <c r="G44" s="270"/>
      <c r="H44" s="282"/>
      <c r="I44" s="271"/>
      <c r="J44" s="975">
        <f t="shared" si="5"/>
        <v>0</v>
      </c>
    </row>
    <row r="45" spans="1:12" s="231" customFormat="1" hidden="1">
      <c r="A45" s="1328"/>
      <c r="B45" s="1329"/>
      <c r="C45" s="1329"/>
      <c r="D45" s="1329"/>
      <c r="E45" s="282"/>
      <c r="F45" s="271"/>
      <c r="G45" s="270"/>
      <c r="H45" s="282"/>
      <c r="I45" s="271"/>
      <c r="J45" s="975">
        <f t="shared" si="5"/>
        <v>0</v>
      </c>
    </row>
    <row r="46" spans="1:12" s="32" customFormat="1">
      <c r="A46" s="1194" t="s">
        <v>272</v>
      </c>
      <c r="B46" s="1194"/>
      <c r="C46" s="1194"/>
      <c r="D46" s="1194"/>
      <c r="E46" s="600">
        <f>ROUND(SUM(E27:E45),0)</f>
        <v>237600</v>
      </c>
      <c r="F46" s="600">
        <f t="shared" ref="F46:I46" si="6">ROUND(SUM(F27:F45),0)</f>
        <v>316800</v>
      </c>
      <c r="G46" s="602">
        <f t="shared" si="6"/>
        <v>316800</v>
      </c>
      <c r="H46" s="278">
        <f t="shared" si="6"/>
        <v>316800</v>
      </c>
      <c r="I46" s="600">
        <f t="shared" si="6"/>
        <v>316800</v>
      </c>
      <c r="J46" s="982">
        <f t="shared" si="5"/>
        <v>1504800</v>
      </c>
      <c r="K46" s="184"/>
      <c r="L46" s="184"/>
    </row>
    <row r="47" spans="1:12" ht="9" customHeight="1">
      <c r="A47" s="1307"/>
      <c r="B47" s="1307"/>
      <c r="C47" s="1307"/>
      <c r="D47" s="1307"/>
      <c r="E47" s="1039"/>
      <c r="F47" s="609"/>
      <c r="G47" s="609"/>
      <c r="H47" s="609"/>
      <c r="I47" s="609"/>
      <c r="J47" s="983"/>
      <c r="L47" s="283"/>
    </row>
    <row r="48" spans="1:12" s="231" customFormat="1" ht="15.75" customHeight="1">
      <c r="A48" s="1308" t="s">
        <v>410</v>
      </c>
      <c r="B48" s="1308"/>
      <c r="C48" s="1308"/>
      <c r="D48" s="1308"/>
      <c r="E48" s="1023"/>
      <c r="F48" s="270"/>
      <c r="G48" s="270"/>
      <c r="H48" s="270"/>
      <c r="I48" s="270"/>
      <c r="J48" s="125"/>
      <c r="L48" s="250"/>
    </row>
    <row r="49" spans="1:12" s="231" customFormat="1">
      <c r="A49" s="1334"/>
      <c r="B49" s="1334"/>
      <c r="C49" s="1334"/>
      <c r="D49" s="1334"/>
      <c r="E49" s="1027"/>
      <c r="F49" s="1026"/>
      <c r="G49" s="1026"/>
      <c r="H49" s="1028"/>
      <c r="I49" s="1030"/>
      <c r="J49" s="975">
        <f t="shared" ref="J49:J56" si="7">SUM(E49,F49,G49,H49,I49,)</f>
        <v>0</v>
      </c>
      <c r="L49" s="236"/>
    </row>
    <row r="50" spans="1:12" s="231" customFormat="1">
      <c r="A50" s="1334"/>
      <c r="B50" s="1334"/>
      <c r="C50" s="1334"/>
      <c r="D50" s="1334"/>
      <c r="E50" s="1027"/>
      <c r="F50" s="1027"/>
      <c r="G50" s="1027"/>
      <c r="H50" s="1029"/>
      <c r="I50" s="1025"/>
      <c r="J50" s="975">
        <f t="shared" si="7"/>
        <v>0</v>
      </c>
      <c r="L50" s="236"/>
    </row>
    <row r="51" spans="1:12" s="231" customFormat="1">
      <c r="A51" s="1334"/>
      <c r="B51" s="1334"/>
      <c r="C51" s="1334"/>
      <c r="D51" s="1334"/>
      <c r="E51" s="1027"/>
      <c r="F51" s="1027"/>
      <c r="G51" s="1027"/>
      <c r="H51" s="1029"/>
      <c r="I51" s="1025"/>
      <c r="J51" s="975">
        <f t="shared" si="7"/>
        <v>0</v>
      </c>
    </row>
    <row r="52" spans="1:12" s="231" customFormat="1">
      <c r="A52" s="1334"/>
      <c r="B52" s="1334"/>
      <c r="C52" s="1334"/>
      <c r="D52" s="1334"/>
      <c r="E52" s="1027"/>
      <c r="F52" s="1027"/>
      <c r="G52" s="1027"/>
      <c r="H52" s="1029"/>
      <c r="I52" s="1025"/>
      <c r="J52" s="975">
        <f t="shared" si="7"/>
        <v>0</v>
      </c>
    </row>
    <row r="53" spans="1:12" ht="18" customHeight="1">
      <c r="A53" s="1307" t="s">
        <v>274</v>
      </c>
      <c r="B53" s="1307"/>
      <c r="C53" s="1307"/>
      <c r="D53" s="1307"/>
      <c r="E53" s="1035">
        <f t="shared" ref="E53:I53" si="8">ROUND(SUM(E48:E52),0)</f>
        <v>0</v>
      </c>
      <c r="F53" s="1033">
        <f t="shared" si="8"/>
        <v>0</v>
      </c>
      <c r="G53" s="1032">
        <f t="shared" si="8"/>
        <v>0</v>
      </c>
      <c r="H53" s="1033">
        <f t="shared" si="8"/>
        <v>0</v>
      </c>
      <c r="I53" s="1034">
        <f t="shared" si="8"/>
        <v>0</v>
      </c>
      <c r="J53" s="1031">
        <f t="shared" si="7"/>
        <v>0</v>
      </c>
    </row>
    <row r="54" spans="1:12" ht="18" customHeight="1">
      <c r="A54" s="1307"/>
      <c r="B54" s="1307"/>
      <c r="C54" s="1307"/>
      <c r="D54" s="1307"/>
      <c r="E54" s="1040"/>
      <c r="F54" s="813"/>
      <c r="G54" s="813"/>
      <c r="H54" s="813"/>
      <c r="I54" s="813"/>
      <c r="J54" s="1041"/>
      <c r="L54" s="283"/>
    </row>
    <row r="55" spans="1:12" s="32" customFormat="1" ht="18" customHeight="1">
      <c r="A55" s="1194" t="s">
        <v>275</v>
      </c>
      <c r="B55" s="1194"/>
      <c r="C55" s="1194"/>
      <c r="D55" s="1194"/>
      <c r="E55" s="264">
        <f t="shared" ref="E55:I55" si="9">E46+E53</f>
        <v>237600</v>
      </c>
      <c r="F55" s="255">
        <f t="shared" si="9"/>
        <v>316800</v>
      </c>
      <c r="G55" s="255">
        <f t="shared" si="9"/>
        <v>316800</v>
      </c>
      <c r="H55" s="263">
        <f t="shared" si="9"/>
        <v>316800</v>
      </c>
      <c r="I55" s="255">
        <f t="shared" si="9"/>
        <v>316800</v>
      </c>
      <c r="J55" s="1036">
        <f t="shared" si="7"/>
        <v>1504800</v>
      </c>
    </row>
    <row r="56" spans="1:12">
      <c r="A56" s="1202" t="s">
        <v>276</v>
      </c>
      <c r="B56" s="1202"/>
      <c r="C56" s="1202"/>
      <c r="D56" s="1202"/>
      <c r="E56" s="1023">
        <f>IF(AND(E55-E24&gt;-2,E55-E24&lt;2),0,E55-E24)</f>
        <v>237600</v>
      </c>
      <c r="F56" s="925">
        <f>IF(AND(F55-F24&gt;-2,F55-F24&lt;2),0,F55-F24)</f>
        <v>316800</v>
      </c>
      <c r="G56" s="270">
        <f>IF(AND(G55-G24&gt;-2,G55-G24&lt;2),0,G55-G24)</f>
        <v>316800</v>
      </c>
      <c r="H56" s="1023">
        <f>IF(AND(H55-H24&gt;-2,H55-H24&lt;2),0,H55-H24)</f>
        <v>316800</v>
      </c>
      <c r="I56" s="925">
        <f>IF(AND(I55-I24&gt;-2,I55-I24&lt;2),0,I55-I24)</f>
        <v>316800</v>
      </c>
      <c r="J56" s="274">
        <f t="shared" si="7"/>
        <v>1504800</v>
      </c>
      <c r="K56" s="46"/>
      <c r="L56" s="46"/>
    </row>
    <row r="57" spans="1:12" ht="13" customHeight="1">
      <c r="F57" s="963"/>
      <c r="G57" s="963"/>
      <c r="H57" s="963"/>
      <c r="I57" s="963"/>
      <c r="J57" s="963"/>
    </row>
    <row r="58" spans="1:12" ht="20.149999999999999" customHeight="1">
      <c r="A58" s="62"/>
      <c r="B58" s="62"/>
      <c r="C58" s="62"/>
      <c r="D58" s="62"/>
    </row>
    <row r="59" spans="1:12" ht="20.149999999999999" customHeight="1">
      <c r="A59" s="62"/>
      <c r="B59" s="62"/>
      <c r="C59" s="62"/>
      <c r="D59" s="62"/>
    </row>
    <row r="60" spans="1:12">
      <c r="A60" s="808" t="s">
        <v>278</v>
      </c>
      <c r="B60" s="1332"/>
      <c r="C60" s="1332"/>
      <c r="D60" s="1332"/>
    </row>
    <row r="61" spans="1:12">
      <c r="A61" s="808" t="s">
        <v>279</v>
      </c>
      <c r="B61" s="1332"/>
      <c r="C61" s="1332"/>
      <c r="D61" s="1332"/>
    </row>
    <row r="62" spans="1:12" ht="17.25" customHeight="1">
      <c r="A62" s="808" t="s">
        <v>280</v>
      </c>
      <c r="B62" s="1332"/>
      <c r="C62" s="1332"/>
      <c r="D62" s="1332"/>
    </row>
    <row r="63" spans="1:12" ht="17.25" customHeight="1">
      <c r="A63" s="808" t="s">
        <v>281</v>
      </c>
      <c r="B63" s="1333"/>
      <c r="C63" s="1333"/>
      <c r="D63" s="1333"/>
    </row>
    <row r="64" spans="1:12" ht="15.75" customHeight="1">
      <c r="A64" s="1194"/>
      <c r="B64" s="1194"/>
      <c r="C64" s="1194"/>
      <c r="D64" s="830"/>
    </row>
    <row r="66" spans="1:10" hidden="1"/>
    <row r="67" spans="1:10" hidden="1"/>
    <row r="68" spans="1:10" hidden="1"/>
    <row r="69" spans="1:10" hidden="1"/>
    <row r="70" spans="1:10" hidden="1"/>
    <row r="71" spans="1:10" hidden="1"/>
    <row r="72" spans="1:10" hidden="1"/>
    <row r="73" spans="1:10" hidden="1"/>
    <row r="74" spans="1:10" hidden="1"/>
    <row r="75" spans="1:10" hidden="1"/>
    <row r="76" spans="1:10" hidden="1"/>
    <row r="77" spans="1:10" hidden="1"/>
    <row r="78" spans="1:10" hidden="1"/>
    <row r="79" spans="1:10" s="231" customFormat="1" hidden="1">
      <c r="A79" s="49" t="s">
        <v>231</v>
      </c>
      <c r="B79" s="49"/>
      <c r="C79" s="49"/>
      <c r="D79" s="49"/>
      <c r="E79" s="49">
        <v>1</v>
      </c>
      <c r="F79" s="49">
        <f>E79+1</f>
        <v>2</v>
      </c>
      <c r="G79" s="49">
        <f>F79+1</f>
        <v>3</v>
      </c>
      <c r="H79" s="49">
        <f>G79+1</f>
        <v>4</v>
      </c>
      <c r="I79" s="49">
        <f>H79+1</f>
        <v>5</v>
      </c>
      <c r="J79" s="49">
        <v>5</v>
      </c>
    </row>
    <row r="80" spans="1:10" s="231" customFormat="1" hidden="1">
      <c r="A80" s="252" t="s">
        <v>232</v>
      </c>
      <c r="B80" s="252"/>
      <c r="C80" s="252"/>
      <c r="D80" s="252"/>
      <c r="E80" s="50">
        <v>45566</v>
      </c>
      <c r="F80" s="50">
        <v>45839</v>
      </c>
      <c r="G80" s="50">
        <v>46204</v>
      </c>
      <c r="H80" s="50">
        <v>46569</v>
      </c>
      <c r="I80" s="50">
        <v>46935</v>
      </c>
      <c r="J80" s="50">
        <f>E80</f>
        <v>45566</v>
      </c>
    </row>
    <row r="81" spans="1:10" ht="13.5" hidden="1" customHeight="1">
      <c r="A81" s="252" t="s">
        <v>233</v>
      </c>
      <c r="B81" s="252"/>
      <c r="C81" s="252"/>
      <c r="D81" s="252"/>
      <c r="E81" s="50">
        <v>45838</v>
      </c>
      <c r="F81" s="50">
        <v>46203</v>
      </c>
      <c r="G81" s="50">
        <v>46568</v>
      </c>
      <c r="H81" s="50">
        <v>46934</v>
      </c>
      <c r="I81" s="50">
        <v>47299</v>
      </c>
      <c r="J81" s="50">
        <f>C5</f>
        <v>47299</v>
      </c>
    </row>
    <row r="82" spans="1:10" hidden="1">
      <c r="A82" s="49" t="s">
        <v>220</v>
      </c>
      <c r="B82" s="49"/>
      <c r="C82" s="49"/>
      <c r="D82" s="49"/>
      <c r="E82" s="50">
        <f t="shared" ref="E82:J82" si="10">$B$3</f>
        <v>0</v>
      </c>
      <c r="F82" s="50">
        <f t="shared" si="10"/>
        <v>0</v>
      </c>
      <c r="G82" s="50">
        <f t="shared" si="10"/>
        <v>0</v>
      </c>
      <c r="H82" s="50">
        <f t="shared" si="10"/>
        <v>0</v>
      </c>
      <c r="I82" s="50">
        <f t="shared" si="10"/>
        <v>0</v>
      </c>
      <c r="J82" s="50">
        <f t="shared" si="10"/>
        <v>0</v>
      </c>
    </row>
    <row r="83" spans="1:10" hidden="1">
      <c r="A83" s="226"/>
    </row>
    <row r="84" spans="1:10" hidden="1">
      <c r="J84" s="33" t="str">
        <f>TEXT($C$5,"m/d/yyyy")</f>
        <v>6/30/2029</v>
      </c>
    </row>
    <row r="85" spans="1:10" hidden="1"/>
  </sheetData>
  <sheetProtection formatCells="0" formatColumns="0" formatRows="0" insertHyperlinks="0" sort="0" autoFilter="0" pivotTables="0"/>
  <mergeCells count="52">
    <mergeCell ref="A4:A5"/>
    <mergeCell ref="A39:D39"/>
    <mergeCell ref="A20:D20"/>
    <mergeCell ref="A21:D21"/>
    <mergeCell ref="A22:D22"/>
    <mergeCell ref="A24:D24"/>
    <mergeCell ref="A25:D25"/>
    <mergeCell ref="A26:D26"/>
    <mergeCell ref="A27:D27"/>
    <mergeCell ref="A23:D23"/>
    <mergeCell ref="A17:D17"/>
    <mergeCell ref="A18:D18"/>
    <mergeCell ref="A19:D19"/>
    <mergeCell ref="A37:D37"/>
    <mergeCell ref="A38:D38"/>
    <mergeCell ref="B6:D6"/>
    <mergeCell ref="A50:D50"/>
    <mergeCell ref="A28:D28"/>
    <mergeCell ref="A40:D40"/>
    <mergeCell ref="A43:D43"/>
    <mergeCell ref="A44:D44"/>
    <mergeCell ref="A45:D45"/>
    <mergeCell ref="A41:D41"/>
    <mergeCell ref="A42:D42"/>
    <mergeCell ref="A29:D29"/>
    <mergeCell ref="A46:D46"/>
    <mergeCell ref="A47:D47"/>
    <mergeCell ref="A49:D49"/>
    <mergeCell ref="A34:D34"/>
    <mergeCell ref="A35:D35"/>
    <mergeCell ref="A36:D36"/>
    <mergeCell ref="B7:D7"/>
    <mergeCell ref="A15:D15"/>
    <mergeCell ref="A16:D16"/>
    <mergeCell ref="B8:D8"/>
    <mergeCell ref="A32:D32"/>
    <mergeCell ref="A33:D33"/>
    <mergeCell ref="J13:J14"/>
    <mergeCell ref="A64:C64"/>
    <mergeCell ref="B60:D60"/>
    <mergeCell ref="B62:D62"/>
    <mergeCell ref="B63:D63"/>
    <mergeCell ref="A51:D51"/>
    <mergeCell ref="A52:D52"/>
    <mergeCell ref="A53:D53"/>
    <mergeCell ref="A55:D55"/>
    <mergeCell ref="A30:D30"/>
    <mergeCell ref="A31:D31"/>
    <mergeCell ref="A54:D54"/>
    <mergeCell ref="B61:D61"/>
    <mergeCell ref="A48:D48"/>
    <mergeCell ref="A56:D56"/>
  </mergeCells>
  <phoneticPr fontId="0" type="noConversion"/>
  <conditionalFormatting sqref="A49:A52">
    <cfRule type="containsBlanks" dxfId="535" priority="12">
      <formula>LEN(TRIM(A49))=0</formula>
    </cfRule>
    <cfRule type="expression" dxfId="534" priority="13">
      <formula>$C49=0</formula>
    </cfRule>
  </conditionalFormatting>
  <conditionalFormatting sqref="A27:D45">
    <cfRule type="duplicateValues" dxfId="533" priority="15"/>
  </conditionalFormatting>
  <conditionalFormatting sqref="B3 B5:C5 B60:B63">
    <cfRule type="containsBlanks" dxfId="532" priority="69">
      <formula>LEN(TRIM(B3))=0</formula>
    </cfRule>
  </conditionalFormatting>
  <conditionalFormatting sqref="B6:B8">
    <cfRule type="containsBlanks" dxfId="531" priority="45">
      <formula>LEN(TRIM(B6))=0</formula>
    </cfRule>
  </conditionalFormatting>
  <conditionalFormatting sqref="E49">
    <cfRule type="expression" dxfId="530" priority="9">
      <formula>E$79&gt;#REF!</formula>
    </cfRule>
  </conditionalFormatting>
  <conditionalFormatting sqref="E55 F55:I56 E56:I56">
    <cfRule type="expression" dxfId="529" priority="16">
      <formula>E$82&gt;E$81</formula>
    </cfRule>
  </conditionalFormatting>
  <conditionalFormatting sqref="E11:I48 E53:I56">
    <cfRule type="expression" dxfId="528" priority="426">
      <formula>E$79&gt;#REF!</formula>
    </cfRule>
  </conditionalFormatting>
  <conditionalFormatting sqref="E13:I54">
    <cfRule type="expression" dxfId="527" priority="1">
      <formula>E$82&gt;E$81</formula>
    </cfRule>
  </conditionalFormatting>
  <conditionalFormatting sqref="E19:I19">
    <cfRule type="containsBlanks" dxfId="526" priority="192">
      <formula>LEN(TRIM(E19))=0</formula>
    </cfRule>
  </conditionalFormatting>
  <conditionalFormatting sqref="E23:I23">
    <cfRule type="expression" dxfId="525" priority="41">
      <formula>COUNTIF($A$27:$D$46,"*HUD*")=0</formula>
    </cfRule>
    <cfRule type="containsBlanks" dxfId="524" priority="44">
      <formula>LEN(TRIM(E23))=0</formula>
    </cfRule>
  </conditionalFormatting>
  <conditionalFormatting sqref="E49:I52">
    <cfRule type="containsBlanks" dxfId="523" priority="2">
      <formula>LEN(TRIM(E49))=0</formula>
    </cfRule>
  </conditionalFormatting>
  <conditionalFormatting sqref="E50:I52">
    <cfRule type="expression" dxfId="522" priority="6">
      <formula>E$79&gt;#REF!</formula>
    </cfRule>
  </conditionalFormatting>
  <conditionalFormatting sqref="E56:J56">
    <cfRule type="cellIs" dxfId="521" priority="48" operator="notBetween">
      <formula>-2</formula>
      <formula>2</formula>
    </cfRule>
  </conditionalFormatting>
  <conditionalFormatting sqref="F49:I49">
    <cfRule type="expression" dxfId="520" priority="3">
      <formula>F$79&gt;#REF!</formula>
    </cfRule>
  </conditionalFormatting>
  <dataValidations count="1">
    <dataValidation type="date" allowBlank="1" showInputMessage="1" showErrorMessage="1" error="Please insert date in M/D/YY format" sqref="B3" xr:uid="{72B20367-87DB-4F09-AC2B-BAF94A548978}">
      <formula1>1</formula1>
      <formula2>73415</formula2>
    </dataValidation>
  </dataValidations>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3000000}">
          <x14:formula1>
            <xm:f>'Dropdown Lists'!$A$2:$A$178</xm:f>
          </x14:formula1>
          <xm:sqref>A27:A45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pageSetUpPr fitToPage="1"/>
  </sheetPr>
  <dimension ref="A1:L123"/>
  <sheetViews>
    <sheetView showGridLines="0" showZeros="0" zoomScaleNormal="100" workbookViewId="0"/>
  </sheetViews>
  <sheetFormatPr defaultColWidth="0" defaultRowHeight="12.5" zeroHeight="1"/>
  <cols>
    <col min="1" max="1" width="20.1796875" style="342" customWidth="1"/>
    <col min="2" max="2" width="42.453125" style="342" customWidth="1"/>
    <col min="3" max="7" width="14.7265625" style="342" customWidth="1"/>
    <col min="8" max="8" width="13.54296875" customWidth="1"/>
    <col min="9" max="9" width="3.7265625" style="342" customWidth="1"/>
    <col min="10" max="10" width="13.26953125" style="342" customWidth="1"/>
    <col min="11" max="11" width="2.26953125" style="342" customWidth="1"/>
    <col min="12" max="12" width="10.26953125" style="342" hidden="1" customWidth="1"/>
    <col min="13" max="16384" width="9.81640625" style="342" hidden="1"/>
  </cols>
  <sheetData>
    <row r="1" spans="1:8" customFormat="1" ht="15.5">
      <c r="A1" s="63" t="str">
        <f>'Summary - SS'!A1</f>
        <v>DEPARTMENT OF HOMELESSNESS AND SUPPORTIVE HOUSING</v>
      </c>
      <c r="B1" s="63"/>
      <c r="C1" s="56"/>
      <c r="H1" s="437"/>
    </row>
    <row r="2" spans="1:8" customFormat="1" ht="15.5">
      <c r="A2" s="63" t="s">
        <v>288</v>
      </c>
      <c r="B2" s="63"/>
      <c r="C2" s="56"/>
    </row>
    <row r="3" spans="1:8" customFormat="1" ht="15" customHeight="1">
      <c r="A3" s="68" t="s">
        <v>220</v>
      </c>
      <c r="B3" s="1134">
        <f>'Summary - SS'!B3</f>
        <v>0</v>
      </c>
      <c r="C3" s="56"/>
      <c r="D3" s="60"/>
      <c r="E3" s="60"/>
      <c r="F3" s="60"/>
      <c r="G3" s="60"/>
    </row>
    <row r="4" spans="1:8" customFormat="1" ht="15" customHeight="1">
      <c r="A4" s="69" t="str">
        <f>'Summary - SS'!A6</f>
        <v>Proposer Name</v>
      </c>
      <c r="B4" s="1135">
        <f>'Summary - SS'!B6</f>
        <v>0</v>
      </c>
      <c r="C4" s="56"/>
      <c r="D4" s="57"/>
      <c r="E4" s="57"/>
      <c r="F4" s="57"/>
      <c r="G4" s="57"/>
    </row>
    <row r="5" spans="1:8" customFormat="1" ht="15" customHeight="1">
      <c r="A5" s="69" t="str">
        <f>'Summary - SS'!A7</f>
        <v>Program</v>
      </c>
      <c r="B5" s="588" t="str">
        <f>'Summary - SS'!B7</f>
        <v>RFQ #144 TAY Site at 42 Otis</v>
      </c>
      <c r="C5" s="56"/>
      <c r="D5" s="57"/>
      <c r="E5" s="57"/>
      <c r="F5" s="57"/>
      <c r="G5" s="57"/>
    </row>
    <row r="6" spans="1:8" customFormat="1" ht="15.5">
      <c r="A6" s="69" t="s">
        <v>283</v>
      </c>
      <c r="B6" s="1124" t="str">
        <f>'Summary - SS'!B8</f>
        <v>Support Services</v>
      </c>
      <c r="C6" s="56"/>
      <c r="D6" s="189"/>
      <c r="E6" s="189"/>
      <c r="F6" s="189"/>
      <c r="G6" s="189"/>
    </row>
    <row r="7" spans="1:8" customFormat="1" ht="13">
      <c r="A7" s="30"/>
      <c r="B7" s="30"/>
      <c r="C7" s="903"/>
      <c r="D7" s="904"/>
      <c r="E7" s="904"/>
      <c r="F7" s="904"/>
      <c r="G7" s="904"/>
    </row>
    <row r="8" spans="1:8" customFormat="1" ht="24.75" customHeight="1">
      <c r="C8" s="905" t="s">
        <v>237</v>
      </c>
      <c r="D8" s="883" t="s">
        <v>238</v>
      </c>
      <c r="E8" s="906" t="s">
        <v>239</v>
      </c>
      <c r="F8" s="907" t="s">
        <v>240</v>
      </c>
      <c r="G8" s="908" t="s">
        <v>241</v>
      </c>
      <c r="H8" s="1136" t="s">
        <v>259</v>
      </c>
    </row>
    <row r="9" spans="1:8" s="21" customFormat="1" ht="27" customHeight="1">
      <c r="C9" s="852" t="str">
        <f>'Salary Detail - SS'!G10</f>
        <v>10/1/2024 - 6/30/2025</v>
      </c>
      <c r="D9" s="857" t="str">
        <f>'Salary Detail - SS'!L10</f>
        <v>7/1/2025 - 6/30/2026</v>
      </c>
      <c r="E9" s="533" t="str">
        <f>'Salary Detail - SS'!Q10</f>
        <v>7/1/2026 - 6/30/2027</v>
      </c>
      <c r="F9" s="536" t="str">
        <f>'Salary Detail - SS'!V10</f>
        <v>7/1/2027 - 6/30/2028</v>
      </c>
      <c r="G9" s="540" t="str">
        <f>'Salary Detail - SS'!AA10</f>
        <v>7/1/2028 - 6/30/2029</v>
      </c>
      <c r="H9" s="1084" t="str">
        <f>'Salary Detail - SS'!AB10</f>
        <v>10/1/2024 - 6/30/2029</v>
      </c>
    </row>
    <row r="10" spans="1:8" s="630" customFormat="1" ht="19.5" customHeight="1">
      <c r="C10" s="853" t="str">
        <f>'Summary - SS'!E13</f>
        <v>9 Months</v>
      </c>
      <c r="D10" s="858" t="str">
        <f>'Summary - SS'!F13</f>
        <v>12 Months</v>
      </c>
      <c r="E10" s="797" t="str">
        <f>'Summary - SS'!G13</f>
        <v>12 Months</v>
      </c>
      <c r="F10" s="799" t="str">
        <f>'Summary - SS'!H13</f>
        <v>12 Months</v>
      </c>
      <c r="G10" s="765" t="str">
        <f>'Summary - SS'!I13</f>
        <v>12 Months</v>
      </c>
      <c r="H10" s="1358"/>
    </row>
    <row r="11" spans="1:8" s="630" customFormat="1" ht="19.5" hidden="1" customHeight="1">
      <c r="C11" s="854" t="str">
        <f>'Salary Detail - SS'!G12</f>
        <v>New</v>
      </c>
      <c r="D11" s="858" t="str">
        <f>'Salary Detail - SS'!L12</f>
        <v>New</v>
      </c>
      <c r="E11" s="860" t="str">
        <f>'Salary Detail - SS'!Q12</f>
        <v>New</v>
      </c>
      <c r="F11" s="799" t="str">
        <f>'Salary Detail - SS'!V12</f>
        <v>New</v>
      </c>
      <c r="G11" s="765" t="str">
        <f>'Salary Detail - SS'!AA12</f>
        <v>New</v>
      </c>
      <c r="H11" s="1359"/>
    </row>
    <row r="12" spans="1:8" s="630" customFormat="1" ht="30.75" customHeight="1">
      <c r="A12" s="749" t="s">
        <v>289</v>
      </c>
      <c r="B12" s="749"/>
      <c r="C12" s="855" t="s">
        <v>290</v>
      </c>
      <c r="D12" s="859" t="s">
        <v>290</v>
      </c>
      <c r="E12" s="861" t="s">
        <v>290</v>
      </c>
      <c r="F12" s="799" t="s">
        <v>290</v>
      </c>
      <c r="G12" s="800" t="s">
        <v>290</v>
      </c>
      <c r="H12" s="954" t="s">
        <v>290</v>
      </c>
    </row>
    <row r="13" spans="1:8" ht="17.25" customHeight="1">
      <c r="A13" s="1356" t="s">
        <v>291</v>
      </c>
      <c r="B13" s="1357"/>
      <c r="C13" s="833"/>
      <c r="D13" s="833"/>
      <c r="E13" s="848"/>
      <c r="F13" s="848"/>
      <c r="G13" s="848"/>
      <c r="H13" s="838">
        <f>SUM(C13,D13,E13,F13,G13)</f>
        <v>0</v>
      </c>
    </row>
    <row r="14" spans="1:8" ht="17.25" customHeight="1">
      <c r="A14" s="1356" t="s">
        <v>292</v>
      </c>
      <c r="B14" s="1357"/>
      <c r="C14" s="834"/>
      <c r="D14" s="833"/>
      <c r="E14" s="848"/>
      <c r="F14" s="848"/>
      <c r="G14" s="848"/>
      <c r="H14" s="838">
        <f t="shared" ref="H14:H65" si="0">SUM(C14,D14,E14,F14,G14)</f>
        <v>0</v>
      </c>
    </row>
    <row r="15" spans="1:8" ht="17.25" customHeight="1">
      <c r="A15" s="1356" t="s">
        <v>293</v>
      </c>
      <c r="B15" s="1357"/>
      <c r="C15" s="833"/>
      <c r="D15" s="833"/>
      <c r="E15" s="848"/>
      <c r="F15" s="848"/>
      <c r="G15" s="848"/>
      <c r="H15" s="838">
        <f t="shared" si="0"/>
        <v>0</v>
      </c>
    </row>
    <row r="16" spans="1:8" ht="17.25" customHeight="1">
      <c r="A16" s="1356" t="s">
        <v>294</v>
      </c>
      <c r="B16" s="1357"/>
      <c r="C16" s="833"/>
      <c r="D16" s="833"/>
      <c r="E16" s="848"/>
      <c r="F16" s="848"/>
      <c r="G16" s="848"/>
      <c r="H16" s="838">
        <f t="shared" si="0"/>
        <v>0</v>
      </c>
    </row>
    <row r="17" spans="1:11" ht="17.25" customHeight="1">
      <c r="A17" s="1356" t="s">
        <v>295</v>
      </c>
      <c r="B17" s="1357"/>
      <c r="C17" s="833"/>
      <c r="D17" s="833"/>
      <c r="E17" s="848"/>
      <c r="F17" s="848"/>
      <c r="G17" s="848"/>
      <c r="H17" s="838">
        <f t="shared" si="0"/>
        <v>0</v>
      </c>
    </row>
    <row r="18" spans="1:11" ht="17.25" customHeight="1">
      <c r="A18" s="1356" t="s">
        <v>296</v>
      </c>
      <c r="B18" s="1357"/>
      <c r="C18" s="833"/>
      <c r="D18" s="834"/>
      <c r="E18" s="355"/>
      <c r="F18" s="355"/>
      <c r="G18" s="848"/>
      <c r="H18" s="838">
        <f t="shared" si="0"/>
        <v>0</v>
      </c>
      <c r="I18"/>
      <c r="J18"/>
      <c r="K18" s="13"/>
    </row>
    <row r="19" spans="1:11" ht="17.25" customHeight="1">
      <c r="A19" s="1356" t="s">
        <v>297</v>
      </c>
      <c r="B19" s="1357"/>
      <c r="C19" s="833"/>
      <c r="D19" s="834"/>
      <c r="E19" s="355"/>
      <c r="F19" s="355"/>
      <c r="G19" s="848"/>
      <c r="H19" s="838">
        <f t="shared" si="0"/>
        <v>0</v>
      </c>
      <c r="I19"/>
      <c r="J19"/>
      <c r="K19"/>
    </row>
    <row r="20" spans="1:11" ht="17.25" customHeight="1">
      <c r="A20" s="1356" t="s">
        <v>298</v>
      </c>
      <c r="B20" s="1357"/>
      <c r="C20" s="833"/>
      <c r="D20" s="833"/>
      <c r="E20" s="355"/>
      <c r="F20" s="355"/>
      <c r="G20" s="848"/>
      <c r="H20" s="838">
        <f t="shared" si="0"/>
        <v>0</v>
      </c>
      <c r="I20"/>
      <c r="J20"/>
      <c r="K20"/>
    </row>
    <row r="21" spans="1:11" ht="17.25" customHeight="1">
      <c r="A21" s="1356" t="s">
        <v>299</v>
      </c>
      <c r="B21" s="1357"/>
      <c r="C21" s="833"/>
      <c r="D21" s="833"/>
      <c r="E21" s="848"/>
      <c r="F21" s="848"/>
      <c r="G21" s="848"/>
      <c r="H21" s="838">
        <f t="shared" si="0"/>
        <v>0</v>
      </c>
    </row>
    <row r="22" spans="1:11" ht="17.25" customHeight="1">
      <c r="A22" s="1347"/>
      <c r="B22" s="1348"/>
      <c r="C22" s="833"/>
      <c r="D22" s="834"/>
      <c r="E22" s="355"/>
      <c r="F22" s="355"/>
      <c r="G22" s="848"/>
      <c r="H22" s="838">
        <f t="shared" si="0"/>
        <v>0</v>
      </c>
      <c r="I22"/>
      <c r="J22"/>
      <c r="K22"/>
    </row>
    <row r="23" spans="1:11" ht="17.25" customHeight="1">
      <c r="A23" s="1347"/>
      <c r="B23" s="1348"/>
      <c r="C23" s="833"/>
      <c r="D23" s="834"/>
      <c r="E23" s="355"/>
      <c r="F23" s="355"/>
      <c r="G23" s="848"/>
      <c r="H23" s="838">
        <f t="shared" si="0"/>
        <v>0</v>
      </c>
      <c r="I23"/>
      <c r="J23"/>
      <c r="K23"/>
    </row>
    <row r="24" spans="1:11" ht="17.25" customHeight="1">
      <c r="A24" s="1347"/>
      <c r="B24" s="1348"/>
      <c r="C24" s="833"/>
      <c r="D24" s="834"/>
      <c r="E24" s="355"/>
      <c r="F24" s="355"/>
      <c r="G24" s="848"/>
      <c r="H24" s="838">
        <f t="shared" si="0"/>
        <v>0</v>
      </c>
      <c r="I24"/>
      <c r="J24"/>
      <c r="K24"/>
    </row>
    <row r="25" spans="1:11" ht="17.25" customHeight="1">
      <c r="A25" s="1347"/>
      <c r="B25" s="1348"/>
      <c r="C25" s="833"/>
      <c r="D25" s="833"/>
      <c r="E25" s="848"/>
      <c r="F25" s="848"/>
      <c r="G25" s="848"/>
      <c r="H25" s="838">
        <f t="shared" si="0"/>
        <v>0</v>
      </c>
    </row>
    <row r="26" spans="1:11" ht="17.25" customHeight="1">
      <c r="A26" s="1347"/>
      <c r="B26" s="1348"/>
      <c r="C26" s="833"/>
      <c r="D26" s="834"/>
      <c r="E26" s="355"/>
      <c r="F26" s="355"/>
      <c r="G26" s="848"/>
      <c r="H26" s="838">
        <f t="shared" si="0"/>
        <v>0</v>
      </c>
      <c r="I26"/>
      <c r="J26"/>
      <c r="K26"/>
    </row>
    <row r="27" spans="1:11" ht="17.25" customHeight="1">
      <c r="A27" s="1347"/>
      <c r="B27" s="1348"/>
      <c r="C27" s="833"/>
      <c r="D27" s="834"/>
      <c r="E27" s="355"/>
      <c r="F27" s="355"/>
      <c r="G27" s="848"/>
      <c r="H27" s="838">
        <f t="shared" si="0"/>
        <v>0</v>
      </c>
      <c r="I27"/>
      <c r="J27"/>
      <c r="K27"/>
    </row>
    <row r="28" spans="1:11" ht="17.25" customHeight="1">
      <c r="A28" s="1347"/>
      <c r="B28" s="1348"/>
      <c r="C28" s="833"/>
      <c r="D28" s="834"/>
      <c r="E28" s="355"/>
      <c r="F28" s="355"/>
      <c r="G28" s="848"/>
      <c r="H28" s="838">
        <f t="shared" si="0"/>
        <v>0</v>
      </c>
      <c r="I28"/>
      <c r="J28"/>
      <c r="K28"/>
    </row>
    <row r="29" spans="1:11" ht="17.25" customHeight="1">
      <c r="A29" s="1347"/>
      <c r="B29" s="1348"/>
      <c r="C29" s="833"/>
      <c r="D29" s="833"/>
      <c r="E29" s="848"/>
      <c r="F29" s="848"/>
      <c r="G29" s="848"/>
      <c r="H29" s="838">
        <f t="shared" si="0"/>
        <v>0</v>
      </c>
      <c r="I29"/>
      <c r="J29"/>
      <c r="K29"/>
    </row>
    <row r="30" spans="1:11" ht="17.25" customHeight="1">
      <c r="A30" s="1347"/>
      <c r="B30" s="1348"/>
      <c r="C30" s="833"/>
      <c r="D30" s="834"/>
      <c r="E30" s="355"/>
      <c r="F30" s="355"/>
      <c r="G30" s="848"/>
      <c r="H30" s="838">
        <f t="shared" si="0"/>
        <v>0</v>
      </c>
      <c r="I30"/>
      <c r="J30"/>
      <c r="K30"/>
    </row>
    <row r="31" spans="1:11" ht="17.25" customHeight="1">
      <c r="A31" s="1347"/>
      <c r="B31" s="1348"/>
      <c r="C31" s="833"/>
      <c r="D31" s="833"/>
      <c r="E31" s="848"/>
      <c r="F31" s="848"/>
      <c r="G31" s="848"/>
      <c r="H31" s="838">
        <f t="shared" si="0"/>
        <v>0</v>
      </c>
    </row>
    <row r="32" spans="1:11" ht="17.25" customHeight="1">
      <c r="A32" s="1347"/>
      <c r="B32" s="1348"/>
      <c r="C32" s="833"/>
      <c r="D32" s="833"/>
      <c r="E32" s="848"/>
      <c r="F32" s="848"/>
      <c r="G32" s="848"/>
      <c r="H32" s="838">
        <f t="shared" si="0"/>
        <v>0</v>
      </c>
    </row>
    <row r="33" spans="1:11" ht="17.25" customHeight="1">
      <c r="A33" s="1347"/>
      <c r="B33" s="1348"/>
      <c r="C33" s="833"/>
      <c r="D33" s="834"/>
      <c r="E33" s="355"/>
      <c r="F33" s="355"/>
      <c r="G33" s="848"/>
      <c r="H33" s="838">
        <f t="shared" si="0"/>
        <v>0</v>
      </c>
      <c r="I33"/>
      <c r="J33"/>
      <c r="K33"/>
    </row>
    <row r="34" spans="1:11" ht="17.25" customHeight="1">
      <c r="A34" s="1347"/>
      <c r="B34" s="1348"/>
      <c r="C34" s="833"/>
      <c r="D34" s="834"/>
      <c r="E34" s="355"/>
      <c r="F34" s="355"/>
      <c r="G34" s="848"/>
      <c r="H34" s="838">
        <f t="shared" si="0"/>
        <v>0</v>
      </c>
      <c r="I34"/>
      <c r="J34"/>
      <c r="K34"/>
    </row>
    <row r="35" spans="1:11" ht="17.25" customHeight="1">
      <c r="A35" s="1347"/>
      <c r="B35" s="1348"/>
      <c r="C35" s="833"/>
      <c r="D35" s="834"/>
      <c r="E35" s="355"/>
      <c r="F35" s="355"/>
      <c r="G35" s="848"/>
      <c r="H35" s="838">
        <f t="shared" si="0"/>
        <v>0</v>
      </c>
      <c r="I35"/>
      <c r="J35"/>
      <c r="K35"/>
    </row>
    <row r="36" spans="1:11" ht="17.25" customHeight="1">
      <c r="A36" s="1347"/>
      <c r="B36" s="1348"/>
      <c r="C36" s="833"/>
      <c r="D36" s="834"/>
      <c r="E36" s="355"/>
      <c r="F36" s="355"/>
      <c r="G36" s="848"/>
      <c r="H36" s="838">
        <f t="shared" si="0"/>
        <v>0</v>
      </c>
      <c r="I36"/>
      <c r="J36"/>
      <c r="K36"/>
    </row>
    <row r="37" spans="1:11" ht="17.25" customHeight="1">
      <c r="A37" s="1347"/>
      <c r="B37" s="1348"/>
      <c r="C37" s="833"/>
      <c r="D37" s="834"/>
      <c r="E37" s="355"/>
      <c r="F37" s="355"/>
      <c r="G37" s="848"/>
      <c r="H37" s="838">
        <f t="shared" si="0"/>
        <v>0</v>
      </c>
      <c r="I37"/>
      <c r="J37"/>
      <c r="K37"/>
    </row>
    <row r="38" spans="1:11" ht="17.25" customHeight="1">
      <c r="A38" s="1347"/>
      <c r="B38" s="1348"/>
      <c r="C38" s="833"/>
      <c r="D38" s="834"/>
      <c r="E38" s="355"/>
      <c r="F38" s="355"/>
      <c r="G38" s="848"/>
      <c r="H38" s="838">
        <f t="shared" si="0"/>
        <v>0</v>
      </c>
      <c r="I38"/>
      <c r="J38"/>
      <c r="K38"/>
    </row>
    <row r="39" spans="1:11" ht="17.25" customHeight="1">
      <c r="A39" s="1347"/>
      <c r="B39" s="1348"/>
      <c r="C39" s="833"/>
      <c r="D39" s="834"/>
      <c r="E39" s="355"/>
      <c r="F39" s="355"/>
      <c r="G39" s="848"/>
      <c r="H39" s="838">
        <f t="shared" si="0"/>
        <v>0</v>
      </c>
      <c r="I39"/>
      <c r="J39"/>
      <c r="K39"/>
    </row>
    <row r="40" spans="1:11" ht="17.25" customHeight="1">
      <c r="A40" s="1347"/>
      <c r="B40" s="1348"/>
      <c r="C40" s="833"/>
      <c r="D40" s="834"/>
      <c r="E40" s="355"/>
      <c r="F40" s="355"/>
      <c r="G40" s="848"/>
      <c r="H40" s="838">
        <f t="shared" si="0"/>
        <v>0</v>
      </c>
      <c r="I40"/>
      <c r="J40"/>
      <c r="K40"/>
    </row>
    <row r="41" spans="1:11" ht="17.25" customHeight="1">
      <c r="A41" s="1347"/>
      <c r="B41" s="1348"/>
      <c r="C41" s="833"/>
      <c r="D41" s="834"/>
      <c r="E41" s="355"/>
      <c r="F41" s="355"/>
      <c r="G41" s="848"/>
      <c r="H41" s="838">
        <f t="shared" si="0"/>
        <v>0</v>
      </c>
      <c r="I41"/>
      <c r="J41"/>
      <c r="K41"/>
    </row>
    <row r="42" spans="1:11" ht="17.25" customHeight="1">
      <c r="A42" s="1347"/>
      <c r="B42" s="1348"/>
      <c r="C42" s="833"/>
      <c r="D42" s="834"/>
      <c r="E42" s="355"/>
      <c r="F42" s="355"/>
      <c r="G42" s="848"/>
      <c r="H42" s="838">
        <f t="shared" si="0"/>
        <v>0</v>
      </c>
      <c r="I42"/>
      <c r="J42"/>
      <c r="K42"/>
    </row>
    <row r="43" spans="1:11" ht="17.25" customHeight="1">
      <c r="A43" s="1347"/>
      <c r="B43" s="1348"/>
      <c r="C43" s="833"/>
      <c r="D43" s="834"/>
      <c r="E43" s="355"/>
      <c r="F43" s="355"/>
      <c r="G43" s="848"/>
      <c r="H43" s="838">
        <f t="shared" si="0"/>
        <v>0</v>
      </c>
      <c r="I43"/>
      <c r="J43"/>
      <c r="K43"/>
    </row>
    <row r="44" spans="1:11" ht="17.25" customHeight="1">
      <c r="A44" s="1347"/>
      <c r="B44" s="1348"/>
      <c r="C44" s="833"/>
      <c r="D44" s="834"/>
      <c r="E44" s="355"/>
      <c r="F44" s="355"/>
      <c r="G44" s="848"/>
      <c r="H44" s="838">
        <f t="shared" si="0"/>
        <v>0</v>
      </c>
      <c r="I44"/>
      <c r="J44"/>
      <c r="K44"/>
    </row>
    <row r="45" spans="1:11" ht="17.25" customHeight="1">
      <c r="A45" s="1347"/>
      <c r="B45" s="1348"/>
      <c r="C45" s="833"/>
      <c r="D45" s="834"/>
      <c r="E45" s="355"/>
      <c r="F45" s="355"/>
      <c r="G45" s="848"/>
      <c r="H45" s="838">
        <f t="shared" si="0"/>
        <v>0</v>
      </c>
      <c r="I45"/>
      <c r="J45"/>
      <c r="K45"/>
    </row>
    <row r="46" spans="1:11" ht="17.25" customHeight="1">
      <c r="A46" s="1347"/>
      <c r="B46" s="1348"/>
      <c r="C46" s="833"/>
      <c r="D46" s="834"/>
      <c r="E46" s="355"/>
      <c r="F46" s="355"/>
      <c r="G46" s="848"/>
      <c r="H46" s="838">
        <f t="shared" si="0"/>
        <v>0</v>
      </c>
      <c r="I46"/>
      <c r="J46"/>
      <c r="K46"/>
    </row>
    <row r="47" spans="1:11" ht="17.25" customHeight="1">
      <c r="A47" s="1347"/>
      <c r="B47" s="1348"/>
      <c r="C47" s="833"/>
      <c r="D47" s="834"/>
      <c r="E47" s="355"/>
      <c r="F47" s="355"/>
      <c r="G47" s="848"/>
      <c r="H47" s="838">
        <f t="shared" si="0"/>
        <v>0</v>
      </c>
      <c r="I47"/>
      <c r="J47"/>
      <c r="K47"/>
    </row>
    <row r="48" spans="1:11" ht="17.25" customHeight="1">
      <c r="A48" s="1347"/>
      <c r="B48" s="1348"/>
      <c r="C48" s="833"/>
      <c r="D48" s="834"/>
      <c r="E48" s="355"/>
      <c r="F48" s="355"/>
      <c r="G48" s="848"/>
      <c r="H48" s="838">
        <f t="shared" si="0"/>
        <v>0</v>
      </c>
      <c r="I48"/>
      <c r="J48"/>
      <c r="K48"/>
    </row>
    <row r="49" spans="1:11" ht="17.25" customHeight="1">
      <c r="A49" s="1347"/>
      <c r="B49" s="1348"/>
      <c r="C49" s="833"/>
      <c r="D49" s="834"/>
      <c r="E49" s="355"/>
      <c r="F49" s="355"/>
      <c r="G49" s="848"/>
      <c r="H49" s="838">
        <f t="shared" si="0"/>
        <v>0</v>
      </c>
      <c r="I49"/>
      <c r="J49"/>
      <c r="K49"/>
    </row>
    <row r="50" spans="1:11" ht="17.25" customHeight="1">
      <c r="A50" s="1347"/>
      <c r="B50" s="1348"/>
      <c r="C50" s="833"/>
      <c r="D50" s="834"/>
      <c r="E50" s="355"/>
      <c r="F50" s="355"/>
      <c r="G50" s="848"/>
      <c r="H50" s="838">
        <f t="shared" si="0"/>
        <v>0</v>
      </c>
      <c r="I50"/>
      <c r="J50"/>
      <c r="K50"/>
    </row>
    <row r="51" spans="1:11" ht="17.25" customHeight="1">
      <c r="A51" s="1347"/>
      <c r="B51" s="1348"/>
      <c r="C51" s="833"/>
      <c r="D51" s="834"/>
      <c r="E51" s="355"/>
      <c r="F51" s="355"/>
      <c r="G51" s="848"/>
      <c r="H51" s="838">
        <f t="shared" si="0"/>
        <v>0</v>
      </c>
      <c r="I51"/>
      <c r="J51"/>
      <c r="K51"/>
    </row>
    <row r="52" spans="1:11" ht="17.25" customHeight="1">
      <c r="A52" s="1347"/>
      <c r="B52" s="1348"/>
      <c r="C52" s="833"/>
      <c r="D52" s="834"/>
      <c r="E52" s="355"/>
      <c r="F52" s="355"/>
      <c r="G52" s="848"/>
      <c r="H52" s="838">
        <f t="shared" si="0"/>
        <v>0</v>
      </c>
      <c r="I52"/>
      <c r="J52"/>
      <c r="K52"/>
    </row>
    <row r="53" spans="1:11" ht="17.25" customHeight="1">
      <c r="A53" s="1347"/>
      <c r="B53" s="1348"/>
      <c r="C53" s="833"/>
      <c r="D53" s="833"/>
      <c r="E53" s="848"/>
      <c r="F53" s="848"/>
      <c r="G53" s="848"/>
      <c r="H53" s="838">
        <f t="shared" si="0"/>
        <v>0</v>
      </c>
    </row>
    <row r="54" spans="1:11" ht="17.25" customHeight="1">
      <c r="A54" s="1347"/>
      <c r="B54" s="1348"/>
      <c r="C54" s="833"/>
      <c r="D54" s="833"/>
      <c r="E54" s="848"/>
      <c r="F54" s="848"/>
      <c r="G54" s="848"/>
      <c r="H54" s="838">
        <f t="shared" si="0"/>
        <v>0</v>
      </c>
    </row>
    <row r="55" spans="1:11" ht="17.25" customHeight="1">
      <c r="A55" s="1352" t="s">
        <v>300</v>
      </c>
      <c r="B55" s="1353"/>
      <c r="C55" s="845"/>
      <c r="D55" s="835"/>
      <c r="E55" s="619"/>
      <c r="F55" s="619"/>
      <c r="G55" s="844"/>
      <c r="H55" s="839"/>
      <c r="I55"/>
      <c r="J55"/>
      <c r="K55"/>
    </row>
    <row r="56" spans="1:11" ht="17.25" customHeight="1">
      <c r="A56" s="1347"/>
      <c r="B56" s="1348"/>
      <c r="C56" s="833"/>
      <c r="D56" s="834"/>
      <c r="E56" s="355"/>
      <c r="F56" s="355"/>
      <c r="G56" s="848"/>
      <c r="H56" s="838">
        <f t="shared" si="0"/>
        <v>0</v>
      </c>
      <c r="I56"/>
      <c r="J56"/>
      <c r="K56"/>
    </row>
    <row r="57" spans="1:11" ht="17.25" customHeight="1">
      <c r="A57" s="1347"/>
      <c r="B57" s="1348"/>
      <c r="C57" s="833"/>
      <c r="D57" s="834"/>
      <c r="E57" s="355"/>
      <c r="F57" s="355"/>
      <c r="G57" s="848"/>
      <c r="H57" s="838">
        <f t="shared" si="0"/>
        <v>0</v>
      </c>
      <c r="I57"/>
      <c r="J57"/>
      <c r="K57"/>
    </row>
    <row r="58" spans="1:11" ht="17.25" customHeight="1">
      <c r="A58" s="1347"/>
      <c r="B58" s="1348"/>
      <c r="C58" s="833"/>
      <c r="D58" s="834"/>
      <c r="E58" s="355"/>
      <c r="F58" s="355"/>
      <c r="G58" s="848"/>
      <c r="H58" s="838">
        <f t="shared" si="0"/>
        <v>0</v>
      </c>
      <c r="I58"/>
      <c r="J58"/>
      <c r="K58"/>
    </row>
    <row r="59" spans="1:11" ht="17.25" customHeight="1">
      <c r="A59" s="1347"/>
      <c r="B59" s="1348"/>
      <c r="C59" s="833"/>
      <c r="D59" s="834"/>
      <c r="E59" s="355"/>
      <c r="F59" s="355"/>
      <c r="G59" s="848"/>
      <c r="H59" s="838">
        <f t="shared" si="0"/>
        <v>0</v>
      </c>
      <c r="I59"/>
      <c r="J59"/>
      <c r="K59"/>
    </row>
    <row r="60" spans="1:11" ht="17.25" customHeight="1">
      <c r="A60" s="1347"/>
      <c r="B60" s="1348"/>
      <c r="C60" s="833"/>
      <c r="D60" s="833"/>
      <c r="E60" s="848"/>
      <c r="F60" s="848"/>
      <c r="G60" s="848"/>
      <c r="H60" s="838">
        <f t="shared" si="0"/>
        <v>0</v>
      </c>
    </row>
    <row r="61" spans="1:11" ht="17.25" customHeight="1">
      <c r="A61" s="1347"/>
      <c r="B61" s="1348"/>
      <c r="C61" s="833"/>
      <c r="D61" s="834"/>
      <c r="E61" s="355"/>
      <c r="F61" s="355"/>
      <c r="G61" s="848"/>
      <c r="H61" s="838">
        <f t="shared" si="0"/>
        <v>0</v>
      </c>
      <c r="I61"/>
      <c r="J61"/>
      <c r="K61"/>
    </row>
    <row r="62" spans="1:11" ht="17.25" customHeight="1">
      <c r="A62" s="1347"/>
      <c r="B62" s="1348"/>
      <c r="C62" s="833"/>
      <c r="D62" s="833"/>
      <c r="E62" s="848"/>
      <c r="F62" s="848"/>
      <c r="G62" s="848"/>
      <c r="H62" s="838">
        <f t="shared" si="0"/>
        <v>0</v>
      </c>
    </row>
    <row r="63" spans="1:11" ht="17.25" customHeight="1">
      <c r="A63" s="1347"/>
      <c r="B63" s="1348"/>
      <c r="C63" s="833"/>
      <c r="D63" s="833"/>
      <c r="E63" s="848"/>
      <c r="F63" s="848"/>
      <c r="G63" s="848"/>
      <c r="H63" s="838">
        <f t="shared" si="0"/>
        <v>0</v>
      </c>
    </row>
    <row r="64" spans="1:11" ht="17.25" customHeight="1">
      <c r="A64" s="1347"/>
      <c r="B64" s="1348"/>
      <c r="C64" s="833"/>
      <c r="D64" s="833"/>
      <c r="E64" s="848"/>
      <c r="F64" s="848"/>
      <c r="G64" s="848"/>
      <c r="H64" s="838">
        <f t="shared" si="0"/>
        <v>0</v>
      </c>
    </row>
    <row r="65" spans="1:11" ht="17.25" customHeight="1">
      <c r="A65" s="1347"/>
      <c r="B65" s="1348"/>
      <c r="C65" s="833"/>
      <c r="D65" s="833"/>
      <c r="E65" s="848"/>
      <c r="F65" s="848"/>
      <c r="G65" s="848"/>
      <c r="H65" s="838">
        <f t="shared" si="0"/>
        <v>0</v>
      </c>
    </row>
    <row r="66" spans="1:11" ht="15" customHeight="1">
      <c r="A66" s="1347"/>
      <c r="B66" s="1348"/>
      <c r="C66" s="836"/>
      <c r="D66" s="836"/>
      <c r="E66" s="850"/>
      <c r="F66" s="850"/>
      <c r="G66" s="850"/>
      <c r="H66" s="840"/>
    </row>
    <row r="67" spans="1:11" customFormat="1" ht="17.25" customHeight="1">
      <c r="A67" s="1349" t="s">
        <v>301</v>
      </c>
      <c r="B67" s="1350"/>
      <c r="C67" s="834">
        <f t="shared" ref="C67:G67" si="1">ROUND(SUM(C13:C66),0)</f>
        <v>0</v>
      </c>
      <c r="D67" s="834">
        <f t="shared" si="1"/>
        <v>0</v>
      </c>
      <c r="E67" s="355">
        <f t="shared" si="1"/>
        <v>0</v>
      </c>
      <c r="F67" s="355">
        <f t="shared" si="1"/>
        <v>0</v>
      </c>
      <c r="G67" s="355">
        <f t="shared" si="1"/>
        <v>0</v>
      </c>
      <c r="H67" s="355">
        <f t="shared" ref="H67" si="2">SUM(H13:H65)</f>
        <v>0</v>
      </c>
    </row>
    <row r="68" spans="1:11" ht="17.25" customHeight="1">
      <c r="A68" s="1355"/>
      <c r="B68" s="1355"/>
      <c r="C68" s="836"/>
      <c r="D68" s="836"/>
      <c r="E68" s="850"/>
      <c r="F68" s="850"/>
      <c r="G68" s="850"/>
      <c r="H68" s="840"/>
    </row>
    <row r="69" spans="1:11" ht="17.25" customHeight="1">
      <c r="A69" s="1354" t="s">
        <v>302</v>
      </c>
      <c r="B69" s="1354"/>
      <c r="C69" s="836"/>
      <c r="D69" s="836"/>
      <c r="E69" s="850"/>
      <c r="F69" s="850"/>
      <c r="G69" s="850"/>
      <c r="H69" s="840"/>
    </row>
    <row r="70" spans="1:11" ht="17.25" customHeight="1">
      <c r="A70" s="1347"/>
      <c r="B70" s="1348"/>
      <c r="C70" s="833"/>
      <c r="D70" s="833"/>
      <c r="E70" s="848"/>
      <c r="F70" s="848"/>
      <c r="G70" s="848"/>
      <c r="H70" s="838">
        <f t="shared" ref="H70:H79" si="3">SUM(C70,D70,E70,F70,G70)</f>
        <v>0</v>
      </c>
      <c r="J70" s="1088"/>
    </row>
    <row r="71" spans="1:11" ht="17.25" customHeight="1">
      <c r="A71" s="1347"/>
      <c r="B71" s="1348"/>
      <c r="C71" s="833"/>
      <c r="D71" s="833"/>
      <c r="E71" s="848"/>
      <c r="F71" s="848"/>
      <c r="G71" s="848"/>
      <c r="H71" s="838">
        <f t="shared" si="3"/>
        <v>0</v>
      </c>
      <c r="J71" s="1088"/>
    </row>
    <row r="72" spans="1:11" ht="17.25" customHeight="1">
      <c r="A72" s="1347"/>
      <c r="B72" s="1348"/>
      <c r="C72" s="833"/>
      <c r="D72" s="833"/>
      <c r="E72" s="848"/>
      <c r="F72" s="848"/>
      <c r="G72" s="848"/>
      <c r="H72" s="838">
        <f t="shared" si="3"/>
        <v>0</v>
      </c>
      <c r="J72" s="1088"/>
    </row>
    <row r="73" spans="1:11" ht="17.25" customHeight="1">
      <c r="A73" s="1347"/>
      <c r="B73" s="1348"/>
      <c r="C73" s="833"/>
      <c r="D73" s="833"/>
      <c r="E73" s="848"/>
      <c r="F73" s="848"/>
      <c r="G73" s="848"/>
      <c r="H73" s="838">
        <f t="shared" si="3"/>
        <v>0</v>
      </c>
      <c r="J73" s="1088"/>
    </row>
    <row r="74" spans="1:11" ht="17.25" customHeight="1">
      <c r="A74" s="1347"/>
      <c r="B74" s="1348"/>
      <c r="C74" s="833"/>
      <c r="D74" s="833"/>
      <c r="E74" s="848"/>
      <c r="F74" s="848"/>
      <c r="G74" s="848"/>
      <c r="H74" s="838">
        <f t="shared" si="3"/>
        <v>0</v>
      </c>
      <c r="J74" s="1088"/>
    </row>
    <row r="75" spans="1:11" ht="17.25" customHeight="1">
      <c r="A75" s="1347"/>
      <c r="B75" s="1348"/>
      <c r="C75" s="833"/>
      <c r="D75" s="833"/>
      <c r="E75" s="848"/>
      <c r="F75" s="848"/>
      <c r="G75" s="848"/>
      <c r="H75" s="838">
        <f t="shared" si="3"/>
        <v>0</v>
      </c>
      <c r="J75" s="1088"/>
    </row>
    <row r="76" spans="1:11" ht="17.25" customHeight="1">
      <c r="A76" s="1347"/>
      <c r="B76" s="1348"/>
      <c r="C76" s="833"/>
      <c r="D76" s="833"/>
      <c r="E76" s="848"/>
      <c r="F76" s="848"/>
      <c r="G76" s="848"/>
      <c r="H76" s="838">
        <f t="shared" si="3"/>
        <v>0</v>
      </c>
      <c r="J76" s="1088"/>
    </row>
    <row r="77" spans="1:11" ht="17.25" customHeight="1">
      <c r="A77" s="1347"/>
      <c r="B77" s="1348"/>
      <c r="C77" s="833"/>
      <c r="D77" s="833"/>
      <c r="E77" s="848"/>
      <c r="F77" s="848"/>
      <c r="G77" s="848"/>
      <c r="H77" s="838">
        <f t="shared" si="3"/>
        <v>0</v>
      </c>
      <c r="J77" s="1088"/>
    </row>
    <row r="78" spans="1:11" ht="17.25" customHeight="1">
      <c r="A78" s="1347"/>
      <c r="B78" s="1348"/>
      <c r="C78" s="833"/>
      <c r="D78" s="833"/>
      <c r="E78" s="848"/>
      <c r="F78" s="848"/>
      <c r="G78" s="848"/>
      <c r="H78" s="838">
        <f t="shared" si="3"/>
        <v>0</v>
      </c>
      <c r="J78" s="1088"/>
    </row>
    <row r="79" spans="1:11" ht="17.25" customHeight="1">
      <c r="A79" s="1347"/>
      <c r="B79" s="1348"/>
      <c r="C79" s="833"/>
      <c r="D79" s="833"/>
      <c r="E79" s="848"/>
      <c r="F79" s="848"/>
      <c r="G79" s="848"/>
      <c r="H79" s="838">
        <f t="shared" si="3"/>
        <v>0</v>
      </c>
      <c r="J79" s="1088"/>
    </row>
    <row r="80" spans="1:11" ht="17.25" customHeight="1">
      <c r="A80" s="1352" t="s">
        <v>303</v>
      </c>
      <c r="B80" s="1353"/>
      <c r="C80" s="845"/>
      <c r="D80" s="835"/>
      <c r="E80" s="619"/>
      <c r="F80" s="619"/>
      <c r="G80" s="844"/>
      <c r="H80" s="839"/>
      <c r="I80"/>
      <c r="J80"/>
      <c r="K80"/>
    </row>
    <row r="81" spans="1:11" ht="17.25" customHeight="1">
      <c r="A81" s="1347"/>
      <c r="B81" s="1348"/>
      <c r="C81" s="833"/>
      <c r="D81" s="833"/>
      <c r="E81" s="848"/>
      <c r="F81" s="848"/>
      <c r="G81" s="848"/>
      <c r="H81" s="838">
        <f t="shared" ref="H81:H90" si="4">SUM(C81,D81,E81,F81,G81)</f>
        <v>0</v>
      </c>
      <c r="J81" s="1088"/>
    </row>
    <row r="82" spans="1:11" ht="17.25" customHeight="1">
      <c r="A82" s="1347"/>
      <c r="B82" s="1348"/>
      <c r="C82" s="833"/>
      <c r="D82" s="833"/>
      <c r="E82" s="848"/>
      <c r="F82" s="848"/>
      <c r="G82" s="848"/>
      <c r="H82" s="838">
        <f t="shared" si="4"/>
        <v>0</v>
      </c>
      <c r="J82" s="1088"/>
    </row>
    <row r="83" spans="1:11" ht="17.25" customHeight="1">
      <c r="A83" s="1347"/>
      <c r="B83" s="1348"/>
      <c r="C83" s="833"/>
      <c r="D83" s="833"/>
      <c r="E83" s="848"/>
      <c r="F83" s="848"/>
      <c r="G83" s="848"/>
      <c r="H83" s="838">
        <f t="shared" si="4"/>
        <v>0</v>
      </c>
      <c r="J83" s="1088"/>
    </row>
    <row r="84" spans="1:11" ht="17.25" customHeight="1">
      <c r="A84" s="1347"/>
      <c r="B84" s="1348"/>
      <c r="C84" s="833"/>
      <c r="D84" s="833"/>
      <c r="E84" s="848"/>
      <c r="F84" s="848"/>
      <c r="G84" s="848"/>
      <c r="H84" s="838">
        <f t="shared" si="4"/>
        <v>0</v>
      </c>
      <c r="J84" s="1088"/>
    </row>
    <row r="85" spans="1:11" ht="17.25" customHeight="1">
      <c r="A85" s="1347"/>
      <c r="B85" s="1348"/>
      <c r="C85" s="833"/>
      <c r="D85" s="833"/>
      <c r="E85" s="848"/>
      <c r="F85" s="848"/>
      <c r="G85" s="848"/>
      <c r="H85" s="838">
        <f t="shared" si="4"/>
        <v>0</v>
      </c>
      <c r="J85" s="1088"/>
    </row>
    <row r="86" spans="1:11" ht="17.25" customHeight="1">
      <c r="A86" s="1347"/>
      <c r="B86" s="1348"/>
      <c r="C86" s="833"/>
      <c r="D86" s="833"/>
      <c r="E86" s="848"/>
      <c r="F86" s="848"/>
      <c r="G86" s="848"/>
      <c r="H86" s="838">
        <f t="shared" si="4"/>
        <v>0</v>
      </c>
      <c r="J86" s="1088"/>
      <c r="K86" s="345"/>
    </row>
    <row r="87" spans="1:11" ht="17.25" customHeight="1">
      <c r="A87" s="1347"/>
      <c r="B87" s="1348"/>
      <c r="C87" s="833"/>
      <c r="D87" s="833"/>
      <c r="E87" s="848"/>
      <c r="F87" s="848"/>
      <c r="G87" s="848"/>
      <c r="H87" s="838">
        <f t="shared" si="4"/>
        <v>0</v>
      </c>
    </row>
    <row r="88" spans="1:11" ht="17.25" customHeight="1">
      <c r="A88" s="1347"/>
      <c r="B88" s="1348"/>
      <c r="C88" s="833"/>
      <c r="D88" s="833"/>
      <c r="E88" s="848"/>
      <c r="F88" s="848"/>
      <c r="G88" s="848"/>
      <c r="H88" s="838">
        <f t="shared" si="4"/>
        <v>0</v>
      </c>
    </row>
    <row r="89" spans="1:11" ht="17.25" customHeight="1">
      <c r="A89" s="1347"/>
      <c r="B89" s="1348"/>
      <c r="C89" s="833"/>
      <c r="D89" s="833"/>
      <c r="E89" s="848"/>
      <c r="F89" s="848"/>
      <c r="G89" s="848"/>
      <c r="H89" s="838">
        <f t="shared" si="4"/>
        <v>0</v>
      </c>
    </row>
    <row r="90" spans="1:11" ht="17.25" customHeight="1">
      <c r="A90" s="1347" t="s">
        <v>304</v>
      </c>
      <c r="B90" s="1348"/>
      <c r="C90" s="835">
        <f>IF(C81&lt;25000,C81*C116,25000*C116)+IF(C82&lt;25000,C82*C116,25000*C116)+IF(C83&lt;25000,C83*C116,25000*C116)+IF(C84&lt;25000,C84*C116,25000*C116)+IF(C85&lt;25000,C85*C116,25000*C116)+IF(C86&lt;25000,C86*C116,25000*C116)+IF(C87&lt;25000,C87*C116,25000*C116)+IF(C88&lt;25000,C88*C116,25000*C116)+IF(C89&lt;25000,C89*C116,25000*C116)</f>
        <v>0</v>
      </c>
      <c r="D90" s="834">
        <f>IF(D81&lt;25000,D81*D116,25000*D116)+IF(D82&lt;25000,D82*D116,25000*D116)+IF(D83&lt;25000,D83*D116,25000*D116)+IF(D84&lt;25000,D84*D116,25000*D116)+IF(D85&lt;25000,D85*D116,25000*D116)+IF(D86&lt;25000,D86*D116,25000*D116)+IF(D87&lt;25000,D87*D116,25000*D116)+IF(D88&lt;25000,D88*D116,25000*D116)+IF(D89&lt;25000,D89*D116,25000*D116)</f>
        <v>0</v>
      </c>
      <c r="E90" s="355">
        <f>IF(E81&lt;25000,E81*E116,25000*E116)+IF(E82&lt;25000,E82*E116,25000*E116)+IF(E83&lt;25000,E83*E116,25000*E116)+IF(E84&lt;25000,E84*E116,25000*E116)+IF(E85&lt;25000,E85*E116,25000*E116)+IF(E86&lt;25000,E86*E116,25000*E116)+IF(E87&lt;25000,E87*E116,25000*E116)+IF(E88&lt;25000,E88*E116,25000*E116)+IF(E89&lt;25000,E89*E116,25000*E116)</f>
        <v>0</v>
      </c>
      <c r="F90" s="355">
        <f>IF(F81&lt;25000,F81*F116,25000*F116)+IF(F82&lt;25000,F82*F116,25000*F116)+IF(F83&lt;25000,F83*F116,25000*F116)+IF(F84&lt;25000,F84*F116,25000*F116)+IF(F85&lt;25000,F85*F116,25000*F116)+IF(F86&lt;25000,F86*F116,25000*F116)+IF(F87&lt;25000,F87*F116,25000*F116)+IF(F88&lt;25000,F88*F116,25000*F116)+IF(F89&lt;25000,F89*F116,25000*F116)</f>
        <v>0</v>
      </c>
      <c r="G90" s="619">
        <f>IF(G81&lt;25000,G81*G116,25000*G116)+IF(G82&lt;25000,G82*G116,25000*G116)+IF(G83&lt;25000,G83*G116,25000*G116)+IF(G84&lt;25000,G84*G116,25000*G116)+IF(G85&lt;25000,G85*G116,25000*G116)+IF(G86&lt;25000,G86*G116,25000*G116)+IF(G87&lt;25000,G87*G116,25000*G116)+IF(G88&lt;25000,G88*G116,25000*G116)+IF(G89&lt;25000,G89*G116,25000*G116)</f>
        <v>0</v>
      </c>
      <c r="H90" s="838">
        <f t="shared" si="4"/>
        <v>0</v>
      </c>
    </row>
    <row r="91" spans="1:11" ht="16.5" customHeight="1">
      <c r="A91" s="1351"/>
      <c r="B91" s="1351"/>
      <c r="C91" s="836"/>
      <c r="D91" s="836"/>
      <c r="E91" s="850"/>
      <c r="F91" s="850"/>
      <c r="G91" s="850"/>
      <c r="H91" s="840"/>
    </row>
    <row r="92" spans="1:11" customFormat="1" ht="20.149999999999999" customHeight="1">
      <c r="A92" s="389" t="s">
        <v>305</v>
      </c>
      <c r="B92" s="595"/>
      <c r="C92" s="834">
        <f t="shared" ref="C92:G92" si="5">ROUND(SUM(C70:C90),0)</f>
        <v>0</v>
      </c>
      <c r="D92" s="834">
        <f t="shared" si="5"/>
        <v>0</v>
      </c>
      <c r="E92" s="355">
        <f t="shared" si="5"/>
        <v>0</v>
      </c>
      <c r="F92" s="355">
        <f t="shared" si="5"/>
        <v>0</v>
      </c>
      <c r="G92" s="355">
        <f t="shared" si="5"/>
        <v>0</v>
      </c>
      <c r="H92" s="862">
        <f t="shared" ref="H92" si="6">SUM(H70:H90)</f>
        <v>0</v>
      </c>
    </row>
    <row r="93" spans="1:11" ht="20.149999999999999" customHeight="1">
      <c r="D93"/>
      <c r="E93" s="843"/>
      <c r="F93" s="843"/>
      <c r="G93" s="843"/>
      <c r="H93" s="863"/>
      <c r="I93"/>
      <c r="J93"/>
      <c r="K93"/>
    </row>
    <row r="94" spans="1:11" ht="17.25" customHeight="1">
      <c r="A94" s="490" t="s">
        <v>306</v>
      </c>
      <c r="B94" s="490"/>
      <c r="C94" s="836"/>
      <c r="D94" s="837"/>
      <c r="E94" s="851"/>
      <c r="F94" s="851"/>
      <c r="G94" s="851"/>
      <c r="H94" s="864"/>
      <c r="I94"/>
      <c r="J94"/>
      <c r="K94"/>
    </row>
    <row r="95" spans="1:11" ht="17.25" customHeight="1">
      <c r="A95" s="1347"/>
      <c r="B95" s="1348"/>
      <c r="C95" s="833"/>
      <c r="D95" s="834"/>
      <c r="E95" s="355"/>
      <c r="F95" s="355"/>
      <c r="G95" s="848"/>
      <c r="H95" s="838">
        <f t="shared" ref="H95:H101" si="7">SUM(C95,D95,E95,F95,G95)</f>
        <v>0</v>
      </c>
      <c r="I95"/>
      <c r="J95" s="1089"/>
      <c r="K95"/>
    </row>
    <row r="96" spans="1:11" ht="17.25" customHeight="1">
      <c r="A96" s="1347"/>
      <c r="B96" s="1348"/>
      <c r="C96" s="833"/>
      <c r="D96" s="834"/>
      <c r="E96" s="355"/>
      <c r="F96" s="355"/>
      <c r="G96" s="848"/>
      <c r="H96" s="838">
        <f t="shared" si="7"/>
        <v>0</v>
      </c>
      <c r="J96" s="1088"/>
    </row>
    <row r="97" spans="1:11" ht="17.25" customHeight="1">
      <c r="A97" s="1347"/>
      <c r="B97" s="1348"/>
      <c r="C97" s="833"/>
      <c r="D97" s="833"/>
      <c r="E97" s="848"/>
      <c r="F97" s="848"/>
      <c r="G97" s="848"/>
      <c r="H97" s="838">
        <f t="shared" si="7"/>
        <v>0</v>
      </c>
      <c r="I97"/>
      <c r="J97" s="1089"/>
      <c r="K97" s="13"/>
    </row>
    <row r="98" spans="1:11" ht="17.25" customHeight="1">
      <c r="A98" s="1347"/>
      <c r="B98" s="1348"/>
      <c r="C98" s="833"/>
      <c r="D98" s="833"/>
      <c r="E98" s="848"/>
      <c r="F98" s="848"/>
      <c r="G98" s="848"/>
      <c r="H98" s="838">
        <f t="shared" si="7"/>
        <v>0</v>
      </c>
      <c r="I98"/>
      <c r="J98"/>
      <c r="K98"/>
    </row>
    <row r="99" spans="1:11" ht="17.25" customHeight="1">
      <c r="A99" s="1347"/>
      <c r="B99" s="1348"/>
      <c r="C99" s="833"/>
      <c r="D99" s="833"/>
      <c r="E99" s="848"/>
      <c r="F99" s="848"/>
      <c r="G99" s="848"/>
      <c r="H99" s="838">
        <f t="shared" si="7"/>
        <v>0</v>
      </c>
    </row>
    <row r="100" spans="1:11" ht="17.25" customHeight="1">
      <c r="A100" s="1347"/>
      <c r="B100" s="1348"/>
      <c r="C100" s="833"/>
      <c r="D100" s="833"/>
      <c r="E100" s="848"/>
      <c r="F100" s="848"/>
      <c r="G100" s="848"/>
      <c r="H100" s="838">
        <f t="shared" si="7"/>
        <v>0</v>
      </c>
    </row>
    <row r="101" spans="1:11" ht="17.25" customHeight="1">
      <c r="A101" s="1347"/>
      <c r="B101" s="1348"/>
      <c r="C101" s="833"/>
      <c r="D101" s="833"/>
      <c r="E101" s="848"/>
      <c r="F101" s="848"/>
      <c r="G101" s="848"/>
      <c r="H101" s="838">
        <f t="shared" si="7"/>
        <v>0</v>
      </c>
    </row>
    <row r="102" spans="1:11" ht="15" customHeight="1">
      <c r="A102" s="1347"/>
      <c r="B102" s="1348"/>
      <c r="C102" s="836"/>
      <c r="D102" s="836"/>
      <c r="E102" s="850"/>
      <c r="F102" s="850"/>
      <c r="G102" s="850"/>
      <c r="H102" s="840"/>
    </row>
    <row r="103" spans="1:11" customFormat="1" ht="20.149999999999999" customHeight="1">
      <c r="A103" s="1349" t="s">
        <v>307</v>
      </c>
      <c r="B103" s="1350"/>
      <c r="C103" s="834">
        <f t="shared" ref="C103:G103" si="8">ROUND(SUM(C95:C101),0)</f>
        <v>0</v>
      </c>
      <c r="D103" s="834">
        <f t="shared" si="8"/>
        <v>0</v>
      </c>
      <c r="E103" s="355">
        <f t="shared" si="8"/>
        <v>0</v>
      </c>
      <c r="F103" s="355">
        <f t="shared" si="8"/>
        <v>0</v>
      </c>
      <c r="G103" s="355">
        <f t="shared" si="8"/>
        <v>0</v>
      </c>
      <c r="H103" s="841">
        <f t="shared" ref="H103" si="9">SUM(H95:H101)</f>
        <v>0</v>
      </c>
    </row>
    <row r="104" spans="1:11"/>
    <row r="105" spans="1:11"/>
    <row r="111" spans="1:11" hidden="1">
      <c r="C111" s="345"/>
    </row>
    <row r="112" spans="1:11" customFormat="1" hidden="1">
      <c r="A112" s="485" t="s">
        <v>231</v>
      </c>
      <c r="B112" s="485"/>
      <c r="C112" s="560">
        <f>'Summary - SS'!E79</f>
        <v>1</v>
      </c>
      <c r="D112" s="560">
        <f>'Summary - SS'!F79</f>
        <v>2</v>
      </c>
      <c r="E112" s="560">
        <f>'Summary - SS'!G79</f>
        <v>3</v>
      </c>
      <c r="F112" s="560">
        <f>'Summary - SS'!H79</f>
        <v>4</v>
      </c>
      <c r="G112" s="560">
        <f>'Summary - SS'!I79</f>
        <v>5</v>
      </c>
      <c r="H112" s="560">
        <v>5</v>
      </c>
    </row>
    <row r="113" spans="1:9" s="31" customFormat="1" hidden="1">
      <c r="A113" s="486" t="s">
        <v>232</v>
      </c>
      <c r="B113" s="486"/>
      <c r="C113" s="561">
        <f>'Summary - SS'!E80</f>
        <v>45566</v>
      </c>
      <c r="D113" s="561">
        <f>'Summary - SS'!F80</f>
        <v>45839</v>
      </c>
      <c r="E113" s="561">
        <f>'Summary - SS'!G80</f>
        <v>46204</v>
      </c>
      <c r="F113" s="561">
        <f>'Summary - SS'!H80</f>
        <v>46569</v>
      </c>
      <c r="G113" s="561">
        <f>'Summary - SS'!I80</f>
        <v>46935</v>
      </c>
      <c r="H113" s="561">
        <f>'Summary - SS'!J80</f>
        <v>45566</v>
      </c>
    </row>
    <row r="114" spans="1:9" s="31" customFormat="1" hidden="1">
      <c r="A114" s="486" t="s">
        <v>233</v>
      </c>
      <c r="B114" s="486"/>
      <c r="C114" s="561">
        <f>'Summary - SS'!E81</f>
        <v>45838</v>
      </c>
      <c r="D114" s="561">
        <f>'Summary - SS'!F81</f>
        <v>46203</v>
      </c>
      <c r="E114" s="561">
        <f>'Summary - SS'!G81</f>
        <v>46568</v>
      </c>
      <c r="F114" s="561">
        <f>'Summary - SS'!H81</f>
        <v>46934</v>
      </c>
      <c r="G114" s="561">
        <f>'Summary - SS'!I81</f>
        <v>47299</v>
      </c>
      <c r="H114" s="561">
        <f>'Summary - SS'!J81</f>
        <v>47299</v>
      </c>
    </row>
    <row r="115" spans="1:9" customFormat="1" hidden="1">
      <c r="A115" s="485" t="s">
        <v>220</v>
      </c>
      <c r="B115" s="485"/>
      <c r="C115" s="561">
        <f>'Summary - SS'!E82</f>
        <v>0</v>
      </c>
      <c r="D115" s="561">
        <f>'Summary - SS'!F82</f>
        <v>0</v>
      </c>
      <c r="E115" s="561">
        <f>'Summary - SS'!G82</f>
        <v>0</v>
      </c>
      <c r="F115" s="561">
        <f>'Summary - SS'!H82</f>
        <v>0</v>
      </c>
      <c r="G115" s="561">
        <f>'Summary - SS'!I82</f>
        <v>0</v>
      </c>
      <c r="H115" s="561">
        <f>'Summary - SS'!J82</f>
        <v>0</v>
      </c>
    </row>
    <row r="116" spans="1:9" hidden="1">
      <c r="A116" s="523" t="s">
        <v>309</v>
      </c>
      <c r="B116" s="523"/>
      <c r="C116" s="525">
        <f>'Summary - SS'!E19</f>
        <v>0</v>
      </c>
      <c r="D116" s="525">
        <f>'Summary - SS'!F19</f>
        <v>0</v>
      </c>
      <c r="E116" s="525">
        <f>'Summary - SS'!G19</f>
        <v>0</v>
      </c>
      <c r="F116" s="525">
        <f>'Summary - SS'!H19</f>
        <v>0</v>
      </c>
      <c r="G116" s="525">
        <f>'Summary - SS'!I19</f>
        <v>0</v>
      </c>
      <c r="H116" s="522"/>
      <c r="I116" s="524"/>
    </row>
    <row r="123" spans="1:9"/>
  </sheetData>
  <sheetProtection formatCells="0" formatColumns="0" formatRows="0" insertHyperlinks="0" sort="0" autoFilter="0" pivotTables="0"/>
  <mergeCells count="89">
    <mergeCell ref="A13:B13"/>
    <mergeCell ref="A14:B14"/>
    <mergeCell ref="A15:B15"/>
    <mergeCell ref="A16:B16"/>
    <mergeCell ref="H10:H11"/>
    <mergeCell ref="A22:B22"/>
    <mergeCell ref="A23:B23"/>
    <mergeCell ref="A24:B24"/>
    <mergeCell ref="A25:B25"/>
    <mergeCell ref="A26:B26"/>
    <mergeCell ref="A17:B17"/>
    <mergeCell ref="A18:B18"/>
    <mergeCell ref="A19:B19"/>
    <mergeCell ref="A20:B20"/>
    <mergeCell ref="A21:B21"/>
    <mergeCell ref="A32:B32"/>
    <mergeCell ref="A33:B33"/>
    <mergeCell ref="A34:B34"/>
    <mergeCell ref="A35:B35"/>
    <mergeCell ref="A36:B36"/>
    <mergeCell ref="A27:B27"/>
    <mergeCell ref="A28:B28"/>
    <mergeCell ref="A29:B29"/>
    <mergeCell ref="A30:B30"/>
    <mergeCell ref="A31:B31"/>
    <mergeCell ref="A42:B42"/>
    <mergeCell ref="A43:B43"/>
    <mergeCell ref="A44:B44"/>
    <mergeCell ref="A45:B45"/>
    <mergeCell ref="A46:B46"/>
    <mergeCell ref="A37:B37"/>
    <mergeCell ref="A38:B38"/>
    <mergeCell ref="A39:B39"/>
    <mergeCell ref="A40:B40"/>
    <mergeCell ref="A41:B41"/>
    <mergeCell ref="A69:B69"/>
    <mergeCell ref="A68:B68"/>
    <mergeCell ref="A67:B67"/>
    <mergeCell ref="A52:B52"/>
    <mergeCell ref="A53:B53"/>
    <mergeCell ref="A54:B54"/>
    <mergeCell ref="A56:B56"/>
    <mergeCell ref="A57:B57"/>
    <mergeCell ref="A63:B63"/>
    <mergeCell ref="A64:B64"/>
    <mergeCell ref="A65:B65"/>
    <mergeCell ref="A66:B66"/>
    <mergeCell ref="A55:B55"/>
    <mergeCell ref="A58:B58"/>
    <mergeCell ref="A59:B59"/>
    <mergeCell ref="A60:B60"/>
    <mergeCell ref="A47:B47"/>
    <mergeCell ref="A48:B48"/>
    <mergeCell ref="A49:B49"/>
    <mergeCell ref="A50:B50"/>
    <mergeCell ref="A51:B51"/>
    <mergeCell ref="A61:B61"/>
    <mergeCell ref="A62:B62"/>
    <mergeCell ref="A100:B100"/>
    <mergeCell ref="A101:B101"/>
    <mergeCell ref="A102:B102"/>
    <mergeCell ref="A80:B80"/>
    <mergeCell ref="A86:B86"/>
    <mergeCell ref="A87:B87"/>
    <mergeCell ref="A88:B88"/>
    <mergeCell ref="A89:B89"/>
    <mergeCell ref="A90:B90"/>
    <mergeCell ref="A81:B81"/>
    <mergeCell ref="A82:B82"/>
    <mergeCell ref="A83:B83"/>
    <mergeCell ref="A84:B84"/>
    <mergeCell ref="A85:B85"/>
    <mergeCell ref="A103:B103"/>
    <mergeCell ref="A91:B91"/>
    <mergeCell ref="A95:B95"/>
    <mergeCell ref="A96:B96"/>
    <mergeCell ref="A97:B97"/>
    <mergeCell ref="A98:B98"/>
    <mergeCell ref="A99:B99"/>
    <mergeCell ref="A75:B75"/>
    <mergeCell ref="A76:B76"/>
    <mergeCell ref="A77:B77"/>
    <mergeCell ref="A78:B78"/>
    <mergeCell ref="A79:B79"/>
    <mergeCell ref="A70:B70"/>
    <mergeCell ref="A71:B71"/>
    <mergeCell ref="A72:B72"/>
    <mergeCell ref="A73:B73"/>
    <mergeCell ref="A74:B74"/>
  </mergeCells>
  <phoneticPr fontId="0" type="noConversion"/>
  <conditionalFormatting sqref="C13:G54 C56:G65 C70:G79 C81:G90 C95:G101">
    <cfRule type="containsBlanks" dxfId="518" priority="34">
      <formula>LEN(TRIM(C13))=0</formula>
    </cfRule>
  </conditionalFormatting>
  <conditionalFormatting sqref="C13:G101">
    <cfRule type="expression" dxfId="517" priority="3">
      <formula>$A13=""</formula>
    </cfRule>
  </conditionalFormatting>
  <conditionalFormatting sqref="C13:G103">
    <cfRule type="expression" dxfId="516" priority="2">
      <formula>C$115&gt;C$114</formula>
    </cfRule>
  </conditionalFormatting>
  <dataValidations count="1">
    <dataValidation type="whole" allowBlank="1" showInputMessage="1" showErrorMessage="1" sqref="C56:G65" xr:uid="{2927BCDC-876F-4317-B662-5CB62E981568}">
      <formula1>0</formula1>
      <formula2>25000</formula2>
    </dataValidation>
  </dataValidations>
  <printOptions headings="1"/>
  <pageMargins left="0.25" right="0.25" top="0.75" bottom="0.75" header="0.3" footer="0.3"/>
  <pageSetup scale="26"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40" id="{2FADAFC7-9872-47AD-9768-8E3A98D6D33A}">
            <xm:f>C$112&gt;'Summary - SS'!#REF!</xm:f>
            <x14:dxf>
              <fill>
                <patternFill>
                  <bgColor theme="0" tint="-0.499984740745262"/>
                </patternFill>
              </fill>
            </x14:dxf>
          </x14:cfRule>
          <xm:sqref>C8:G103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BM563"/>
  <sheetViews>
    <sheetView showGridLines="0" showZeros="0" zoomScale="85" zoomScaleNormal="85" zoomScaleSheetLayoutView="85" workbookViewId="0"/>
  </sheetViews>
  <sheetFormatPr defaultColWidth="0" defaultRowHeight="15.5" zeroHeight="1"/>
  <cols>
    <col min="1" max="1" width="28" style="251" customWidth="1"/>
    <col min="2" max="2" width="33.81640625" style="293" customWidth="1"/>
    <col min="3" max="3" width="14.7265625" style="251" customWidth="1"/>
    <col min="4" max="4" width="13.1796875" style="251" customWidth="1"/>
    <col min="5" max="6" width="11" style="251" customWidth="1"/>
    <col min="7" max="8" width="15.7265625" style="251" customWidth="1"/>
    <col min="9" max="11" width="11" style="251" customWidth="1"/>
    <col min="12" max="13" width="15.7265625" style="251" customWidth="1"/>
    <col min="14" max="16" width="11" style="251" customWidth="1"/>
    <col min="17" max="18" width="15.7265625" style="251" customWidth="1"/>
    <col min="19" max="21" width="11" style="251" customWidth="1"/>
    <col min="22" max="23" width="15.7265625" style="251" customWidth="1"/>
    <col min="24" max="26" width="11" style="251" customWidth="1"/>
    <col min="27" max="27" width="15.7265625" style="251" customWidth="1"/>
    <col min="28" max="29" width="17.7265625" style="251" customWidth="1"/>
    <col min="30" max="58" width="17.7265625" style="251" hidden="1" customWidth="1"/>
    <col min="59" max="65" width="0" style="251" hidden="1" customWidth="1"/>
    <col min="66" max="16384" width="17.7265625" style="251" hidden="1"/>
  </cols>
  <sheetData>
    <row r="1" spans="1:65" s="56" customFormat="1">
      <c r="A1" s="63" t="str">
        <f>'Summary - SS'!A1</f>
        <v>DEPARTMENT OF HOMELESSNESS AND SUPPORTIVE HOUSING</v>
      </c>
      <c r="C1" s="57"/>
      <c r="D1" s="57"/>
      <c r="E1" s="57"/>
      <c r="F1" s="57"/>
      <c r="G1" s="57"/>
      <c r="H1" s="57"/>
      <c r="I1" s="57"/>
      <c r="J1" s="57"/>
      <c r="K1" s="57"/>
    </row>
    <row r="2" spans="1:65" s="56" customFormat="1">
      <c r="A2" s="230" t="s">
        <v>310</v>
      </c>
      <c r="B2" s="58"/>
      <c r="C2" s="57"/>
      <c r="D2" s="57"/>
      <c r="E2" s="57"/>
      <c r="F2" s="57"/>
      <c r="G2" s="57"/>
      <c r="H2" s="57"/>
      <c r="I2" s="57"/>
      <c r="J2" s="57"/>
      <c r="K2" s="57"/>
    </row>
    <row r="3" spans="1:65" s="56" customFormat="1">
      <c r="A3" s="812" t="s">
        <v>220</v>
      </c>
      <c r="B3" s="965">
        <f>'Summary - SS'!B3</f>
        <v>0</v>
      </c>
      <c r="C3" s="60"/>
      <c r="D3" s="60"/>
      <c r="E3" s="60"/>
      <c r="F3" s="60"/>
      <c r="G3" s="60"/>
      <c r="H3" s="60"/>
      <c r="I3" s="60"/>
      <c r="J3" s="60"/>
      <c r="K3" s="60"/>
      <c r="L3" s="60"/>
      <c r="M3" s="60"/>
      <c r="N3" s="60"/>
      <c r="O3" s="60"/>
      <c r="P3" s="60"/>
      <c r="Q3" s="60"/>
      <c r="R3" s="60"/>
      <c r="S3" s="60"/>
      <c r="T3" s="60"/>
      <c r="U3" s="60"/>
      <c r="V3" s="60"/>
      <c r="W3" s="60"/>
      <c r="X3" s="60"/>
      <c r="Y3" s="60"/>
      <c r="Z3" s="60"/>
      <c r="AA3" s="60"/>
    </row>
    <row r="4" spans="1:65" s="56" customFormat="1">
      <c r="A4" s="229" t="str">
        <f>'Summary - SS'!A6</f>
        <v>Proposer Name</v>
      </c>
      <c r="B4" s="966">
        <f>'Summary - SS'!B6</f>
        <v>0</v>
      </c>
      <c r="C4" s="57"/>
      <c r="D4" s="57"/>
      <c r="E4" s="57"/>
      <c r="F4" s="57"/>
      <c r="G4" s="57"/>
      <c r="H4" s="57"/>
      <c r="I4" s="57"/>
      <c r="J4" s="57"/>
      <c r="K4" s="57"/>
      <c r="L4" s="57"/>
      <c r="M4" s="57"/>
      <c r="N4" s="57"/>
      <c r="O4" s="57"/>
      <c r="P4" s="57"/>
      <c r="Q4" s="57"/>
      <c r="R4" s="57"/>
      <c r="S4" s="57"/>
      <c r="T4" s="57"/>
      <c r="U4" s="57"/>
      <c r="V4" s="57"/>
      <c r="W4" s="57"/>
      <c r="X4" s="57"/>
      <c r="Y4" s="57"/>
      <c r="Z4" s="57"/>
      <c r="AA4" s="57"/>
    </row>
    <row r="5" spans="1:65" s="56" customFormat="1">
      <c r="A5" s="229" t="str">
        <f>'Summary - SS'!A7</f>
        <v>Program</v>
      </c>
      <c r="B5" s="579" t="str">
        <f>'Summary - SS'!B7</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row>
    <row r="6" spans="1:65" s="70" customFormat="1">
      <c r="A6" s="229" t="s">
        <v>283</v>
      </c>
      <c r="B6" s="1125" t="str">
        <f>'Summary - SS'!B8</f>
        <v>Support Services</v>
      </c>
      <c r="C6" s="134"/>
      <c r="D6" s="134"/>
      <c r="E6" s="134"/>
      <c r="F6" s="134"/>
      <c r="G6" s="134"/>
      <c r="H6" s="134"/>
      <c r="I6" s="134"/>
      <c r="J6" s="134"/>
      <c r="K6" s="134"/>
      <c r="L6" s="134"/>
      <c r="M6" s="134"/>
      <c r="N6" s="134"/>
      <c r="O6" s="134"/>
      <c r="P6" s="134"/>
      <c r="Q6" s="134"/>
      <c r="R6" s="134"/>
      <c r="S6" s="134"/>
      <c r="T6" s="134"/>
      <c r="U6" s="134"/>
      <c r="V6" s="134"/>
      <c r="W6" s="134"/>
      <c r="X6" s="134"/>
      <c r="Y6" s="134"/>
      <c r="Z6" s="134"/>
      <c r="AA6" s="134"/>
    </row>
    <row r="7" spans="1:65" s="70" customFormat="1">
      <c r="A7" s="709"/>
      <c r="B7" s="709"/>
      <c r="C7" s="134"/>
      <c r="D7" s="134"/>
      <c r="E7" s="134"/>
      <c r="F7" s="134"/>
      <c r="G7" s="134"/>
      <c r="H7" s="134"/>
      <c r="I7" s="134"/>
      <c r="J7" s="134"/>
      <c r="K7" s="134"/>
      <c r="L7" s="134"/>
      <c r="M7" s="134"/>
      <c r="N7" s="134"/>
      <c r="O7" s="134"/>
      <c r="P7" s="134"/>
      <c r="Q7" s="134"/>
      <c r="R7" s="134"/>
      <c r="S7" s="134"/>
      <c r="T7" s="134"/>
      <c r="U7" s="134"/>
      <c r="V7" s="134"/>
      <c r="W7" s="134"/>
      <c r="X7" s="134"/>
      <c r="Y7" s="134"/>
      <c r="Z7" s="134"/>
      <c r="AA7" s="134"/>
    </row>
    <row r="8" spans="1:65" s="56" customFormat="1" ht="16" thickBot="1">
      <c r="A8" s="251"/>
      <c r="B8" s="134"/>
      <c r="C8" s="1361"/>
      <c r="D8" s="1361"/>
      <c r="E8" s="1361"/>
      <c r="F8" s="1361"/>
      <c r="G8" s="1361"/>
      <c r="H8" s="1361"/>
      <c r="I8" s="1361"/>
      <c r="J8" s="1361"/>
      <c r="K8" s="1361"/>
      <c r="L8" s="1361"/>
      <c r="M8" s="1361"/>
      <c r="N8" s="1361"/>
      <c r="O8" s="1361"/>
      <c r="P8" s="1361"/>
      <c r="Q8" s="1361"/>
      <c r="R8" s="1361"/>
      <c r="S8" s="1361"/>
      <c r="T8" s="1361"/>
      <c r="U8" s="1361"/>
      <c r="V8" s="1361"/>
      <c r="W8" s="1361"/>
      <c r="X8" s="1361"/>
      <c r="Y8" s="1361"/>
      <c r="Z8" s="1361"/>
      <c r="AA8" s="1361"/>
    </row>
    <row r="9" spans="1:65" ht="18" customHeight="1">
      <c r="A9" s="1392" t="s">
        <v>311</v>
      </c>
      <c r="B9" s="1393"/>
      <c r="C9" s="1410" t="s">
        <v>237</v>
      </c>
      <c r="D9" s="1411"/>
      <c r="E9" s="1411"/>
      <c r="F9" s="1411"/>
      <c r="G9" s="1412"/>
      <c r="H9" s="1380" t="s">
        <v>238</v>
      </c>
      <c r="I9" s="1381"/>
      <c r="J9" s="1381"/>
      <c r="K9" s="1381"/>
      <c r="L9" s="1382"/>
      <c r="M9" s="1407" t="s">
        <v>239</v>
      </c>
      <c r="N9" s="1408"/>
      <c r="O9" s="1408"/>
      <c r="P9" s="1408"/>
      <c r="Q9" s="1409"/>
      <c r="R9" s="1424" t="s">
        <v>240</v>
      </c>
      <c r="S9" s="1425"/>
      <c r="T9" s="1425"/>
      <c r="U9" s="1425"/>
      <c r="V9" s="1426"/>
      <c r="W9" s="1427" t="s">
        <v>241</v>
      </c>
      <c r="X9" s="1428"/>
      <c r="Y9" s="1428"/>
      <c r="Z9" s="1428"/>
      <c r="AA9" s="1429"/>
      <c r="AB9" s="822"/>
    </row>
    <row r="10" spans="1:65" s="296" customFormat="1" ht="31.5" customHeight="1">
      <c r="A10" s="1394"/>
      <c r="B10" s="1395"/>
      <c r="C10" s="1374" t="s">
        <v>312</v>
      </c>
      <c r="D10" s="1375"/>
      <c r="E10" s="1368" t="s">
        <v>313</v>
      </c>
      <c r="F10" s="1369"/>
      <c r="G10" s="135" t="str">
        <f>'Summary - SS'!E12</f>
        <v>10/1/2024 - 6/30/2025</v>
      </c>
      <c r="H10" s="1383" t="s">
        <v>312</v>
      </c>
      <c r="I10" s="1384"/>
      <c r="J10" s="1389" t="s">
        <v>313</v>
      </c>
      <c r="K10" s="1384"/>
      <c r="L10" s="142" t="str">
        <f>'Summary - SS'!F12</f>
        <v>7/1/2025 - 6/30/2026</v>
      </c>
      <c r="M10" s="1413" t="s">
        <v>312</v>
      </c>
      <c r="N10" s="1414"/>
      <c r="O10" s="1419" t="s">
        <v>313</v>
      </c>
      <c r="P10" s="1414"/>
      <c r="Q10" s="145" t="str">
        <f>'Summary - SS'!G12</f>
        <v>7/1/2026 - 6/30/2027</v>
      </c>
      <c r="R10" s="1362" t="s">
        <v>312</v>
      </c>
      <c r="S10" s="1363"/>
      <c r="T10" s="1404" t="s">
        <v>313</v>
      </c>
      <c r="U10" s="1363"/>
      <c r="V10" s="148" t="str">
        <f>'Summary - SS'!H12</f>
        <v>7/1/2027 - 6/30/2028</v>
      </c>
      <c r="W10" s="1430" t="s">
        <v>312</v>
      </c>
      <c r="X10" s="1431"/>
      <c r="Y10" s="1436" t="s">
        <v>313</v>
      </c>
      <c r="Z10" s="1431"/>
      <c r="AA10" s="151" t="str">
        <f>'Summary - SS'!I12</f>
        <v>7/1/2028 - 6/30/2029</v>
      </c>
      <c r="AB10" s="696" t="str">
        <f>'Summary - SS'!J12</f>
        <v>10/1/2024 - 6/30/2029</v>
      </c>
    </row>
    <row r="11" spans="1:65" s="296" customFormat="1">
      <c r="A11" s="1394"/>
      <c r="B11" s="1395"/>
      <c r="C11" s="1376"/>
      <c r="D11" s="1377"/>
      <c r="E11" s="1370"/>
      <c r="F11" s="1371"/>
      <c r="G11" s="135" t="str">
        <f>'Summary - SS'!E13</f>
        <v>9 Months</v>
      </c>
      <c r="H11" s="1385"/>
      <c r="I11" s="1386"/>
      <c r="J11" s="1390"/>
      <c r="K11" s="1386"/>
      <c r="L11" s="142" t="str">
        <f>'Summary - SS'!F13</f>
        <v>12 Months</v>
      </c>
      <c r="M11" s="1415"/>
      <c r="N11" s="1416"/>
      <c r="O11" s="1420"/>
      <c r="P11" s="1416"/>
      <c r="Q11" s="145" t="str">
        <f>'Summary - SS'!G13</f>
        <v>12 Months</v>
      </c>
      <c r="R11" s="1364"/>
      <c r="S11" s="1365"/>
      <c r="T11" s="1405"/>
      <c r="U11" s="1365"/>
      <c r="V11" s="148" t="str">
        <f>'Summary - SS'!H13</f>
        <v>12 Months</v>
      </c>
      <c r="W11" s="1432"/>
      <c r="X11" s="1433"/>
      <c r="Y11" s="1437"/>
      <c r="Z11" s="1433"/>
      <c r="AA11" s="151" t="str">
        <f>'Summary - SS'!I13</f>
        <v>12 Months</v>
      </c>
      <c r="AB11" s="1422" t="str">
        <f>'Summary (6)'!AK20</f>
        <v>New</v>
      </c>
    </row>
    <row r="12" spans="1:65" s="297" customFormat="1" ht="15.75" customHeight="1">
      <c r="A12" s="1394"/>
      <c r="B12" s="1395"/>
      <c r="C12" s="1378"/>
      <c r="D12" s="1379"/>
      <c r="E12" s="1372"/>
      <c r="F12" s="1373"/>
      <c r="G12" s="136" t="str">
        <f>'Summary - SS'!E14</f>
        <v>New</v>
      </c>
      <c r="H12" s="1387"/>
      <c r="I12" s="1388"/>
      <c r="J12" s="1391"/>
      <c r="K12" s="1388"/>
      <c r="L12" s="143" t="str">
        <f>'Summary - SS'!F14</f>
        <v>New</v>
      </c>
      <c r="M12" s="1417"/>
      <c r="N12" s="1418"/>
      <c r="O12" s="1421"/>
      <c r="P12" s="1418"/>
      <c r="Q12" s="146" t="str">
        <f>'Summary - SS'!G14</f>
        <v>New</v>
      </c>
      <c r="R12" s="1366"/>
      <c r="S12" s="1367"/>
      <c r="T12" s="1406"/>
      <c r="U12" s="1367"/>
      <c r="V12" s="149" t="str">
        <f>'Summary - SS'!H14</f>
        <v>New</v>
      </c>
      <c r="W12" s="1434"/>
      <c r="X12" s="1435"/>
      <c r="Y12" s="1438"/>
      <c r="Z12" s="1435"/>
      <c r="AA12" s="152" t="str">
        <f>'Summary - SS'!I14</f>
        <v>New</v>
      </c>
      <c r="AB12" s="1423"/>
    </row>
    <row r="13" spans="1:65" s="297" customFormat="1" ht="62">
      <c r="A13" s="1396"/>
      <c r="B13" s="1397"/>
      <c r="C13" s="137" t="s">
        <v>314</v>
      </c>
      <c r="D13" s="108" t="s">
        <v>315</v>
      </c>
      <c r="E13" s="108" t="s">
        <v>316</v>
      </c>
      <c r="F13" s="108" t="s">
        <v>317</v>
      </c>
      <c r="G13" s="135" t="s">
        <v>318</v>
      </c>
      <c r="H13" s="144" t="s">
        <v>314</v>
      </c>
      <c r="I13" s="99" t="s">
        <v>315</v>
      </c>
      <c r="J13" s="99" t="s">
        <v>316</v>
      </c>
      <c r="K13" s="99" t="s">
        <v>317</v>
      </c>
      <c r="L13" s="142" t="str">
        <f>G13</f>
        <v>Budgeted Salary</v>
      </c>
      <c r="M13" s="147" t="s">
        <v>314</v>
      </c>
      <c r="N13" s="100" t="s">
        <v>315</v>
      </c>
      <c r="O13" s="100" t="s">
        <v>316</v>
      </c>
      <c r="P13" s="100" t="s">
        <v>317</v>
      </c>
      <c r="Q13" s="145" t="str">
        <f>L13</f>
        <v>Budgeted Salary</v>
      </c>
      <c r="R13" s="150" t="s">
        <v>314</v>
      </c>
      <c r="S13" s="109" t="s">
        <v>315</v>
      </c>
      <c r="T13" s="109" t="s">
        <v>316</v>
      </c>
      <c r="U13" s="109" t="s">
        <v>317</v>
      </c>
      <c r="V13" s="149" t="str">
        <f>Q13</f>
        <v>Budgeted Salary</v>
      </c>
      <c r="W13" s="153" t="s">
        <v>314</v>
      </c>
      <c r="X13" s="107" t="s">
        <v>315</v>
      </c>
      <c r="Y13" s="107" t="s">
        <v>316</v>
      </c>
      <c r="Z13" s="107" t="s">
        <v>317</v>
      </c>
      <c r="AA13" s="152" t="str">
        <f>V13</f>
        <v>Budgeted Salary</v>
      </c>
      <c r="AB13" s="697" t="str">
        <f>Q13</f>
        <v>Budgeted Salary</v>
      </c>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row>
    <row r="14" spans="1:65" ht="19.5" customHeight="1">
      <c r="A14" s="1360"/>
      <c r="B14" s="1190"/>
      <c r="C14" s="299"/>
      <c r="D14" s="300"/>
      <c r="E14" s="301"/>
      <c r="F14" s="491">
        <f>E14*D14</f>
        <v>0</v>
      </c>
      <c r="G14" s="493">
        <f>ROUND(C14*F14,0)</f>
        <v>0</v>
      </c>
      <c r="H14" s="299"/>
      <c r="I14" s="300"/>
      <c r="J14" s="301"/>
      <c r="K14" s="491">
        <f t="shared" ref="K14:K34" si="0">J14*I14</f>
        <v>0</v>
      </c>
      <c r="L14" s="493">
        <f t="shared" ref="L14:L55" si="1">ROUND(H14*K14,0)</f>
        <v>0</v>
      </c>
      <c r="M14" s="299"/>
      <c r="N14" s="300"/>
      <c r="O14" s="301"/>
      <c r="P14" s="491">
        <f>O14*N14</f>
        <v>0</v>
      </c>
      <c r="Q14" s="493">
        <f t="shared" ref="Q14:Q55" si="2">ROUND(M14*P14,0)</f>
        <v>0</v>
      </c>
      <c r="R14" s="299"/>
      <c r="S14" s="300"/>
      <c r="T14" s="301"/>
      <c r="U14" s="491">
        <f>T14*S14</f>
        <v>0</v>
      </c>
      <c r="V14" s="493">
        <f t="shared" ref="V14:V55" si="3">ROUND(R14*U14,0)</f>
        <v>0</v>
      </c>
      <c r="W14" s="299"/>
      <c r="X14" s="300"/>
      <c r="Y14" s="301"/>
      <c r="Z14" s="491">
        <f>Y14*X14</f>
        <v>0</v>
      </c>
      <c r="AA14" s="493">
        <f t="shared" ref="AA14:AA55" si="4">ROUND(W14*Z14,0)</f>
        <v>0</v>
      </c>
      <c r="AB14" s="493">
        <f t="shared" ref="AB14:AB55" si="5">SUM(G14,L14,Q14,V14,AA14)</f>
        <v>0</v>
      </c>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row>
    <row r="15" spans="1:65" ht="19.5" customHeight="1">
      <c r="A15" s="1360"/>
      <c r="B15" s="1190"/>
      <c r="C15" s="299"/>
      <c r="D15" s="300"/>
      <c r="E15" s="301"/>
      <c r="F15" s="491">
        <f t="shared" ref="F15:F55" si="6">E15*D15</f>
        <v>0</v>
      </c>
      <c r="G15" s="493">
        <f t="shared" ref="G15:G55" si="7">ROUND(C15*F15,0)</f>
        <v>0</v>
      </c>
      <c r="H15" s="299"/>
      <c r="I15" s="300"/>
      <c r="J15" s="301"/>
      <c r="K15" s="491">
        <f t="shared" si="0"/>
        <v>0</v>
      </c>
      <c r="L15" s="493">
        <f t="shared" si="1"/>
        <v>0</v>
      </c>
      <c r="M15" s="299"/>
      <c r="N15" s="300"/>
      <c r="O15" s="301"/>
      <c r="P15" s="491">
        <f t="shared" ref="P15:P55" si="8">O15*N15</f>
        <v>0</v>
      </c>
      <c r="Q15" s="493">
        <f t="shared" si="2"/>
        <v>0</v>
      </c>
      <c r="R15" s="299"/>
      <c r="S15" s="300"/>
      <c r="T15" s="301"/>
      <c r="U15" s="491">
        <f t="shared" ref="U15:U55" si="9">T15*S15</f>
        <v>0</v>
      </c>
      <c r="V15" s="493">
        <f t="shared" si="3"/>
        <v>0</v>
      </c>
      <c r="W15" s="299"/>
      <c r="X15" s="300"/>
      <c r="Y15" s="301"/>
      <c r="Z15" s="491">
        <f t="shared" ref="Z15:Z55" si="10">Y15*X15</f>
        <v>0</v>
      </c>
      <c r="AA15" s="493">
        <f t="shared" si="4"/>
        <v>0</v>
      </c>
      <c r="AB15" s="493">
        <f t="shared" si="5"/>
        <v>0</v>
      </c>
      <c r="AC15" s="303"/>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row>
    <row r="16" spans="1:65" ht="20.149999999999999" customHeight="1">
      <c r="A16" s="1360"/>
      <c r="B16" s="1190"/>
      <c r="C16" s="299"/>
      <c r="D16" s="300"/>
      <c r="E16" s="301"/>
      <c r="F16" s="491">
        <f t="shared" si="6"/>
        <v>0</v>
      </c>
      <c r="G16" s="493">
        <f t="shared" si="7"/>
        <v>0</v>
      </c>
      <c r="H16" s="299"/>
      <c r="I16" s="300"/>
      <c r="J16" s="301"/>
      <c r="K16" s="491">
        <f t="shared" si="0"/>
        <v>0</v>
      </c>
      <c r="L16" s="493">
        <f t="shared" si="1"/>
        <v>0</v>
      </c>
      <c r="M16" s="299"/>
      <c r="N16" s="300"/>
      <c r="O16" s="301"/>
      <c r="P16" s="491">
        <f t="shared" si="8"/>
        <v>0</v>
      </c>
      <c r="Q16" s="493">
        <f t="shared" si="2"/>
        <v>0</v>
      </c>
      <c r="R16" s="299"/>
      <c r="S16" s="300"/>
      <c r="T16" s="301"/>
      <c r="U16" s="491">
        <f t="shared" si="9"/>
        <v>0</v>
      </c>
      <c r="V16" s="493">
        <f t="shared" si="3"/>
        <v>0</v>
      </c>
      <c r="W16" s="299"/>
      <c r="X16" s="300"/>
      <c r="Y16" s="301"/>
      <c r="Z16" s="491">
        <f t="shared" si="10"/>
        <v>0</v>
      </c>
      <c r="AA16" s="493">
        <f t="shared" si="4"/>
        <v>0</v>
      </c>
      <c r="AB16" s="493">
        <f t="shared" si="5"/>
        <v>0</v>
      </c>
      <c r="AC16" s="303"/>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row>
    <row r="17" spans="1:65" ht="20.149999999999999" customHeight="1">
      <c r="A17" s="1360"/>
      <c r="B17" s="1190"/>
      <c r="C17" s="299"/>
      <c r="D17" s="300"/>
      <c r="E17" s="301"/>
      <c r="F17" s="491">
        <f t="shared" si="6"/>
        <v>0</v>
      </c>
      <c r="G17" s="493">
        <f t="shared" si="7"/>
        <v>0</v>
      </c>
      <c r="H17" s="299"/>
      <c r="I17" s="300"/>
      <c r="J17" s="301"/>
      <c r="K17" s="491">
        <f t="shared" si="0"/>
        <v>0</v>
      </c>
      <c r="L17" s="493">
        <f t="shared" si="1"/>
        <v>0</v>
      </c>
      <c r="M17" s="299"/>
      <c r="N17" s="300"/>
      <c r="O17" s="301"/>
      <c r="P17" s="491">
        <f t="shared" si="8"/>
        <v>0</v>
      </c>
      <c r="Q17" s="493">
        <f t="shared" si="2"/>
        <v>0</v>
      </c>
      <c r="R17" s="299"/>
      <c r="S17" s="300"/>
      <c r="T17" s="301"/>
      <c r="U17" s="491">
        <f t="shared" si="9"/>
        <v>0</v>
      </c>
      <c r="V17" s="493">
        <f t="shared" si="3"/>
        <v>0</v>
      </c>
      <c r="W17" s="299"/>
      <c r="X17" s="300"/>
      <c r="Y17" s="301"/>
      <c r="Z17" s="491">
        <f t="shared" si="10"/>
        <v>0</v>
      </c>
      <c r="AA17" s="493">
        <f t="shared" si="4"/>
        <v>0</v>
      </c>
      <c r="AB17" s="493">
        <f t="shared" si="5"/>
        <v>0</v>
      </c>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row>
    <row r="18" spans="1:65" ht="20.149999999999999" customHeight="1">
      <c r="A18" s="1360"/>
      <c r="B18" s="1190"/>
      <c r="C18" s="299"/>
      <c r="D18" s="300"/>
      <c r="E18" s="301"/>
      <c r="F18" s="491">
        <f t="shared" si="6"/>
        <v>0</v>
      </c>
      <c r="G18" s="493">
        <f t="shared" si="7"/>
        <v>0</v>
      </c>
      <c r="H18" s="299"/>
      <c r="I18" s="300"/>
      <c r="J18" s="301"/>
      <c r="K18" s="491">
        <f t="shared" si="0"/>
        <v>0</v>
      </c>
      <c r="L18" s="493">
        <f t="shared" si="1"/>
        <v>0</v>
      </c>
      <c r="M18" s="299"/>
      <c r="N18" s="300"/>
      <c r="O18" s="301"/>
      <c r="P18" s="491">
        <f t="shared" si="8"/>
        <v>0</v>
      </c>
      <c r="Q18" s="493">
        <f t="shared" si="2"/>
        <v>0</v>
      </c>
      <c r="R18" s="299"/>
      <c r="S18" s="300"/>
      <c r="T18" s="301"/>
      <c r="U18" s="491">
        <f t="shared" si="9"/>
        <v>0</v>
      </c>
      <c r="V18" s="493">
        <f t="shared" si="3"/>
        <v>0</v>
      </c>
      <c r="W18" s="299"/>
      <c r="X18" s="300"/>
      <c r="Y18" s="301"/>
      <c r="Z18" s="491">
        <f t="shared" si="10"/>
        <v>0</v>
      </c>
      <c r="AA18" s="493">
        <f t="shared" si="4"/>
        <v>0</v>
      </c>
      <c r="AB18" s="493">
        <f t="shared" si="5"/>
        <v>0</v>
      </c>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row>
    <row r="19" spans="1:65" ht="20.149999999999999" customHeight="1">
      <c r="A19" s="1360"/>
      <c r="B19" s="1190"/>
      <c r="C19" s="299"/>
      <c r="D19" s="300"/>
      <c r="E19" s="301"/>
      <c r="F19" s="491">
        <f t="shared" si="6"/>
        <v>0</v>
      </c>
      <c r="G19" s="493">
        <f t="shared" si="7"/>
        <v>0</v>
      </c>
      <c r="H19" s="299"/>
      <c r="I19" s="300"/>
      <c r="J19" s="301"/>
      <c r="K19" s="491">
        <f t="shared" si="0"/>
        <v>0</v>
      </c>
      <c r="L19" s="493">
        <f t="shared" si="1"/>
        <v>0</v>
      </c>
      <c r="M19" s="299"/>
      <c r="N19" s="300"/>
      <c r="O19" s="301"/>
      <c r="P19" s="491">
        <f t="shared" si="8"/>
        <v>0</v>
      </c>
      <c r="Q19" s="493">
        <f t="shared" si="2"/>
        <v>0</v>
      </c>
      <c r="R19" s="299"/>
      <c r="S19" s="300"/>
      <c r="T19" s="301"/>
      <c r="U19" s="491">
        <f t="shared" si="9"/>
        <v>0</v>
      </c>
      <c r="V19" s="493">
        <f t="shared" si="3"/>
        <v>0</v>
      </c>
      <c r="W19" s="299"/>
      <c r="X19" s="300"/>
      <c r="Y19" s="301"/>
      <c r="Z19" s="491">
        <f t="shared" si="10"/>
        <v>0</v>
      </c>
      <c r="AA19" s="493">
        <f t="shared" si="4"/>
        <v>0</v>
      </c>
      <c r="AB19" s="493">
        <f t="shared" si="5"/>
        <v>0</v>
      </c>
      <c r="AC19" s="304"/>
      <c r="AD19" s="304"/>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row>
    <row r="20" spans="1:65" ht="20.149999999999999" customHeight="1">
      <c r="A20" s="1360"/>
      <c r="B20" s="1190"/>
      <c r="C20" s="299"/>
      <c r="D20" s="300"/>
      <c r="E20" s="301"/>
      <c r="F20" s="491">
        <f t="shared" si="6"/>
        <v>0</v>
      </c>
      <c r="G20" s="493">
        <f t="shared" si="7"/>
        <v>0</v>
      </c>
      <c r="H20" s="299"/>
      <c r="I20" s="300"/>
      <c r="J20" s="301"/>
      <c r="K20" s="491">
        <f t="shared" si="0"/>
        <v>0</v>
      </c>
      <c r="L20" s="493">
        <f t="shared" si="1"/>
        <v>0</v>
      </c>
      <c r="M20" s="299"/>
      <c r="N20" s="300"/>
      <c r="O20" s="301"/>
      <c r="P20" s="491">
        <f t="shared" si="8"/>
        <v>0</v>
      </c>
      <c r="Q20" s="493">
        <f t="shared" si="2"/>
        <v>0</v>
      </c>
      <c r="R20" s="299"/>
      <c r="S20" s="300"/>
      <c r="T20" s="301"/>
      <c r="U20" s="491">
        <f t="shared" si="9"/>
        <v>0</v>
      </c>
      <c r="V20" s="493">
        <f t="shared" si="3"/>
        <v>0</v>
      </c>
      <c r="W20" s="299"/>
      <c r="X20" s="300"/>
      <c r="Y20" s="301"/>
      <c r="Z20" s="491">
        <f t="shared" si="10"/>
        <v>0</v>
      </c>
      <c r="AA20" s="493">
        <f t="shared" si="4"/>
        <v>0</v>
      </c>
      <c r="AB20" s="493">
        <f t="shared" si="5"/>
        <v>0</v>
      </c>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row>
    <row r="21" spans="1:65" ht="20.149999999999999" customHeight="1">
      <c r="A21" s="1360"/>
      <c r="B21" s="1190"/>
      <c r="C21" s="299"/>
      <c r="D21" s="300"/>
      <c r="E21" s="301"/>
      <c r="F21" s="491">
        <f t="shared" si="6"/>
        <v>0</v>
      </c>
      <c r="G21" s="493">
        <f t="shared" si="7"/>
        <v>0</v>
      </c>
      <c r="H21" s="299"/>
      <c r="I21" s="300"/>
      <c r="J21" s="301"/>
      <c r="K21" s="491">
        <f t="shared" si="0"/>
        <v>0</v>
      </c>
      <c r="L21" s="493">
        <f t="shared" si="1"/>
        <v>0</v>
      </c>
      <c r="M21" s="299"/>
      <c r="N21" s="300"/>
      <c r="O21" s="301"/>
      <c r="P21" s="491">
        <f t="shared" si="8"/>
        <v>0</v>
      </c>
      <c r="Q21" s="493">
        <f t="shared" si="2"/>
        <v>0</v>
      </c>
      <c r="R21" s="299"/>
      <c r="S21" s="300"/>
      <c r="T21" s="301"/>
      <c r="U21" s="491">
        <f t="shared" si="9"/>
        <v>0</v>
      </c>
      <c r="V21" s="493">
        <f t="shared" si="3"/>
        <v>0</v>
      </c>
      <c r="W21" s="299"/>
      <c r="X21" s="300"/>
      <c r="Y21" s="301"/>
      <c r="Z21" s="491">
        <f t="shared" si="10"/>
        <v>0</v>
      </c>
      <c r="AA21" s="493">
        <f t="shared" si="4"/>
        <v>0</v>
      </c>
      <c r="AB21" s="493">
        <f t="shared" si="5"/>
        <v>0</v>
      </c>
      <c r="AC21" s="303"/>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row>
    <row r="22" spans="1:65" ht="20.149999999999999" customHeight="1">
      <c r="A22" s="1360"/>
      <c r="B22" s="1190"/>
      <c r="C22" s="299"/>
      <c r="D22" s="300"/>
      <c r="E22" s="301"/>
      <c r="F22" s="491">
        <f t="shared" si="6"/>
        <v>0</v>
      </c>
      <c r="G22" s="493">
        <f t="shared" si="7"/>
        <v>0</v>
      </c>
      <c r="H22" s="299"/>
      <c r="I22" s="300"/>
      <c r="J22" s="301"/>
      <c r="K22" s="491">
        <f t="shared" si="0"/>
        <v>0</v>
      </c>
      <c r="L22" s="493">
        <f t="shared" si="1"/>
        <v>0</v>
      </c>
      <c r="M22" s="299"/>
      <c r="N22" s="300"/>
      <c r="O22" s="301"/>
      <c r="P22" s="491">
        <f t="shared" si="8"/>
        <v>0</v>
      </c>
      <c r="Q22" s="493">
        <f t="shared" si="2"/>
        <v>0</v>
      </c>
      <c r="R22" s="299"/>
      <c r="S22" s="300"/>
      <c r="T22" s="301"/>
      <c r="U22" s="491">
        <f t="shared" si="9"/>
        <v>0</v>
      </c>
      <c r="V22" s="493">
        <f t="shared" si="3"/>
        <v>0</v>
      </c>
      <c r="W22" s="299"/>
      <c r="X22" s="300"/>
      <c r="Y22" s="301"/>
      <c r="Z22" s="491">
        <f t="shared" si="10"/>
        <v>0</v>
      </c>
      <c r="AA22" s="493">
        <f t="shared" si="4"/>
        <v>0</v>
      </c>
      <c r="AB22" s="493">
        <f t="shared" si="5"/>
        <v>0</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row>
    <row r="23" spans="1:65" ht="20.149999999999999" customHeight="1">
      <c r="A23" s="1360"/>
      <c r="B23" s="1190"/>
      <c r="C23" s="299"/>
      <c r="D23" s="300"/>
      <c r="E23" s="301"/>
      <c r="F23" s="491">
        <f t="shared" si="6"/>
        <v>0</v>
      </c>
      <c r="G23" s="493">
        <f t="shared" si="7"/>
        <v>0</v>
      </c>
      <c r="H23" s="299"/>
      <c r="I23" s="300"/>
      <c r="J23" s="301"/>
      <c r="K23" s="491">
        <f t="shared" si="0"/>
        <v>0</v>
      </c>
      <c r="L23" s="493">
        <f t="shared" si="1"/>
        <v>0</v>
      </c>
      <c r="M23" s="299"/>
      <c r="N23" s="300"/>
      <c r="O23" s="301"/>
      <c r="P23" s="491">
        <f t="shared" si="8"/>
        <v>0</v>
      </c>
      <c r="Q23" s="493">
        <f t="shared" si="2"/>
        <v>0</v>
      </c>
      <c r="R23" s="299"/>
      <c r="S23" s="300"/>
      <c r="T23" s="301"/>
      <c r="U23" s="491">
        <f t="shared" si="9"/>
        <v>0</v>
      </c>
      <c r="V23" s="493">
        <f t="shared" si="3"/>
        <v>0</v>
      </c>
      <c r="W23" s="299"/>
      <c r="X23" s="300"/>
      <c r="Y23" s="301"/>
      <c r="Z23" s="491">
        <f t="shared" si="10"/>
        <v>0</v>
      </c>
      <c r="AA23" s="493">
        <f t="shared" si="4"/>
        <v>0</v>
      </c>
      <c r="AB23" s="493">
        <f t="shared" si="5"/>
        <v>0</v>
      </c>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row>
    <row r="24" spans="1:65" ht="20.149999999999999" customHeight="1">
      <c r="A24" s="1360"/>
      <c r="B24" s="1190"/>
      <c r="C24" s="299"/>
      <c r="D24" s="300"/>
      <c r="E24" s="301"/>
      <c r="F24" s="491">
        <f t="shared" si="6"/>
        <v>0</v>
      </c>
      <c r="G24" s="493">
        <f t="shared" si="7"/>
        <v>0</v>
      </c>
      <c r="H24" s="299"/>
      <c r="I24" s="300"/>
      <c r="J24" s="301"/>
      <c r="K24" s="491">
        <f t="shared" si="0"/>
        <v>0</v>
      </c>
      <c r="L24" s="493">
        <f t="shared" si="1"/>
        <v>0</v>
      </c>
      <c r="M24" s="299"/>
      <c r="N24" s="300"/>
      <c r="O24" s="301"/>
      <c r="P24" s="491">
        <f t="shared" si="8"/>
        <v>0</v>
      </c>
      <c r="Q24" s="493">
        <f t="shared" si="2"/>
        <v>0</v>
      </c>
      <c r="R24" s="299"/>
      <c r="S24" s="300"/>
      <c r="T24" s="301"/>
      <c r="U24" s="491">
        <f t="shared" si="9"/>
        <v>0</v>
      </c>
      <c r="V24" s="493">
        <f t="shared" si="3"/>
        <v>0</v>
      </c>
      <c r="W24" s="299"/>
      <c r="X24" s="300"/>
      <c r="Y24" s="301"/>
      <c r="Z24" s="491">
        <f t="shared" si="10"/>
        <v>0</v>
      </c>
      <c r="AA24" s="493">
        <f t="shared" si="4"/>
        <v>0</v>
      </c>
      <c r="AB24" s="493">
        <f t="shared" si="5"/>
        <v>0</v>
      </c>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row>
    <row r="25" spans="1:65" ht="20.149999999999999" customHeight="1">
      <c r="A25" s="1360"/>
      <c r="B25" s="1190"/>
      <c r="C25" s="299"/>
      <c r="D25" s="300"/>
      <c r="E25" s="301"/>
      <c r="F25" s="491">
        <f t="shared" si="6"/>
        <v>0</v>
      </c>
      <c r="G25" s="493">
        <f t="shared" si="7"/>
        <v>0</v>
      </c>
      <c r="H25" s="299"/>
      <c r="I25" s="300"/>
      <c r="J25" s="301"/>
      <c r="K25" s="491">
        <f t="shared" si="0"/>
        <v>0</v>
      </c>
      <c r="L25" s="493">
        <f t="shared" si="1"/>
        <v>0</v>
      </c>
      <c r="M25" s="299"/>
      <c r="N25" s="300"/>
      <c r="O25" s="301"/>
      <c r="P25" s="491">
        <f t="shared" si="8"/>
        <v>0</v>
      </c>
      <c r="Q25" s="493">
        <f t="shared" si="2"/>
        <v>0</v>
      </c>
      <c r="R25" s="299"/>
      <c r="S25" s="300"/>
      <c r="T25" s="301"/>
      <c r="U25" s="491">
        <f t="shared" si="9"/>
        <v>0</v>
      </c>
      <c r="V25" s="493">
        <f t="shared" si="3"/>
        <v>0</v>
      </c>
      <c r="W25" s="299"/>
      <c r="X25" s="300"/>
      <c r="Y25" s="301"/>
      <c r="Z25" s="491">
        <f t="shared" si="10"/>
        <v>0</v>
      </c>
      <c r="AA25" s="493">
        <f t="shared" si="4"/>
        <v>0</v>
      </c>
      <c r="AB25" s="493">
        <f t="shared" si="5"/>
        <v>0</v>
      </c>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row>
    <row r="26" spans="1:65" ht="20.149999999999999" customHeight="1">
      <c r="A26" s="1360"/>
      <c r="B26" s="1190"/>
      <c r="C26" s="299"/>
      <c r="D26" s="300"/>
      <c r="E26" s="301"/>
      <c r="F26" s="491">
        <f t="shared" si="6"/>
        <v>0</v>
      </c>
      <c r="G26" s="493">
        <f t="shared" si="7"/>
        <v>0</v>
      </c>
      <c r="H26" s="299"/>
      <c r="I26" s="300"/>
      <c r="J26" s="301"/>
      <c r="K26" s="491">
        <f t="shared" si="0"/>
        <v>0</v>
      </c>
      <c r="L26" s="493">
        <f t="shared" si="1"/>
        <v>0</v>
      </c>
      <c r="M26" s="299"/>
      <c r="N26" s="300"/>
      <c r="O26" s="301"/>
      <c r="P26" s="491">
        <f t="shared" si="8"/>
        <v>0</v>
      </c>
      <c r="Q26" s="493">
        <f t="shared" si="2"/>
        <v>0</v>
      </c>
      <c r="R26" s="299"/>
      <c r="S26" s="300"/>
      <c r="T26" s="301"/>
      <c r="U26" s="491">
        <f t="shared" si="9"/>
        <v>0</v>
      </c>
      <c r="V26" s="493">
        <f t="shared" si="3"/>
        <v>0</v>
      </c>
      <c r="W26" s="299"/>
      <c r="X26" s="300"/>
      <c r="Y26" s="301"/>
      <c r="Z26" s="491">
        <f t="shared" si="10"/>
        <v>0</v>
      </c>
      <c r="AA26" s="493">
        <f t="shared" si="4"/>
        <v>0</v>
      </c>
      <c r="AB26" s="493">
        <f t="shared" si="5"/>
        <v>0</v>
      </c>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row>
    <row r="27" spans="1:65" ht="20.149999999999999" customHeight="1">
      <c r="A27" s="1360"/>
      <c r="B27" s="1190"/>
      <c r="C27" s="299"/>
      <c r="D27" s="300"/>
      <c r="E27" s="301"/>
      <c r="F27" s="491">
        <f t="shared" si="6"/>
        <v>0</v>
      </c>
      <c r="G27" s="493">
        <f t="shared" si="7"/>
        <v>0</v>
      </c>
      <c r="H27" s="299"/>
      <c r="I27" s="300"/>
      <c r="J27" s="301"/>
      <c r="K27" s="491">
        <f t="shared" si="0"/>
        <v>0</v>
      </c>
      <c r="L27" s="493">
        <f t="shared" si="1"/>
        <v>0</v>
      </c>
      <c r="M27" s="299"/>
      <c r="N27" s="300"/>
      <c r="O27" s="301"/>
      <c r="P27" s="491">
        <f t="shared" si="8"/>
        <v>0</v>
      </c>
      <c r="Q27" s="493">
        <f t="shared" si="2"/>
        <v>0</v>
      </c>
      <c r="R27" s="299"/>
      <c r="S27" s="300"/>
      <c r="T27" s="301"/>
      <c r="U27" s="491">
        <f t="shared" si="9"/>
        <v>0</v>
      </c>
      <c r="V27" s="493">
        <f t="shared" si="3"/>
        <v>0</v>
      </c>
      <c r="W27" s="299"/>
      <c r="X27" s="300"/>
      <c r="Y27" s="301"/>
      <c r="Z27" s="491">
        <f t="shared" si="10"/>
        <v>0</v>
      </c>
      <c r="AA27" s="493">
        <f t="shared" si="4"/>
        <v>0</v>
      </c>
      <c r="AB27" s="493">
        <f t="shared" si="5"/>
        <v>0</v>
      </c>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row>
    <row r="28" spans="1:65" ht="20.149999999999999" customHeight="1">
      <c r="A28" s="1360"/>
      <c r="B28" s="1190"/>
      <c r="C28" s="299"/>
      <c r="D28" s="300"/>
      <c r="E28" s="301"/>
      <c r="F28" s="491">
        <f t="shared" si="6"/>
        <v>0</v>
      </c>
      <c r="G28" s="493">
        <f t="shared" si="7"/>
        <v>0</v>
      </c>
      <c r="H28" s="299"/>
      <c r="I28" s="300"/>
      <c r="J28" s="301"/>
      <c r="K28" s="491">
        <f t="shared" si="0"/>
        <v>0</v>
      </c>
      <c r="L28" s="493">
        <f t="shared" si="1"/>
        <v>0</v>
      </c>
      <c r="M28" s="299"/>
      <c r="N28" s="300"/>
      <c r="O28" s="301"/>
      <c r="P28" s="491">
        <f t="shared" si="8"/>
        <v>0</v>
      </c>
      <c r="Q28" s="493">
        <f t="shared" si="2"/>
        <v>0</v>
      </c>
      <c r="R28" s="299"/>
      <c r="S28" s="300"/>
      <c r="T28" s="301"/>
      <c r="U28" s="491">
        <f t="shared" si="9"/>
        <v>0</v>
      </c>
      <c r="V28" s="493">
        <f t="shared" si="3"/>
        <v>0</v>
      </c>
      <c r="W28" s="299"/>
      <c r="X28" s="300"/>
      <c r="Y28" s="301"/>
      <c r="Z28" s="491">
        <f t="shared" si="10"/>
        <v>0</v>
      </c>
      <c r="AA28" s="493">
        <f t="shared" si="4"/>
        <v>0</v>
      </c>
      <c r="AB28" s="493">
        <f t="shared" si="5"/>
        <v>0</v>
      </c>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row>
    <row r="29" spans="1:65" ht="20.149999999999999" customHeight="1">
      <c r="A29" s="1360"/>
      <c r="B29" s="1190"/>
      <c r="C29" s="299"/>
      <c r="D29" s="300"/>
      <c r="E29" s="301"/>
      <c r="F29" s="491">
        <f t="shared" si="6"/>
        <v>0</v>
      </c>
      <c r="G29" s="493">
        <f t="shared" si="7"/>
        <v>0</v>
      </c>
      <c r="H29" s="299"/>
      <c r="I29" s="300"/>
      <c r="J29" s="301"/>
      <c r="K29" s="491">
        <f t="shared" si="0"/>
        <v>0</v>
      </c>
      <c r="L29" s="493">
        <f t="shared" si="1"/>
        <v>0</v>
      </c>
      <c r="M29" s="299"/>
      <c r="N29" s="300"/>
      <c r="O29" s="301"/>
      <c r="P29" s="491">
        <f t="shared" si="8"/>
        <v>0</v>
      </c>
      <c r="Q29" s="493">
        <f t="shared" si="2"/>
        <v>0</v>
      </c>
      <c r="R29" s="299"/>
      <c r="S29" s="300"/>
      <c r="T29" s="301"/>
      <c r="U29" s="491">
        <f t="shared" si="9"/>
        <v>0</v>
      </c>
      <c r="V29" s="493">
        <f t="shared" si="3"/>
        <v>0</v>
      </c>
      <c r="W29" s="299"/>
      <c r="X29" s="300"/>
      <c r="Y29" s="301"/>
      <c r="Z29" s="491">
        <f t="shared" si="10"/>
        <v>0</v>
      </c>
      <c r="AA29" s="493">
        <f t="shared" si="4"/>
        <v>0</v>
      </c>
      <c r="AB29" s="493">
        <f t="shared" si="5"/>
        <v>0</v>
      </c>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row>
    <row r="30" spans="1:65" ht="20.149999999999999" customHeight="1">
      <c r="A30" s="1360"/>
      <c r="B30" s="1190"/>
      <c r="C30" s="299"/>
      <c r="D30" s="300"/>
      <c r="E30" s="301"/>
      <c r="F30" s="491">
        <f t="shared" si="6"/>
        <v>0</v>
      </c>
      <c r="G30" s="493">
        <f t="shared" si="7"/>
        <v>0</v>
      </c>
      <c r="H30" s="299"/>
      <c r="I30" s="300"/>
      <c r="J30" s="301"/>
      <c r="K30" s="491">
        <f t="shared" si="0"/>
        <v>0</v>
      </c>
      <c r="L30" s="493">
        <f t="shared" si="1"/>
        <v>0</v>
      </c>
      <c r="M30" s="299"/>
      <c r="N30" s="300"/>
      <c r="O30" s="301"/>
      <c r="P30" s="491">
        <f t="shared" si="8"/>
        <v>0</v>
      </c>
      <c r="Q30" s="493">
        <f t="shared" si="2"/>
        <v>0</v>
      </c>
      <c r="R30" s="299"/>
      <c r="S30" s="300"/>
      <c r="T30" s="301"/>
      <c r="U30" s="491">
        <f t="shared" si="9"/>
        <v>0</v>
      </c>
      <c r="V30" s="493">
        <f t="shared" si="3"/>
        <v>0</v>
      </c>
      <c r="W30" s="299"/>
      <c r="X30" s="300"/>
      <c r="Y30" s="301"/>
      <c r="Z30" s="491">
        <f t="shared" si="10"/>
        <v>0</v>
      </c>
      <c r="AA30" s="493">
        <f t="shared" si="4"/>
        <v>0</v>
      </c>
      <c r="AB30" s="493">
        <f t="shared" si="5"/>
        <v>0</v>
      </c>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row>
    <row r="31" spans="1:65" ht="20.149999999999999" customHeight="1">
      <c r="A31" s="1360"/>
      <c r="B31" s="1190"/>
      <c r="C31" s="299"/>
      <c r="D31" s="300"/>
      <c r="E31" s="301"/>
      <c r="F31" s="491">
        <f t="shared" si="6"/>
        <v>0</v>
      </c>
      <c r="G31" s="493">
        <f t="shared" si="7"/>
        <v>0</v>
      </c>
      <c r="H31" s="299"/>
      <c r="I31" s="300"/>
      <c r="J31" s="301"/>
      <c r="K31" s="491">
        <f t="shared" si="0"/>
        <v>0</v>
      </c>
      <c r="L31" s="493">
        <f t="shared" si="1"/>
        <v>0</v>
      </c>
      <c r="M31" s="299"/>
      <c r="N31" s="300"/>
      <c r="O31" s="301"/>
      <c r="P31" s="491">
        <f t="shared" si="8"/>
        <v>0</v>
      </c>
      <c r="Q31" s="493">
        <f t="shared" si="2"/>
        <v>0</v>
      </c>
      <c r="R31" s="299"/>
      <c r="S31" s="300"/>
      <c r="T31" s="301"/>
      <c r="U31" s="491">
        <f t="shared" si="9"/>
        <v>0</v>
      </c>
      <c r="V31" s="493">
        <f t="shared" si="3"/>
        <v>0</v>
      </c>
      <c r="W31" s="299"/>
      <c r="X31" s="300"/>
      <c r="Y31" s="301"/>
      <c r="Z31" s="491">
        <f t="shared" si="10"/>
        <v>0</v>
      </c>
      <c r="AA31" s="493">
        <f t="shared" si="4"/>
        <v>0</v>
      </c>
      <c r="AB31" s="493">
        <f t="shared" si="5"/>
        <v>0</v>
      </c>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row>
    <row r="32" spans="1:65" ht="20.149999999999999" customHeight="1">
      <c r="A32" s="1360"/>
      <c r="B32" s="1190"/>
      <c r="C32" s="299"/>
      <c r="D32" s="300"/>
      <c r="E32" s="301"/>
      <c r="F32" s="491">
        <f t="shared" si="6"/>
        <v>0</v>
      </c>
      <c r="G32" s="493">
        <f t="shared" si="7"/>
        <v>0</v>
      </c>
      <c r="H32" s="299"/>
      <c r="I32" s="300"/>
      <c r="J32" s="301"/>
      <c r="K32" s="491">
        <f t="shared" si="0"/>
        <v>0</v>
      </c>
      <c r="L32" s="493">
        <f t="shared" si="1"/>
        <v>0</v>
      </c>
      <c r="M32" s="299"/>
      <c r="N32" s="300"/>
      <c r="O32" s="301"/>
      <c r="P32" s="491">
        <f t="shared" si="8"/>
        <v>0</v>
      </c>
      <c r="Q32" s="493">
        <f t="shared" si="2"/>
        <v>0</v>
      </c>
      <c r="R32" s="299"/>
      <c r="S32" s="300"/>
      <c r="T32" s="301"/>
      <c r="U32" s="491">
        <f t="shared" si="9"/>
        <v>0</v>
      </c>
      <c r="V32" s="493">
        <f t="shared" si="3"/>
        <v>0</v>
      </c>
      <c r="W32" s="299"/>
      <c r="X32" s="300"/>
      <c r="Y32" s="301"/>
      <c r="Z32" s="491">
        <f t="shared" si="10"/>
        <v>0</v>
      </c>
      <c r="AA32" s="493">
        <f t="shared" si="4"/>
        <v>0</v>
      </c>
      <c r="AB32" s="493">
        <f t="shared" si="5"/>
        <v>0</v>
      </c>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row>
    <row r="33" spans="1:65" ht="20.149999999999999" customHeight="1">
      <c r="A33" s="1360"/>
      <c r="B33" s="1190"/>
      <c r="C33" s="299"/>
      <c r="D33" s="300"/>
      <c r="E33" s="301"/>
      <c r="F33" s="491">
        <f t="shared" si="6"/>
        <v>0</v>
      </c>
      <c r="G33" s="493">
        <f t="shared" si="7"/>
        <v>0</v>
      </c>
      <c r="H33" s="299"/>
      <c r="I33" s="300"/>
      <c r="J33" s="301"/>
      <c r="K33" s="491">
        <f t="shared" si="0"/>
        <v>0</v>
      </c>
      <c r="L33" s="493">
        <f t="shared" si="1"/>
        <v>0</v>
      </c>
      <c r="M33" s="299"/>
      <c r="N33" s="300"/>
      <c r="O33" s="301"/>
      <c r="P33" s="491">
        <f t="shared" si="8"/>
        <v>0</v>
      </c>
      <c r="Q33" s="493">
        <f t="shared" si="2"/>
        <v>0</v>
      </c>
      <c r="R33" s="299"/>
      <c r="S33" s="300"/>
      <c r="T33" s="301"/>
      <c r="U33" s="491">
        <f t="shared" si="9"/>
        <v>0</v>
      </c>
      <c r="V33" s="493">
        <f t="shared" si="3"/>
        <v>0</v>
      </c>
      <c r="W33" s="299"/>
      <c r="X33" s="300"/>
      <c r="Y33" s="301"/>
      <c r="Z33" s="491">
        <f t="shared" si="10"/>
        <v>0</v>
      </c>
      <c r="AA33" s="493">
        <f t="shared" si="4"/>
        <v>0</v>
      </c>
      <c r="AB33" s="493">
        <f t="shared" si="5"/>
        <v>0</v>
      </c>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row>
    <row r="34" spans="1:65" ht="20.149999999999999" customHeight="1">
      <c r="A34" s="1360"/>
      <c r="B34" s="1190"/>
      <c r="C34" s="299"/>
      <c r="D34" s="300"/>
      <c r="E34" s="301"/>
      <c r="F34" s="491">
        <f t="shared" si="6"/>
        <v>0</v>
      </c>
      <c r="G34" s="493">
        <f t="shared" si="7"/>
        <v>0</v>
      </c>
      <c r="H34" s="299"/>
      <c r="I34" s="300"/>
      <c r="J34" s="301"/>
      <c r="K34" s="491">
        <f t="shared" si="0"/>
        <v>0</v>
      </c>
      <c r="L34" s="493">
        <f t="shared" si="1"/>
        <v>0</v>
      </c>
      <c r="M34" s="299"/>
      <c r="N34" s="300"/>
      <c r="O34" s="301"/>
      <c r="P34" s="491">
        <f t="shared" si="8"/>
        <v>0</v>
      </c>
      <c r="Q34" s="493">
        <f t="shared" si="2"/>
        <v>0</v>
      </c>
      <c r="R34" s="299"/>
      <c r="S34" s="300"/>
      <c r="T34" s="301"/>
      <c r="U34" s="491">
        <f t="shared" si="9"/>
        <v>0</v>
      </c>
      <c r="V34" s="493">
        <f t="shared" si="3"/>
        <v>0</v>
      </c>
      <c r="W34" s="299"/>
      <c r="X34" s="300"/>
      <c r="Y34" s="301"/>
      <c r="Z34" s="491">
        <f t="shared" si="10"/>
        <v>0</v>
      </c>
      <c r="AA34" s="493">
        <f t="shared" si="4"/>
        <v>0</v>
      </c>
      <c r="AB34" s="493">
        <f t="shared" si="5"/>
        <v>0</v>
      </c>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row>
    <row r="35" spans="1:65" ht="20.149999999999999" customHeight="1">
      <c r="A35" s="1360"/>
      <c r="B35" s="1190"/>
      <c r="C35" s="299"/>
      <c r="D35" s="300"/>
      <c r="E35" s="301"/>
      <c r="F35" s="491">
        <f t="shared" si="6"/>
        <v>0</v>
      </c>
      <c r="G35" s="493">
        <f t="shared" si="7"/>
        <v>0</v>
      </c>
      <c r="H35" s="299"/>
      <c r="I35" s="300"/>
      <c r="J35" s="301"/>
      <c r="K35" s="491">
        <f t="shared" ref="K35:K55" si="11">J35*I35</f>
        <v>0</v>
      </c>
      <c r="L35" s="493">
        <f t="shared" si="1"/>
        <v>0</v>
      </c>
      <c r="M35" s="299"/>
      <c r="N35" s="300"/>
      <c r="O35" s="301"/>
      <c r="P35" s="491">
        <f t="shared" si="8"/>
        <v>0</v>
      </c>
      <c r="Q35" s="493">
        <f t="shared" si="2"/>
        <v>0</v>
      </c>
      <c r="R35" s="299"/>
      <c r="S35" s="300"/>
      <c r="T35" s="301"/>
      <c r="U35" s="491">
        <f t="shared" si="9"/>
        <v>0</v>
      </c>
      <c r="V35" s="493">
        <f t="shared" si="3"/>
        <v>0</v>
      </c>
      <c r="W35" s="299"/>
      <c r="X35" s="300"/>
      <c r="Y35" s="301"/>
      <c r="Z35" s="491">
        <f t="shared" si="10"/>
        <v>0</v>
      </c>
      <c r="AA35" s="493">
        <f t="shared" si="4"/>
        <v>0</v>
      </c>
      <c r="AB35" s="493">
        <f t="shared" si="5"/>
        <v>0</v>
      </c>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row>
    <row r="36" spans="1:65" ht="20.149999999999999" customHeight="1">
      <c r="A36" s="1360"/>
      <c r="B36" s="1190"/>
      <c r="C36" s="299"/>
      <c r="D36" s="300"/>
      <c r="E36" s="301"/>
      <c r="F36" s="491">
        <f t="shared" ref="F36:F45" si="12">E36*D36</f>
        <v>0</v>
      </c>
      <c r="G36" s="493">
        <f t="shared" si="7"/>
        <v>0</v>
      </c>
      <c r="H36" s="299"/>
      <c r="I36" s="300"/>
      <c r="J36" s="301"/>
      <c r="K36" s="491">
        <f t="shared" ref="K36:K45" si="13">J36*I36</f>
        <v>0</v>
      </c>
      <c r="L36" s="493">
        <f t="shared" si="1"/>
        <v>0</v>
      </c>
      <c r="M36" s="299"/>
      <c r="N36" s="300"/>
      <c r="O36" s="301"/>
      <c r="P36" s="491">
        <f t="shared" ref="P36:P45" si="14">O36*N36</f>
        <v>0</v>
      </c>
      <c r="Q36" s="493">
        <f t="shared" si="2"/>
        <v>0</v>
      </c>
      <c r="R36" s="299"/>
      <c r="S36" s="300"/>
      <c r="T36" s="301"/>
      <c r="U36" s="491">
        <f t="shared" ref="U36:U45" si="15">T36*S36</f>
        <v>0</v>
      </c>
      <c r="V36" s="493">
        <f t="shared" si="3"/>
        <v>0</v>
      </c>
      <c r="W36" s="299"/>
      <c r="X36" s="300"/>
      <c r="Y36" s="301"/>
      <c r="Z36" s="491">
        <f t="shared" ref="Z36:Z45" si="16">Y36*X36</f>
        <v>0</v>
      </c>
      <c r="AA36" s="493">
        <f t="shared" si="4"/>
        <v>0</v>
      </c>
      <c r="AB36" s="493">
        <f t="shared" si="5"/>
        <v>0</v>
      </c>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row>
    <row r="37" spans="1:65" ht="20.149999999999999" customHeight="1">
      <c r="A37" s="1360"/>
      <c r="B37" s="1190"/>
      <c r="C37" s="299"/>
      <c r="D37" s="300"/>
      <c r="E37" s="301"/>
      <c r="F37" s="491">
        <f t="shared" si="12"/>
        <v>0</v>
      </c>
      <c r="G37" s="493">
        <f t="shared" si="7"/>
        <v>0</v>
      </c>
      <c r="H37" s="299"/>
      <c r="I37" s="300"/>
      <c r="J37" s="301"/>
      <c r="K37" s="491">
        <f t="shared" si="13"/>
        <v>0</v>
      </c>
      <c r="L37" s="493">
        <f t="shared" si="1"/>
        <v>0</v>
      </c>
      <c r="M37" s="299"/>
      <c r="N37" s="300"/>
      <c r="O37" s="301"/>
      <c r="P37" s="491">
        <f t="shared" si="14"/>
        <v>0</v>
      </c>
      <c r="Q37" s="493">
        <f t="shared" si="2"/>
        <v>0</v>
      </c>
      <c r="R37" s="299"/>
      <c r="S37" s="300"/>
      <c r="T37" s="301"/>
      <c r="U37" s="491">
        <f t="shared" si="15"/>
        <v>0</v>
      </c>
      <c r="V37" s="493">
        <f t="shared" si="3"/>
        <v>0</v>
      </c>
      <c r="W37" s="299"/>
      <c r="X37" s="300"/>
      <c r="Y37" s="301"/>
      <c r="Z37" s="491">
        <f t="shared" si="16"/>
        <v>0</v>
      </c>
      <c r="AA37" s="493">
        <f t="shared" si="4"/>
        <v>0</v>
      </c>
      <c r="AB37" s="493">
        <f t="shared" si="5"/>
        <v>0</v>
      </c>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row>
    <row r="38" spans="1:65" ht="20.149999999999999" customHeight="1">
      <c r="A38" s="1360"/>
      <c r="B38" s="1190"/>
      <c r="C38" s="299"/>
      <c r="D38" s="300"/>
      <c r="E38" s="301"/>
      <c r="F38" s="491">
        <f t="shared" si="12"/>
        <v>0</v>
      </c>
      <c r="G38" s="493">
        <f t="shared" si="7"/>
        <v>0</v>
      </c>
      <c r="H38" s="299"/>
      <c r="I38" s="300"/>
      <c r="J38" s="301"/>
      <c r="K38" s="491">
        <f t="shared" si="13"/>
        <v>0</v>
      </c>
      <c r="L38" s="493">
        <f t="shared" si="1"/>
        <v>0</v>
      </c>
      <c r="M38" s="299"/>
      <c r="N38" s="300"/>
      <c r="O38" s="301"/>
      <c r="P38" s="491">
        <f t="shared" si="14"/>
        <v>0</v>
      </c>
      <c r="Q38" s="493">
        <f t="shared" si="2"/>
        <v>0</v>
      </c>
      <c r="R38" s="299"/>
      <c r="S38" s="300"/>
      <c r="T38" s="301"/>
      <c r="U38" s="491">
        <f t="shared" si="15"/>
        <v>0</v>
      </c>
      <c r="V38" s="493">
        <f t="shared" si="3"/>
        <v>0</v>
      </c>
      <c r="W38" s="299"/>
      <c r="X38" s="300"/>
      <c r="Y38" s="301"/>
      <c r="Z38" s="491">
        <f t="shared" si="16"/>
        <v>0</v>
      </c>
      <c r="AA38" s="493">
        <f t="shared" si="4"/>
        <v>0</v>
      </c>
      <c r="AB38" s="493">
        <f t="shared" si="5"/>
        <v>0</v>
      </c>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row>
    <row r="39" spans="1:65" ht="20.149999999999999" customHeight="1">
      <c r="A39" s="1360"/>
      <c r="B39" s="1190"/>
      <c r="C39" s="299"/>
      <c r="D39" s="300"/>
      <c r="E39" s="301"/>
      <c r="F39" s="491">
        <f t="shared" si="12"/>
        <v>0</v>
      </c>
      <c r="G39" s="493">
        <f t="shared" si="7"/>
        <v>0</v>
      </c>
      <c r="H39" s="299"/>
      <c r="I39" s="300"/>
      <c r="J39" s="301"/>
      <c r="K39" s="491">
        <f t="shared" si="13"/>
        <v>0</v>
      </c>
      <c r="L39" s="493">
        <f t="shared" si="1"/>
        <v>0</v>
      </c>
      <c r="M39" s="299"/>
      <c r="N39" s="300"/>
      <c r="O39" s="301"/>
      <c r="P39" s="491">
        <f t="shared" si="14"/>
        <v>0</v>
      </c>
      <c r="Q39" s="493">
        <f t="shared" si="2"/>
        <v>0</v>
      </c>
      <c r="R39" s="299"/>
      <c r="S39" s="300"/>
      <c r="T39" s="301"/>
      <c r="U39" s="491">
        <f t="shared" si="15"/>
        <v>0</v>
      </c>
      <c r="V39" s="493">
        <f t="shared" si="3"/>
        <v>0</v>
      </c>
      <c r="W39" s="299"/>
      <c r="X39" s="300"/>
      <c r="Y39" s="301"/>
      <c r="Z39" s="491">
        <f t="shared" si="16"/>
        <v>0</v>
      </c>
      <c r="AA39" s="493">
        <f t="shared" si="4"/>
        <v>0</v>
      </c>
      <c r="AB39" s="493">
        <f t="shared" si="5"/>
        <v>0</v>
      </c>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row>
    <row r="40" spans="1:65" ht="20.149999999999999" customHeight="1">
      <c r="A40" s="1360"/>
      <c r="B40" s="1190"/>
      <c r="C40" s="299"/>
      <c r="D40" s="300"/>
      <c r="E40" s="301"/>
      <c r="F40" s="491">
        <f t="shared" si="12"/>
        <v>0</v>
      </c>
      <c r="G40" s="493">
        <f t="shared" si="7"/>
        <v>0</v>
      </c>
      <c r="H40" s="299"/>
      <c r="I40" s="300"/>
      <c r="J40" s="301"/>
      <c r="K40" s="491">
        <f t="shared" si="13"/>
        <v>0</v>
      </c>
      <c r="L40" s="493">
        <f t="shared" si="1"/>
        <v>0</v>
      </c>
      <c r="M40" s="299"/>
      <c r="N40" s="300"/>
      <c r="O40" s="301"/>
      <c r="P40" s="491">
        <f t="shared" si="14"/>
        <v>0</v>
      </c>
      <c r="Q40" s="493">
        <f t="shared" si="2"/>
        <v>0</v>
      </c>
      <c r="R40" s="299"/>
      <c r="S40" s="300"/>
      <c r="T40" s="301"/>
      <c r="U40" s="491">
        <f t="shared" si="15"/>
        <v>0</v>
      </c>
      <c r="V40" s="493">
        <f t="shared" si="3"/>
        <v>0</v>
      </c>
      <c r="W40" s="299"/>
      <c r="X40" s="300"/>
      <c r="Y40" s="301"/>
      <c r="Z40" s="491">
        <f t="shared" si="16"/>
        <v>0</v>
      </c>
      <c r="AA40" s="493">
        <f t="shared" si="4"/>
        <v>0</v>
      </c>
      <c r="AB40" s="493">
        <f t="shared" si="5"/>
        <v>0</v>
      </c>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row>
    <row r="41" spans="1:65" ht="20.149999999999999" customHeight="1">
      <c r="A41" s="1360"/>
      <c r="B41" s="1190"/>
      <c r="C41" s="299"/>
      <c r="D41" s="300"/>
      <c r="E41" s="301"/>
      <c r="F41" s="491">
        <f t="shared" si="12"/>
        <v>0</v>
      </c>
      <c r="G41" s="493">
        <f t="shared" si="7"/>
        <v>0</v>
      </c>
      <c r="H41" s="299"/>
      <c r="I41" s="300"/>
      <c r="J41" s="301"/>
      <c r="K41" s="491">
        <f t="shared" si="13"/>
        <v>0</v>
      </c>
      <c r="L41" s="493">
        <f t="shared" si="1"/>
        <v>0</v>
      </c>
      <c r="M41" s="299"/>
      <c r="N41" s="300"/>
      <c r="O41" s="301"/>
      <c r="P41" s="491">
        <f t="shared" si="14"/>
        <v>0</v>
      </c>
      <c r="Q41" s="493">
        <f t="shared" si="2"/>
        <v>0</v>
      </c>
      <c r="R41" s="299"/>
      <c r="S41" s="300"/>
      <c r="T41" s="301"/>
      <c r="U41" s="491">
        <f t="shared" si="15"/>
        <v>0</v>
      </c>
      <c r="V41" s="493">
        <f t="shared" si="3"/>
        <v>0</v>
      </c>
      <c r="W41" s="299"/>
      <c r="X41" s="300"/>
      <c r="Y41" s="301"/>
      <c r="Z41" s="491">
        <f t="shared" si="16"/>
        <v>0</v>
      </c>
      <c r="AA41" s="493">
        <f t="shared" si="4"/>
        <v>0</v>
      </c>
      <c r="AB41" s="493">
        <f t="shared" si="5"/>
        <v>0</v>
      </c>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row>
    <row r="42" spans="1:65" ht="20.149999999999999" customHeight="1">
      <c r="A42" s="1360"/>
      <c r="B42" s="1190"/>
      <c r="C42" s="299"/>
      <c r="D42" s="300"/>
      <c r="E42" s="301"/>
      <c r="F42" s="491">
        <f t="shared" si="12"/>
        <v>0</v>
      </c>
      <c r="G42" s="493">
        <f t="shared" si="7"/>
        <v>0</v>
      </c>
      <c r="H42" s="299"/>
      <c r="I42" s="300"/>
      <c r="J42" s="301"/>
      <c r="K42" s="491">
        <f t="shared" si="13"/>
        <v>0</v>
      </c>
      <c r="L42" s="493">
        <f t="shared" si="1"/>
        <v>0</v>
      </c>
      <c r="M42" s="299"/>
      <c r="N42" s="300"/>
      <c r="O42" s="301"/>
      <c r="P42" s="491">
        <f t="shared" si="14"/>
        <v>0</v>
      </c>
      <c r="Q42" s="493">
        <f t="shared" si="2"/>
        <v>0</v>
      </c>
      <c r="R42" s="299"/>
      <c r="S42" s="300"/>
      <c r="T42" s="301"/>
      <c r="U42" s="491">
        <f t="shared" si="15"/>
        <v>0</v>
      </c>
      <c r="V42" s="493">
        <f t="shared" si="3"/>
        <v>0</v>
      </c>
      <c r="W42" s="299"/>
      <c r="X42" s="300"/>
      <c r="Y42" s="301"/>
      <c r="Z42" s="491">
        <f t="shared" si="16"/>
        <v>0</v>
      </c>
      <c r="AA42" s="493">
        <f t="shared" si="4"/>
        <v>0</v>
      </c>
      <c r="AB42" s="493">
        <f t="shared" si="5"/>
        <v>0</v>
      </c>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row>
    <row r="43" spans="1:65" ht="20.149999999999999" customHeight="1">
      <c r="A43" s="1360"/>
      <c r="B43" s="1190"/>
      <c r="C43" s="299"/>
      <c r="D43" s="300"/>
      <c r="E43" s="301"/>
      <c r="F43" s="491">
        <f t="shared" si="12"/>
        <v>0</v>
      </c>
      <c r="G43" s="493">
        <f t="shared" si="7"/>
        <v>0</v>
      </c>
      <c r="H43" s="299"/>
      <c r="I43" s="300"/>
      <c r="J43" s="301"/>
      <c r="K43" s="491">
        <f t="shared" si="13"/>
        <v>0</v>
      </c>
      <c r="L43" s="493">
        <f t="shared" si="1"/>
        <v>0</v>
      </c>
      <c r="M43" s="299"/>
      <c r="N43" s="300"/>
      <c r="O43" s="301"/>
      <c r="P43" s="491">
        <f t="shared" si="14"/>
        <v>0</v>
      </c>
      <c r="Q43" s="493">
        <f t="shared" si="2"/>
        <v>0</v>
      </c>
      <c r="R43" s="299"/>
      <c r="S43" s="300"/>
      <c r="T43" s="301"/>
      <c r="U43" s="491">
        <f t="shared" si="15"/>
        <v>0</v>
      </c>
      <c r="V43" s="493">
        <f t="shared" si="3"/>
        <v>0</v>
      </c>
      <c r="W43" s="299"/>
      <c r="X43" s="300"/>
      <c r="Y43" s="301"/>
      <c r="Z43" s="491">
        <f t="shared" si="16"/>
        <v>0</v>
      </c>
      <c r="AA43" s="493">
        <f t="shared" si="4"/>
        <v>0</v>
      </c>
      <c r="AB43" s="493">
        <f t="shared" si="5"/>
        <v>0</v>
      </c>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row>
    <row r="44" spans="1:65" ht="20.149999999999999" customHeight="1">
      <c r="A44" s="1360"/>
      <c r="B44" s="1190"/>
      <c r="C44" s="299"/>
      <c r="D44" s="300"/>
      <c r="E44" s="301"/>
      <c r="F44" s="491">
        <f t="shared" si="12"/>
        <v>0</v>
      </c>
      <c r="G44" s="493">
        <f t="shared" si="7"/>
        <v>0</v>
      </c>
      <c r="H44" s="299"/>
      <c r="I44" s="300"/>
      <c r="J44" s="301"/>
      <c r="K44" s="491">
        <f t="shared" si="13"/>
        <v>0</v>
      </c>
      <c r="L44" s="493">
        <f t="shared" si="1"/>
        <v>0</v>
      </c>
      <c r="M44" s="299"/>
      <c r="N44" s="300"/>
      <c r="O44" s="301"/>
      <c r="P44" s="491">
        <f t="shared" si="14"/>
        <v>0</v>
      </c>
      <c r="Q44" s="493">
        <f t="shared" si="2"/>
        <v>0</v>
      </c>
      <c r="R44" s="299"/>
      <c r="S44" s="300"/>
      <c r="T44" s="301"/>
      <c r="U44" s="491">
        <f t="shared" si="15"/>
        <v>0</v>
      </c>
      <c r="V44" s="493">
        <f t="shared" si="3"/>
        <v>0</v>
      </c>
      <c r="W44" s="299"/>
      <c r="X44" s="300"/>
      <c r="Y44" s="301"/>
      <c r="Z44" s="491">
        <f t="shared" si="16"/>
        <v>0</v>
      </c>
      <c r="AA44" s="493">
        <f t="shared" si="4"/>
        <v>0</v>
      </c>
      <c r="AB44" s="493">
        <f t="shared" si="5"/>
        <v>0</v>
      </c>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row>
    <row r="45" spans="1:65" ht="20.149999999999999" customHeight="1">
      <c r="A45" s="1360"/>
      <c r="B45" s="1190"/>
      <c r="C45" s="299"/>
      <c r="D45" s="300"/>
      <c r="E45" s="301"/>
      <c r="F45" s="491">
        <f t="shared" si="12"/>
        <v>0</v>
      </c>
      <c r="G45" s="493">
        <f t="shared" si="7"/>
        <v>0</v>
      </c>
      <c r="H45" s="299"/>
      <c r="I45" s="300"/>
      <c r="J45" s="301"/>
      <c r="K45" s="491">
        <f t="shared" si="13"/>
        <v>0</v>
      </c>
      <c r="L45" s="493">
        <f t="shared" si="1"/>
        <v>0</v>
      </c>
      <c r="M45" s="299"/>
      <c r="N45" s="300"/>
      <c r="O45" s="301"/>
      <c r="P45" s="491">
        <f t="shared" si="14"/>
        <v>0</v>
      </c>
      <c r="Q45" s="493">
        <f t="shared" si="2"/>
        <v>0</v>
      </c>
      <c r="R45" s="299"/>
      <c r="S45" s="300"/>
      <c r="T45" s="301"/>
      <c r="U45" s="491">
        <f t="shared" si="15"/>
        <v>0</v>
      </c>
      <c r="V45" s="493">
        <f t="shared" si="3"/>
        <v>0</v>
      </c>
      <c r="W45" s="299"/>
      <c r="X45" s="300"/>
      <c r="Y45" s="301"/>
      <c r="Z45" s="491">
        <f t="shared" si="16"/>
        <v>0</v>
      </c>
      <c r="AA45" s="493">
        <f t="shared" si="4"/>
        <v>0</v>
      </c>
      <c r="AB45" s="493">
        <f t="shared" si="5"/>
        <v>0</v>
      </c>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row>
    <row r="46" spans="1:65" ht="20.149999999999999" customHeight="1">
      <c r="A46" s="1360"/>
      <c r="B46" s="1190"/>
      <c r="C46" s="299"/>
      <c r="D46" s="300"/>
      <c r="E46" s="301"/>
      <c r="F46" s="491">
        <f t="shared" si="6"/>
        <v>0</v>
      </c>
      <c r="G46" s="493">
        <f t="shared" si="7"/>
        <v>0</v>
      </c>
      <c r="H46" s="299"/>
      <c r="I46" s="300"/>
      <c r="J46" s="301"/>
      <c r="K46" s="491">
        <f t="shared" si="11"/>
        <v>0</v>
      </c>
      <c r="L46" s="493">
        <f t="shared" si="1"/>
        <v>0</v>
      </c>
      <c r="M46" s="299"/>
      <c r="N46" s="300"/>
      <c r="O46" s="301"/>
      <c r="P46" s="491">
        <f t="shared" si="8"/>
        <v>0</v>
      </c>
      <c r="Q46" s="493">
        <f t="shared" si="2"/>
        <v>0</v>
      </c>
      <c r="R46" s="299"/>
      <c r="S46" s="300"/>
      <c r="T46" s="301"/>
      <c r="U46" s="491">
        <f t="shared" si="9"/>
        <v>0</v>
      </c>
      <c r="V46" s="493">
        <f t="shared" si="3"/>
        <v>0</v>
      </c>
      <c r="W46" s="299"/>
      <c r="X46" s="300"/>
      <c r="Y46" s="301"/>
      <c r="Z46" s="491">
        <f t="shared" si="10"/>
        <v>0</v>
      </c>
      <c r="AA46" s="493">
        <f t="shared" si="4"/>
        <v>0</v>
      </c>
      <c r="AB46" s="493">
        <f t="shared" si="5"/>
        <v>0</v>
      </c>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row>
    <row r="47" spans="1:65" ht="20.149999999999999" customHeight="1">
      <c r="A47" s="1360"/>
      <c r="B47" s="1190"/>
      <c r="C47" s="299"/>
      <c r="D47" s="300"/>
      <c r="E47" s="301"/>
      <c r="F47" s="491">
        <f t="shared" si="6"/>
        <v>0</v>
      </c>
      <c r="G47" s="493">
        <f t="shared" si="7"/>
        <v>0</v>
      </c>
      <c r="H47" s="299"/>
      <c r="I47" s="300"/>
      <c r="J47" s="301"/>
      <c r="K47" s="491">
        <f t="shared" si="11"/>
        <v>0</v>
      </c>
      <c r="L47" s="493">
        <f t="shared" si="1"/>
        <v>0</v>
      </c>
      <c r="M47" s="299"/>
      <c r="N47" s="300"/>
      <c r="O47" s="301"/>
      <c r="P47" s="491">
        <f t="shared" si="8"/>
        <v>0</v>
      </c>
      <c r="Q47" s="493">
        <f t="shared" si="2"/>
        <v>0</v>
      </c>
      <c r="R47" s="299"/>
      <c r="S47" s="300"/>
      <c r="T47" s="301"/>
      <c r="U47" s="491">
        <f t="shared" si="9"/>
        <v>0</v>
      </c>
      <c r="V47" s="493">
        <f t="shared" si="3"/>
        <v>0</v>
      </c>
      <c r="W47" s="299"/>
      <c r="X47" s="300"/>
      <c r="Y47" s="301"/>
      <c r="Z47" s="491">
        <f t="shared" si="10"/>
        <v>0</v>
      </c>
      <c r="AA47" s="493">
        <f t="shared" si="4"/>
        <v>0</v>
      </c>
      <c r="AB47" s="493">
        <f t="shared" si="5"/>
        <v>0</v>
      </c>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row>
    <row r="48" spans="1:65" ht="20.149999999999999" customHeight="1">
      <c r="A48" s="1360"/>
      <c r="B48" s="1190"/>
      <c r="C48" s="299"/>
      <c r="D48" s="300"/>
      <c r="E48" s="301"/>
      <c r="F48" s="491">
        <f t="shared" si="6"/>
        <v>0</v>
      </c>
      <c r="G48" s="493">
        <f t="shared" si="7"/>
        <v>0</v>
      </c>
      <c r="H48" s="299"/>
      <c r="I48" s="300"/>
      <c r="J48" s="301"/>
      <c r="K48" s="491">
        <f t="shared" si="11"/>
        <v>0</v>
      </c>
      <c r="L48" s="493">
        <f t="shared" si="1"/>
        <v>0</v>
      </c>
      <c r="M48" s="299"/>
      <c r="N48" s="300"/>
      <c r="O48" s="301"/>
      <c r="P48" s="491">
        <f t="shared" si="8"/>
        <v>0</v>
      </c>
      <c r="Q48" s="493">
        <f t="shared" si="2"/>
        <v>0</v>
      </c>
      <c r="R48" s="299"/>
      <c r="S48" s="300"/>
      <c r="T48" s="301"/>
      <c r="U48" s="491">
        <f t="shared" si="9"/>
        <v>0</v>
      </c>
      <c r="V48" s="493">
        <f t="shared" si="3"/>
        <v>0</v>
      </c>
      <c r="W48" s="299"/>
      <c r="X48" s="300"/>
      <c r="Y48" s="301"/>
      <c r="Z48" s="491">
        <f t="shared" si="10"/>
        <v>0</v>
      </c>
      <c r="AA48" s="493">
        <f t="shared" si="4"/>
        <v>0</v>
      </c>
      <c r="AB48" s="493">
        <f t="shared" si="5"/>
        <v>0</v>
      </c>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row>
    <row r="49" spans="1:65" ht="20.149999999999999" customHeight="1">
      <c r="A49" s="1360"/>
      <c r="B49" s="1190"/>
      <c r="C49" s="299"/>
      <c r="D49" s="300"/>
      <c r="E49" s="301"/>
      <c r="F49" s="491">
        <f t="shared" si="6"/>
        <v>0</v>
      </c>
      <c r="G49" s="493">
        <f t="shared" si="7"/>
        <v>0</v>
      </c>
      <c r="H49" s="299"/>
      <c r="I49" s="300"/>
      <c r="J49" s="301"/>
      <c r="K49" s="491">
        <f t="shared" si="11"/>
        <v>0</v>
      </c>
      <c r="L49" s="493">
        <f t="shared" si="1"/>
        <v>0</v>
      </c>
      <c r="M49" s="299"/>
      <c r="N49" s="300"/>
      <c r="O49" s="301"/>
      <c r="P49" s="491">
        <f t="shared" si="8"/>
        <v>0</v>
      </c>
      <c r="Q49" s="493">
        <f t="shared" si="2"/>
        <v>0</v>
      </c>
      <c r="R49" s="299"/>
      <c r="S49" s="300"/>
      <c r="T49" s="301"/>
      <c r="U49" s="491">
        <f t="shared" si="9"/>
        <v>0</v>
      </c>
      <c r="V49" s="493">
        <f t="shared" si="3"/>
        <v>0</v>
      </c>
      <c r="W49" s="299"/>
      <c r="X49" s="300"/>
      <c r="Y49" s="301"/>
      <c r="Z49" s="491">
        <f t="shared" si="10"/>
        <v>0</v>
      </c>
      <c r="AA49" s="493">
        <f t="shared" si="4"/>
        <v>0</v>
      </c>
      <c r="AB49" s="493">
        <f t="shared" si="5"/>
        <v>0</v>
      </c>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row>
    <row r="50" spans="1:65" ht="20.149999999999999" customHeight="1">
      <c r="A50" s="1360"/>
      <c r="B50" s="1190"/>
      <c r="C50" s="299"/>
      <c r="D50" s="300"/>
      <c r="E50" s="301"/>
      <c r="F50" s="491">
        <f t="shared" si="6"/>
        <v>0</v>
      </c>
      <c r="G50" s="493">
        <f t="shared" si="7"/>
        <v>0</v>
      </c>
      <c r="H50" s="299"/>
      <c r="I50" s="300"/>
      <c r="J50" s="301"/>
      <c r="K50" s="491">
        <f t="shared" si="11"/>
        <v>0</v>
      </c>
      <c r="L50" s="493">
        <f t="shared" si="1"/>
        <v>0</v>
      </c>
      <c r="M50" s="299"/>
      <c r="N50" s="300"/>
      <c r="O50" s="301"/>
      <c r="P50" s="491">
        <f t="shared" si="8"/>
        <v>0</v>
      </c>
      <c r="Q50" s="493">
        <f t="shared" si="2"/>
        <v>0</v>
      </c>
      <c r="R50" s="299"/>
      <c r="S50" s="300"/>
      <c r="T50" s="301"/>
      <c r="U50" s="491">
        <f t="shared" si="9"/>
        <v>0</v>
      </c>
      <c r="V50" s="493">
        <f t="shared" si="3"/>
        <v>0</v>
      </c>
      <c r="W50" s="299"/>
      <c r="X50" s="300"/>
      <c r="Y50" s="301"/>
      <c r="Z50" s="491">
        <f t="shared" si="10"/>
        <v>0</v>
      </c>
      <c r="AA50" s="493">
        <f t="shared" si="4"/>
        <v>0</v>
      </c>
      <c r="AB50" s="493">
        <f t="shared" si="5"/>
        <v>0</v>
      </c>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row>
    <row r="51" spans="1:65" ht="20.149999999999999" customHeight="1">
      <c r="A51" s="1360"/>
      <c r="B51" s="1190"/>
      <c r="C51" s="299"/>
      <c r="D51" s="300"/>
      <c r="E51" s="301"/>
      <c r="F51" s="491">
        <f t="shared" si="6"/>
        <v>0</v>
      </c>
      <c r="G51" s="493">
        <f t="shared" si="7"/>
        <v>0</v>
      </c>
      <c r="H51" s="299"/>
      <c r="I51" s="300"/>
      <c r="J51" s="301"/>
      <c r="K51" s="491">
        <f t="shared" si="11"/>
        <v>0</v>
      </c>
      <c r="L51" s="493">
        <f t="shared" si="1"/>
        <v>0</v>
      </c>
      <c r="M51" s="299"/>
      <c r="N51" s="300"/>
      <c r="O51" s="301"/>
      <c r="P51" s="491">
        <f t="shared" si="8"/>
        <v>0</v>
      </c>
      <c r="Q51" s="493">
        <f t="shared" si="2"/>
        <v>0</v>
      </c>
      <c r="R51" s="299"/>
      <c r="S51" s="300"/>
      <c r="T51" s="301"/>
      <c r="U51" s="491">
        <f t="shared" si="9"/>
        <v>0</v>
      </c>
      <c r="V51" s="493">
        <f t="shared" si="3"/>
        <v>0</v>
      </c>
      <c r="W51" s="299"/>
      <c r="X51" s="300"/>
      <c r="Y51" s="301"/>
      <c r="Z51" s="491">
        <f t="shared" si="10"/>
        <v>0</v>
      </c>
      <c r="AA51" s="493">
        <f t="shared" si="4"/>
        <v>0</v>
      </c>
      <c r="AB51" s="493">
        <f t="shared" si="5"/>
        <v>0</v>
      </c>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row>
    <row r="52" spans="1:65" ht="20.149999999999999" customHeight="1">
      <c r="A52" s="1360"/>
      <c r="B52" s="1190"/>
      <c r="C52" s="299"/>
      <c r="D52" s="300"/>
      <c r="E52" s="301"/>
      <c r="F52" s="491">
        <f t="shared" si="6"/>
        <v>0</v>
      </c>
      <c r="G52" s="493">
        <f t="shared" si="7"/>
        <v>0</v>
      </c>
      <c r="H52" s="299"/>
      <c r="I52" s="300"/>
      <c r="J52" s="301"/>
      <c r="K52" s="491">
        <f t="shared" si="11"/>
        <v>0</v>
      </c>
      <c r="L52" s="493">
        <f t="shared" si="1"/>
        <v>0</v>
      </c>
      <c r="M52" s="299"/>
      <c r="N52" s="300"/>
      <c r="O52" s="301"/>
      <c r="P52" s="491">
        <f t="shared" si="8"/>
        <v>0</v>
      </c>
      <c r="Q52" s="493">
        <f t="shared" si="2"/>
        <v>0</v>
      </c>
      <c r="R52" s="299"/>
      <c r="S52" s="300"/>
      <c r="T52" s="301"/>
      <c r="U52" s="491">
        <f t="shared" si="9"/>
        <v>0</v>
      </c>
      <c r="V52" s="493">
        <f t="shared" si="3"/>
        <v>0</v>
      </c>
      <c r="W52" s="299"/>
      <c r="X52" s="300"/>
      <c r="Y52" s="301"/>
      <c r="Z52" s="491">
        <f t="shared" si="10"/>
        <v>0</v>
      </c>
      <c r="AA52" s="493">
        <f t="shared" si="4"/>
        <v>0</v>
      </c>
      <c r="AB52" s="493">
        <f t="shared" si="5"/>
        <v>0</v>
      </c>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row>
    <row r="53" spans="1:65" ht="20.149999999999999" customHeight="1">
      <c r="A53" s="1360"/>
      <c r="B53" s="1190"/>
      <c r="C53" s="299"/>
      <c r="D53" s="300"/>
      <c r="E53" s="301"/>
      <c r="F53" s="491">
        <f t="shared" si="6"/>
        <v>0</v>
      </c>
      <c r="G53" s="493">
        <f t="shared" si="7"/>
        <v>0</v>
      </c>
      <c r="H53" s="299"/>
      <c r="I53" s="300"/>
      <c r="J53" s="301"/>
      <c r="K53" s="491">
        <f t="shared" si="11"/>
        <v>0</v>
      </c>
      <c r="L53" s="493">
        <f t="shared" si="1"/>
        <v>0</v>
      </c>
      <c r="M53" s="299"/>
      <c r="N53" s="300"/>
      <c r="O53" s="301"/>
      <c r="P53" s="491">
        <f t="shared" si="8"/>
        <v>0</v>
      </c>
      <c r="Q53" s="493">
        <f t="shared" si="2"/>
        <v>0</v>
      </c>
      <c r="R53" s="299"/>
      <c r="S53" s="300"/>
      <c r="T53" s="301"/>
      <c r="U53" s="491">
        <f t="shared" si="9"/>
        <v>0</v>
      </c>
      <c r="V53" s="493">
        <f t="shared" si="3"/>
        <v>0</v>
      </c>
      <c r="W53" s="299"/>
      <c r="X53" s="300"/>
      <c r="Y53" s="301"/>
      <c r="Z53" s="491">
        <f t="shared" si="10"/>
        <v>0</v>
      </c>
      <c r="AA53" s="493">
        <f t="shared" si="4"/>
        <v>0</v>
      </c>
      <c r="AB53" s="493">
        <f t="shared" si="5"/>
        <v>0</v>
      </c>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row>
    <row r="54" spans="1:65" ht="20.149999999999999" customHeight="1">
      <c r="A54" s="1360"/>
      <c r="B54" s="1190"/>
      <c r="C54" s="299"/>
      <c r="D54" s="300"/>
      <c r="E54" s="301"/>
      <c r="F54" s="491">
        <f t="shared" si="6"/>
        <v>0</v>
      </c>
      <c r="G54" s="493">
        <f t="shared" si="7"/>
        <v>0</v>
      </c>
      <c r="H54" s="299"/>
      <c r="I54" s="300"/>
      <c r="J54" s="301"/>
      <c r="K54" s="491">
        <f t="shared" si="11"/>
        <v>0</v>
      </c>
      <c r="L54" s="493">
        <f t="shared" si="1"/>
        <v>0</v>
      </c>
      <c r="M54" s="299"/>
      <c r="N54" s="300"/>
      <c r="O54" s="301"/>
      <c r="P54" s="491">
        <f t="shared" si="8"/>
        <v>0</v>
      </c>
      <c r="Q54" s="493">
        <f t="shared" si="2"/>
        <v>0</v>
      </c>
      <c r="R54" s="299"/>
      <c r="S54" s="300"/>
      <c r="T54" s="301"/>
      <c r="U54" s="491">
        <f t="shared" si="9"/>
        <v>0</v>
      </c>
      <c r="V54" s="493">
        <f t="shared" si="3"/>
        <v>0</v>
      </c>
      <c r="W54" s="299"/>
      <c r="X54" s="300"/>
      <c r="Y54" s="301"/>
      <c r="Z54" s="491">
        <f t="shared" si="10"/>
        <v>0</v>
      </c>
      <c r="AA54" s="493">
        <f t="shared" si="4"/>
        <v>0</v>
      </c>
      <c r="AB54" s="493">
        <f t="shared" si="5"/>
        <v>0</v>
      </c>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row>
    <row r="55" spans="1:65" ht="20.149999999999999" customHeight="1">
      <c r="A55" s="1360"/>
      <c r="B55" s="1190"/>
      <c r="C55" s="299"/>
      <c r="D55" s="300"/>
      <c r="E55" s="301"/>
      <c r="F55" s="491">
        <f t="shared" si="6"/>
        <v>0</v>
      </c>
      <c r="G55" s="493">
        <f t="shared" si="7"/>
        <v>0</v>
      </c>
      <c r="H55" s="299"/>
      <c r="I55" s="300"/>
      <c r="J55" s="301"/>
      <c r="K55" s="491">
        <f t="shared" si="11"/>
        <v>0</v>
      </c>
      <c r="L55" s="493">
        <f t="shared" si="1"/>
        <v>0</v>
      </c>
      <c r="M55" s="299"/>
      <c r="N55" s="300"/>
      <c r="O55" s="301"/>
      <c r="P55" s="491">
        <f t="shared" si="8"/>
        <v>0</v>
      </c>
      <c r="Q55" s="493">
        <f t="shared" si="2"/>
        <v>0</v>
      </c>
      <c r="R55" s="299"/>
      <c r="S55" s="300"/>
      <c r="T55" s="301"/>
      <c r="U55" s="491">
        <f t="shared" si="9"/>
        <v>0</v>
      </c>
      <c r="V55" s="493">
        <f t="shared" si="3"/>
        <v>0</v>
      </c>
      <c r="W55" s="299"/>
      <c r="X55" s="300"/>
      <c r="Y55" s="301"/>
      <c r="Z55" s="491">
        <f t="shared" si="10"/>
        <v>0</v>
      </c>
      <c r="AA55" s="493">
        <f t="shared" si="4"/>
        <v>0</v>
      </c>
      <c r="AB55" s="493">
        <f t="shared" si="5"/>
        <v>0</v>
      </c>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row>
    <row r="56" spans="1:65" s="56" customFormat="1" ht="20.149999999999999" customHeight="1">
      <c r="A56" s="1441"/>
      <c r="B56" s="1442"/>
      <c r="C56" s="1401" t="s">
        <v>319</v>
      </c>
      <c r="D56" s="1402"/>
      <c r="E56" s="1402"/>
      <c r="F56" s="1403"/>
      <c r="G56" s="495">
        <f>ROUND(SUM(G14:G55),0)</f>
        <v>0</v>
      </c>
      <c r="H56" s="1401" t="s">
        <v>319</v>
      </c>
      <c r="I56" s="1402"/>
      <c r="J56" s="1402"/>
      <c r="K56" s="1403"/>
      <c r="L56" s="495">
        <f>ROUND(SUM(L14:L55),0)</f>
        <v>0</v>
      </c>
      <c r="M56" s="1401" t="s">
        <v>319</v>
      </c>
      <c r="N56" s="1402"/>
      <c r="O56" s="1402"/>
      <c r="P56" s="1403"/>
      <c r="Q56" s="495">
        <f>ROUND(SUM(Q14:Q55),0)</f>
        <v>0</v>
      </c>
      <c r="R56" s="1401" t="s">
        <v>319</v>
      </c>
      <c r="S56" s="1402"/>
      <c r="T56" s="1402"/>
      <c r="U56" s="1403"/>
      <c r="V56" s="495">
        <f>ROUND(SUM(V14:V55),0)</f>
        <v>0</v>
      </c>
      <c r="W56" s="1401" t="s">
        <v>319</v>
      </c>
      <c r="X56" s="1402"/>
      <c r="Y56" s="1402"/>
      <c r="Z56" s="1403"/>
      <c r="AA56" s="495">
        <f>SUM(AA14:AA55)</f>
        <v>0</v>
      </c>
      <c r="AB56" s="495">
        <f>SUM(AB14:AB55)</f>
        <v>0</v>
      </c>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row>
    <row r="57" spans="1:65" s="56" customFormat="1" ht="20.149999999999999" customHeight="1">
      <c r="A57" s="1443" t="s">
        <v>320</v>
      </c>
      <c r="B57" s="1444"/>
      <c r="C57" s="1399"/>
      <c r="D57" s="1399"/>
      <c r="E57" s="1400"/>
      <c r="F57" s="499">
        <f>SUM(F14:F55)</f>
        <v>0</v>
      </c>
      <c r="G57" s="716"/>
      <c r="H57" s="1398"/>
      <c r="I57" s="1399"/>
      <c r="J57" s="1400"/>
      <c r="K57" s="499">
        <f>SUM(K14:K55)</f>
        <v>0</v>
      </c>
      <c r="L57" s="716"/>
      <c r="M57" s="1398"/>
      <c r="N57" s="1399"/>
      <c r="O57" s="1400"/>
      <c r="P57" s="499">
        <f>SUM(P14:P55)</f>
        <v>0</v>
      </c>
      <c r="Q57" s="716"/>
      <c r="R57" s="1398"/>
      <c r="S57" s="1399"/>
      <c r="T57" s="1400"/>
      <c r="U57" s="499">
        <f>SUM(U14:U55)</f>
        <v>0</v>
      </c>
      <c r="V57" s="716"/>
      <c r="W57" s="1398"/>
      <c r="X57" s="1399"/>
      <c r="Y57" s="1400"/>
      <c r="Z57" s="499"/>
      <c r="AA57" s="716"/>
      <c r="AB57" s="71"/>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row>
    <row r="58" spans="1:65" ht="20.149999999999999" customHeight="1">
      <c r="A58" s="1445" t="s">
        <v>321</v>
      </c>
      <c r="B58" s="1446"/>
      <c r="C58" s="306"/>
      <c r="D58" s="306"/>
      <c r="E58" s="306"/>
      <c r="F58" s="623"/>
      <c r="G58" s="309"/>
      <c r="H58" s="305"/>
      <c r="I58" s="134"/>
      <c r="J58" s="306"/>
      <c r="K58" s="623"/>
      <c r="L58" s="309"/>
      <c r="M58" s="139"/>
      <c r="N58" s="306"/>
      <c r="O58" s="306"/>
      <c r="P58" s="626"/>
      <c r="Q58" s="309"/>
      <c r="R58" s="305"/>
      <c r="S58" s="306"/>
      <c r="T58" s="134"/>
      <c r="U58" s="623"/>
      <c r="V58" s="309"/>
      <c r="W58" s="305"/>
      <c r="X58" s="134"/>
      <c r="Y58" s="306"/>
      <c r="Z58" s="623"/>
      <c r="AA58" s="309"/>
      <c r="AB58" s="64"/>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row>
    <row r="59" spans="1:65" s="56" customFormat="1" ht="20.149999999999999" customHeight="1">
      <c r="A59" s="1445" t="s">
        <v>322</v>
      </c>
      <c r="B59" s="1446"/>
      <c r="C59" s="711"/>
      <c r="D59" s="61"/>
      <c r="E59" s="72"/>
      <c r="F59" s="624"/>
      <c r="G59" s="882">
        <f>ROUND(G56*G58,0)</f>
        <v>0</v>
      </c>
      <c r="H59" s="335"/>
      <c r="I59" s="61"/>
      <c r="J59" s="72"/>
      <c r="K59" s="624"/>
      <c r="L59" s="882">
        <f>ROUND(L56*L58,0)</f>
        <v>0</v>
      </c>
      <c r="M59" s="335"/>
      <c r="N59" s="61"/>
      <c r="O59" s="72"/>
      <c r="P59" s="624"/>
      <c r="Q59" s="882">
        <f>ROUND(Q56*Q58,0)</f>
        <v>0</v>
      </c>
      <c r="R59" s="335"/>
      <c r="S59" s="61"/>
      <c r="T59" s="72"/>
      <c r="U59" s="624"/>
      <c r="V59" s="882">
        <f>ROUND(V56*V58,0)</f>
        <v>0</v>
      </c>
      <c r="W59" s="335"/>
      <c r="X59" s="61"/>
      <c r="Y59" s="72"/>
      <c r="Z59" s="624"/>
      <c r="AA59" s="882">
        <f>ROUND(AA56*AA58,0)</f>
        <v>0</v>
      </c>
      <c r="AB59" s="495">
        <f>SUM(G59,L59,Q59,V59,AA59)</f>
        <v>0</v>
      </c>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row>
    <row r="60" spans="1:65" s="56" customFormat="1" ht="16" thickBot="1">
      <c r="A60" s="1439" t="s">
        <v>323</v>
      </c>
      <c r="B60" s="1440"/>
      <c r="C60" s="712"/>
      <c r="D60" s="140"/>
      <c r="E60" s="140"/>
      <c r="F60" s="625"/>
      <c r="G60" s="498">
        <f>G56+G59</f>
        <v>0</v>
      </c>
      <c r="H60" s="336"/>
      <c r="I60" s="140"/>
      <c r="J60" s="140"/>
      <c r="K60" s="625"/>
      <c r="L60" s="498">
        <f>L56+L59</f>
        <v>0</v>
      </c>
      <c r="M60" s="336"/>
      <c r="N60" s="140"/>
      <c r="O60" s="140"/>
      <c r="P60" s="625"/>
      <c r="Q60" s="498">
        <f>Q56+Q59</f>
        <v>0</v>
      </c>
      <c r="R60" s="336"/>
      <c r="S60" s="140"/>
      <c r="T60" s="140"/>
      <c r="U60" s="625"/>
      <c r="V60" s="498">
        <f>V56+V59</f>
        <v>0</v>
      </c>
      <c r="W60" s="336"/>
      <c r="X60" s="140"/>
      <c r="Y60" s="140"/>
      <c r="Z60" s="625"/>
      <c r="AA60" s="498">
        <f>AA56+AA59</f>
        <v>0</v>
      </c>
      <c r="AB60" s="504">
        <f>SUM(G60,L60,Q60,V60,AA60)</f>
        <v>0</v>
      </c>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row>
    <row r="61" spans="1:65">
      <c r="A61" s="713"/>
      <c r="B61" s="713"/>
      <c r="C61" s="310"/>
      <c r="D61" s="311"/>
      <c r="E61" s="311"/>
      <c r="F61" s="311"/>
      <c r="G61" s="312"/>
      <c r="H61" s="312"/>
      <c r="I61" s="312"/>
      <c r="J61" s="312"/>
      <c r="K61" s="312"/>
      <c r="L61" s="312"/>
      <c r="M61" s="312"/>
      <c r="N61" s="312"/>
      <c r="O61" s="312"/>
      <c r="P61" s="312"/>
      <c r="Q61" s="312"/>
      <c r="R61" s="312"/>
      <c r="S61" s="312"/>
      <c r="T61" s="312"/>
      <c r="U61" s="312"/>
      <c r="V61" s="312"/>
      <c r="W61" s="312"/>
      <c r="X61" s="312"/>
      <c r="Y61" s="312"/>
      <c r="Z61" s="312"/>
      <c r="AA61" s="312"/>
      <c r="AB61" s="168"/>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row>
    <row r="62" spans="1:65" hidden="1">
      <c r="A62" s="314"/>
      <c r="B62" s="251"/>
      <c r="C62" s="293"/>
      <c r="D62" s="295"/>
      <c r="E62" s="295"/>
      <c r="F62" s="61"/>
      <c r="G62" s="56"/>
      <c r="H62" s="56"/>
      <c r="I62" s="56"/>
      <c r="J62" s="56"/>
      <c r="K62" s="56"/>
      <c r="L62" s="56"/>
      <c r="M62" s="56"/>
      <c r="N62" s="56"/>
      <c r="O62" s="56"/>
      <c r="P62" s="56"/>
      <c r="Q62" s="56"/>
      <c r="R62" s="56"/>
      <c r="S62" s="56"/>
      <c r="T62" s="56"/>
      <c r="U62" s="56"/>
      <c r="V62" s="56"/>
      <c r="W62" s="56"/>
      <c r="X62" s="56"/>
      <c r="Y62" s="56"/>
      <c r="Z62" s="56"/>
      <c r="AA62" s="56"/>
      <c r="AB62" s="67"/>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row>
    <row r="63" spans="1:65" ht="20.149999999999999" hidden="1" customHeight="1">
      <c r="A63" s="292"/>
      <c r="B63" s="292"/>
      <c r="C63" s="292"/>
      <c r="D63" s="292"/>
      <c r="E63" s="292"/>
      <c r="F63" s="289"/>
      <c r="G63" s="289"/>
      <c r="H63" s="292"/>
      <c r="I63" s="289"/>
      <c r="J63" s="289"/>
      <c r="K63" s="292"/>
      <c r="L63" s="292"/>
      <c r="M63" s="289"/>
      <c r="N63" s="289"/>
      <c r="O63" s="292"/>
      <c r="P63" s="289"/>
      <c r="Q63" s="289"/>
      <c r="R63" s="289"/>
      <c r="S63" s="292"/>
      <c r="T63" s="289"/>
      <c r="U63" s="289"/>
      <c r="V63" s="289"/>
      <c r="W63" s="292"/>
      <c r="X63" s="289"/>
      <c r="Y63" s="289"/>
      <c r="Z63" s="292"/>
      <c r="AA63" s="292"/>
      <c r="AB63" s="338"/>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row>
    <row r="64" spans="1:65" ht="20.149999999999999" hidden="1" customHeight="1">
      <c r="A64" s="292"/>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338"/>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row>
    <row r="65" spans="1:65" s="291" customFormat="1" ht="20.149999999999999" hidden="1"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338"/>
    </row>
    <row r="66" spans="1:65" s="291" customFormat="1" ht="20.149999999999999" hidden="1" customHeight="1">
      <c r="A66" s="251"/>
      <c r="B66" s="251"/>
      <c r="C66" s="293"/>
      <c r="D66" s="295"/>
      <c r="E66" s="295"/>
      <c r="F66" s="295"/>
      <c r="G66" s="251"/>
      <c r="H66" s="251"/>
      <c r="I66" s="251"/>
      <c r="J66" s="251"/>
      <c r="K66" s="251"/>
      <c r="L66" s="251"/>
      <c r="M66" s="251"/>
      <c r="N66" s="251"/>
      <c r="O66" s="251"/>
      <c r="P66" s="251"/>
      <c r="Q66" s="251"/>
      <c r="R66" s="251"/>
      <c r="S66" s="251"/>
      <c r="T66" s="251"/>
      <c r="U66" s="251"/>
      <c r="V66" s="251"/>
      <c r="W66" s="251"/>
      <c r="X66" s="251"/>
      <c r="Y66" s="251"/>
      <c r="Z66" s="251"/>
      <c r="AA66" s="251"/>
      <c r="AB66" s="67"/>
    </row>
    <row r="67" spans="1:65" s="291" customFormat="1" ht="20.149999999999999" hidden="1" customHeight="1">
      <c r="A67" s="251"/>
      <c r="B67" s="251"/>
      <c r="C67" s="293"/>
      <c r="D67" s="295"/>
      <c r="E67" s="295"/>
      <c r="F67" s="295"/>
      <c r="G67" s="251"/>
      <c r="H67" s="251"/>
      <c r="I67" s="251"/>
      <c r="J67" s="251"/>
      <c r="K67" s="251"/>
      <c r="L67" s="251"/>
      <c r="M67" s="251"/>
      <c r="N67" s="251"/>
      <c r="O67" s="251"/>
      <c r="P67" s="251"/>
      <c r="Q67" s="251"/>
      <c r="R67" s="251"/>
      <c r="S67" s="251"/>
      <c r="T67" s="251"/>
      <c r="U67" s="251"/>
      <c r="V67" s="251"/>
      <c r="W67" s="251"/>
      <c r="X67" s="251"/>
      <c r="Y67" s="251"/>
      <c r="Z67" s="251"/>
      <c r="AA67" s="251"/>
      <c r="AB67" s="67"/>
    </row>
    <row r="68" spans="1:65" ht="20.149999999999999" hidden="1" customHeight="1">
      <c r="B68" s="251"/>
      <c r="C68" s="293"/>
      <c r="D68" s="295"/>
      <c r="E68" s="295"/>
      <c r="F68" s="295"/>
      <c r="AB68" s="67"/>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row>
    <row r="69" spans="1:65" ht="20.149999999999999" hidden="1" customHeight="1">
      <c r="B69" s="251"/>
      <c r="C69" s="293"/>
      <c r="D69" s="295"/>
      <c r="E69" s="295"/>
      <c r="F69" s="295"/>
      <c r="AB69" s="67"/>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row>
    <row r="70" spans="1:65" ht="20.149999999999999" hidden="1" customHeight="1">
      <c r="B70" s="251"/>
      <c r="C70" s="293"/>
      <c r="D70" s="295"/>
      <c r="E70" s="295"/>
      <c r="F70" s="295"/>
      <c r="AB70" s="67"/>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row>
    <row r="71" spans="1:65" ht="20.149999999999999" hidden="1" customHeight="1" thickBot="1">
      <c r="B71" s="251"/>
      <c r="C71" s="293"/>
      <c r="D71" s="295"/>
      <c r="E71" s="295"/>
      <c r="F71" s="295"/>
      <c r="AB71" s="67"/>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row>
    <row r="72" spans="1:65" s="56" customFormat="1" hidden="1">
      <c r="A72" s="482" t="s">
        <v>231</v>
      </c>
      <c r="B72" s="482"/>
      <c r="C72" s="199">
        <v>1</v>
      </c>
      <c r="D72" s="200">
        <v>1</v>
      </c>
      <c r="E72" s="200">
        <v>1</v>
      </c>
      <c r="F72" s="200">
        <v>1</v>
      </c>
      <c r="G72" s="200">
        <v>1</v>
      </c>
      <c r="H72" s="199">
        <v>2</v>
      </c>
      <c r="I72" s="200">
        <v>2</v>
      </c>
      <c r="J72" s="200">
        <v>2</v>
      </c>
      <c r="K72" s="200">
        <v>2</v>
      </c>
      <c r="L72" s="201">
        <v>2</v>
      </c>
      <c r="M72" s="199">
        <v>3</v>
      </c>
      <c r="N72" s="200">
        <v>3</v>
      </c>
      <c r="O72" s="200">
        <v>3</v>
      </c>
      <c r="P72" s="200">
        <v>3</v>
      </c>
      <c r="Q72" s="201">
        <v>3</v>
      </c>
      <c r="R72" s="199">
        <v>4</v>
      </c>
      <c r="S72" s="200">
        <v>4</v>
      </c>
      <c r="T72" s="200">
        <v>4</v>
      </c>
      <c r="U72" s="200">
        <v>4</v>
      </c>
      <c r="V72" s="201">
        <v>4</v>
      </c>
      <c r="W72" s="199">
        <v>5</v>
      </c>
      <c r="X72" s="200">
        <v>5</v>
      </c>
      <c r="Y72" s="200">
        <v>5</v>
      </c>
      <c r="Z72" s="200">
        <v>5</v>
      </c>
      <c r="AA72" s="201">
        <v>5</v>
      </c>
      <c r="AB72" s="186">
        <f>AA72</f>
        <v>5</v>
      </c>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row>
    <row r="73" spans="1:65" s="56" customFormat="1" hidden="1">
      <c r="A73" s="483" t="s">
        <v>232</v>
      </c>
      <c r="B73" s="483"/>
      <c r="C73" s="202">
        <v>45413</v>
      </c>
      <c r="D73" s="65">
        <v>45413</v>
      </c>
      <c r="E73" s="65">
        <v>45413</v>
      </c>
      <c r="F73" s="65">
        <v>45413</v>
      </c>
      <c r="G73" s="203">
        <v>45413</v>
      </c>
      <c r="H73" s="202">
        <v>45474</v>
      </c>
      <c r="I73" s="65">
        <v>45474</v>
      </c>
      <c r="J73" s="65">
        <v>45474</v>
      </c>
      <c r="K73" s="65">
        <v>45474</v>
      </c>
      <c r="L73" s="203">
        <v>45474</v>
      </c>
      <c r="M73" s="202">
        <v>45839</v>
      </c>
      <c r="N73" s="65">
        <v>45839</v>
      </c>
      <c r="O73" s="65">
        <v>45839</v>
      </c>
      <c r="P73" s="65">
        <v>45839</v>
      </c>
      <c r="Q73" s="65">
        <v>45839</v>
      </c>
      <c r="R73" s="202">
        <v>46204</v>
      </c>
      <c r="S73" s="65">
        <v>46204</v>
      </c>
      <c r="T73" s="65">
        <v>46204</v>
      </c>
      <c r="U73" s="65">
        <v>46204</v>
      </c>
      <c r="V73" s="203">
        <v>46204</v>
      </c>
      <c r="W73" s="202">
        <v>46569</v>
      </c>
      <c r="X73" s="65">
        <v>46569</v>
      </c>
      <c r="Y73" s="65">
        <v>46569</v>
      </c>
      <c r="Z73" s="65">
        <v>46569</v>
      </c>
      <c r="AA73" s="203">
        <v>46569</v>
      </c>
      <c r="AB73" s="65">
        <f>'Summary - SS'!J80</f>
        <v>45566</v>
      </c>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row>
    <row r="74" spans="1:65" s="187" customFormat="1" hidden="1">
      <c r="A74" s="483" t="s">
        <v>233</v>
      </c>
      <c r="B74" s="483"/>
      <c r="C74" s="202">
        <v>45473</v>
      </c>
      <c r="D74" s="65">
        <v>45473</v>
      </c>
      <c r="E74" s="65">
        <v>45473</v>
      </c>
      <c r="F74" s="65">
        <v>45473</v>
      </c>
      <c r="G74" s="65">
        <v>45473</v>
      </c>
      <c r="H74" s="202">
        <v>45838</v>
      </c>
      <c r="I74" s="65">
        <v>45838</v>
      </c>
      <c r="J74" s="65">
        <v>45838</v>
      </c>
      <c r="K74" s="65">
        <v>45838</v>
      </c>
      <c r="L74" s="203">
        <v>45838</v>
      </c>
      <c r="M74" s="202">
        <v>46203</v>
      </c>
      <c r="N74" s="65">
        <v>46203</v>
      </c>
      <c r="O74" s="65">
        <v>46203</v>
      </c>
      <c r="P74" s="65">
        <v>46203</v>
      </c>
      <c r="Q74" s="65">
        <v>46203</v>
      </c>
      <c r="R74" s="202">
        <v>46568</v>
      </c>
      <c r="S74" s="65">
        <v>46568</v>
      </c>
      <c r="T74" s="65">
        <v>46568</v>
      </c>
      <c r="U74" s="65">
        <v>46568</v>
      </c>
      <c r="V74" s="203">
        <v>46568</v>
      </c>
      <c r="W74" s="202">
        <v>46934</v>
      </c>
      <c r="X74" s="65">
        <v>46934</v>
      </c>
      <c r="Y74" s="65">
        <v>46934</v>
      </c>
      <c r="Z74" s="65">
        <v>46934</v>
      </c>
      <c r="AA74" s="203">
        <v>46934</v>
      </c>
      <c r="AB74" s="65">
        <f>'Summary - SS'!J81</f>
        <v>47299</v>
      </c>
    </row>
    <row r="75" spans="1:65" s="60" customFormat="1" hidden="1">
      <c r="A75" s="482" t="s">
        <v>220</v>
      </c>
      <c r="B75" s="482"/>
      <c r="C75" s="202">
        <v>0</v>
      </c>
      <c r="D75" s="65">
        <v>0</v>
      </c>
      <c r="E75" s="65">
        <v>0</v>
      </c>
      <c r="F75" s="65">
        <v>0</v>
      </c>
      <c r="G75" s="203">
        <v>0</v>
      </c>
      <c r="H75" s="202">
        <v>0</v>
      </c>
      <c r="I75" s="65">
        <v>0</v>
      </c>
      <c r="J75" s="65">
        <v>0</v>
      </c>
      <c r="K75" s="65">
        <v>0</v>
      </c>
      <c r="L75" s="203">
        <v>0</v>
      </c>
      <c r="M75" s="202">
        <v>0</v>
      </c>
      <c r="N75" s="65">
        <v>0</v>
      </c>
      <c r="O75" s="65">
        <v>0</v>
      </c>
      <c r="P75" s="65">
        <v>0</v>
      </c>
      <c r="Q75" s="203">
        <v>0</v>
      </c>
      <c r="R75" s="202">
        <v>0</v>
      </c>
      <c r="S75" s="65">
        <v>0</v>
      </c>
      <c r="T75" s="65">
        <v>0</v>
      </c>
      <c r="U75" s="65">
        <v>0</v>
      </c>
      <c r="V75" s="203">
        <v>0</v>
      </c>
      <c r="W75" s="202">
        <v>0</v>
      </c>
      <c r="X75" s="65">
        <v>0</v>
      </c>
      <c r="Y75" s="65">
        <v>0</v>
      </c>
      <c r="Z75" s="65">
        <v>0</v>
      </c>
      <c r="AA75" s="203">
        <v>0</v>
      </c>
      <c r="AB75" s="65">
        <f>'Summary - SS'!J82</f>
        <v>0</v>
      </c>
    </row>
    <row r="76" spans="1:65" s="294" customFormat="1" hidden="1">
      <c r="A76" s="515" t="s">
        <v>324</v>
      </c>
      <c r="B76" s="515"/>
      <c r="C76" s="516">
        <f>LOOKUP(C73,'Dropdown Lists'!$K$1:$K$20,'Dropdown Lists'!$N$1:$N$20)</f>
        <v>37585.599999999999</v>
      </c>
      <c r="D76" s="517"/>
      <c r="E76" s="517"/>
      <c r="F76" s="517"/>
      <c r="G76" s="518"/>
      <c r="H76" s="516">
        <f>LOOKUP(H73,'Dropdown Lists'!$K$1:$K$20,'Dropdown Lists'!$N$1:$N$20)</f>
        <v>37585.599999999999</v>
      </c>
      <c r="I76" s="518"/>
      <c r="J76" s="518"/>
      <c r="K76" s="518"/>
      <c r="L76" s="518"/>
      <c r="M76" s="516">
        <f>LOOKUP(M73,'Dropdown Lists'!$K$1:$K$20,'Dropdown Lists'!$N$1:$N$20)</f>
        <v>37585.599999999999</v>
      </c>
      <c r="N76" s="518"/>
      <c r="O76" s="518"/>
      <c r="P76" s="518"/>
      <c r="Q76" s="518"/>
      <c r="R76" s="516">
        <f>LOOKUP(R73,'Dropdown Lists'!$K$1:$K$20,'Dropdown Lists'!$N$1:$N$20)</f>
        <v>37585.599999999999</v>
      </c>
      <c r="S76" s="518"/>
      <c r="T76" s="518"/>
      <c r="U76" s="518"/>
      <c r="V76" s="518"/>
      <c r="W76" s="516">
        <f>LOOKUP(W73,'Dropdown Lists'!$K$1:$K$20,'Dropdown Lists'!$N$1:$N$20)</f>
        <v>37585.599999999999</v>
      </c>
      <c r="X76" s="518"/>
      <c r="Y76" s="518"/>
      <c r="Z76" s="518"/>
      <c r="AA76" s="518"/>
      <c r="AB76" s="521"/>
    </row>
    <row r="77" spans="1:65" s="315" customFormat="1" hidden="1">
      <c r="C77" s="293"/>
      <c r="D77" s="295"/>
      <c r="E77" s="295"/>
      <c r="F77" s="295"/>
      <c r="G77" s="251"/>
      <c r="H77" s="251"/>
      <c r="I77" s="251"/>
      <c r="J77" s="251"/>
      <c r="K77" s="251"/>
      <c r="L77" s="251"/>
      <c r="M77" s="251"/>
      <c r="N77" s="251"/>
      <c r="O77" s="251"/>
      <c r="P77" s="251"/>
      <c r="Q77" s="251"/>
      <c r="R77" s="251"/>
      <c r="S77" s="251"/>
      <c r="T77" s="251"/>
      <c r="U77" s="251"/>
      <c r="V77" s="251"/>
      <c r="W77" s="251"/>
      <c r="X77" s="251"/>
      <c r="Y77" s="251"/>
      <c r="Z77" s="251"/>
      <c r="AA77" s="251"/>
      <c r="AB77" s="67"/>
    </row>
    <row r="78" spans="1:65" hidden="1">
      <c r="B78" s="251"/>
      <c r="C78" s="293"/>
      <c r="D78" s="295"/>
      <c r="E78" s="295"/>
      <c r="F78" s="295"/>
      <c r="AB78" s="67"/>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row>
    <row r="79" spans="1:65" hidden="1">
      <c r="B79" s="251"/>
      <c r="AB79" s="67"/>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row>
    <row r="80" spans="1:65" hidden="1">
      <c r="B80" s="251"/>
      <c r="AB80" s="67"/>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row>
    <row r="81" spans="2:65" hidden="1">
      <c r="B81" s="251"/>
      <c r="AB81" s="67"/>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row>
    <row r="82" spans="2:65" hidden="1">
      <c r="B82" s="251"/>
      <c r="AB82" s="67"/>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row>
    <row r="83" spans="2:65" hidden="1">
      <c r="B83" s="251"/>
      <c r="AB83" s="67"/>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row>
    <row r="84" spans="2:65" hidden="1">
      <c r="B84" s="251"/>
      <c r="G84" s="56"/>
      <c r="H84" s="56"/>
      <c r="I84" s="56"/>
      <c r="J84" s="56"/>
      <c r="K84" s="56"/>
      <c r="L84" s="56"/>
      <c r="M84" s="56"/>
      <c r="N84" s="56"/>
      <c r="O84" s="56"/>
      <c r="P84" s="56"/>
      <c r="Q84" s="56"/>
      <c r="R84" s="56"/>
      <c r="S84" s="56"/>
      <c r="T84" s="56"/>
      <c r="U84" s="56"/>
      <c r="V84" s="56"/>
      <c r="W84" s="56"/>
      <c r="X84" s="56"/>
      <c r="Y84" s="56"/>
      <c r="Z84" s="56"/>
      <c r="AA84" s="56"/>
      <c r="AB84" s="67"/>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row>
    <row r="85" spans="2:65" hidden="1">
      <c r="B85" s="251"/>
      <c r="F85" s="56"/>
      <c r="G85" s="56"/>
      <c r="H85" s="56"/>
      <c r="I85" s="56"/>
      <c r="J85" s="56"/>
      <c r="K85" s="56"/>
      <c r="L85" s="56"/>
      <c r="M85" s="56"/>
      <c r="N85" s="56"/>
      <c r="O85" s="56"/>
      <c r="P85" s="56"/>
      <c r="Q85" s="56"/>
      <c r="R85" s="56"/>
      <c r="S85" s="56"/>
      <c r="T85" s="56"/>
      <c r="U85" s="56"/>
      <c r="V85" s="56"/>
      <c r="W85" s="56"/>
      <c r="X85" s="56"/>
      <c r="Y85" s="56"/>
      <c r="Z85" s="56"/>
      <c r="AA85" s="56"/>
      <c r="AB85" s="67"/>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row>
    <row r="86" spans="2:65" hidden="1">
      <c r="B86" s="251"/>
      <c r="F86" s="56"/>
      <c r="G86" s="56"/>
      <c r="H86" s="56"/>
      <c r="I86" s="56"/>
      <c r="J86" s="56"/>
      <c r="K86" s="56"/>
      <c r="L86" s="56"/>
      <c r="M86" s="56"/>
      <c r="N86" s="56"/>
      <c r="O86" s="56"/>
      <c r="P86" s="56"/>
      <c r="Q86" s="56"/>
      <c r="R86" s="56"/>
      <c r="S86" s="56"/>
      <c r="T86" s="56"/>
      <c r="U86" s="56"/>
      <c r="V86" s="56"/>
      <c r="W86" s="56"/>
      <c r="X86" s="56"/>
      <c r="Y86" s="56"/>
      <c r="Z86" s="56"/>
      <c r="AA86" s="56"/>
      <c r="AB86" s="67"/>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row>
    <row r="87" spans="2:65" hidden="1">
      <c r="B87" s="251"/>
      <c r="F87" s="56"/>
      <c r="G87" s="56"/>
      <c r="H87" s="56"/>
      <c r="I87" s="56"/>
      <c r="J87" s="56"/>
      <c r="K87" s="56"/>
      <c r="L87" s="56"/>
      <c r="M87" s="56"/>
      <c r="N87" s="56"/>
      <c r="O87" s="56"/>
      <c r="P87" s="56"/>
      <c r="Q87" s="56"/>
      <c r="R87" s="56"/>
      <c r="S87" s="56"/>
      <c r="T87" s="56"/>
      <c r="U87" s="56"/>
      <c r="V87" s="56"/>
      <c r="W87" s="56"/>
      <c r="X87" s="56"/>
      <c r="Y87" s="56"/>
      <c r="Z87" s="56"/>
      <c r="AA87" s="56"/>
      <c r="AB87" s="67"/>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row>
    <row r="88" spans="2:65" hidden="1">
      <c r="B88" s="251"/>
      <c r="F88" s="56"/>
      <c r="G88" s="56"/>
      <c r="H88" s="56"/>
      <c r="I88" s="56"/>
      <c r="J88" s="56"/>
      <c r="K88" s="56"/>
      <c r="L88" s="56"/>
      <c r="M88" s="56"/>
      <c r="N88" s="56"/>
      <c r="O88" s="56"/>
      <c r="P88" s="56"/>
      <c r="Q88" s="56"/>
      <c r="R88" s="56"/>
      <c r="S88" s="56"/>
      <c r="T88" s="56"/>
      <c r="U88" s="56"/>
      <c r="V88" s="56"/>
      <c r="W88" s="56"/>
      <c r="X88" s="56"/>
      <c r="Y88" s="56"/>
      <c r="Z88" s="56"/>
      <c r="AB88" s="67"/>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row>
    <row r="89" spans="2:65" hidden="1">
      <c r="B89" s="251"/>
      <c r="AA89" s="56"/>
      <c r="AB89" s="67"/>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row>
    <row r="90" spans="2:65" hidden="1">
      <c r="B90" s="251"/>
      <c r="AA90" s="56"/>
      <c r="AB90" s="67"/>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row>
    <row r="91" spans="2:65" hidden="1">
      <c r="B91" s="251"/>
      <c r="AB91" s="67"/>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row>
    <row r="92" spans="2:65" hidden="1">
      <c r="B92" s="251"/>
      <c r="AB92" s="67"/>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row>
    <row r="93" spans="2:65" hidden="1">
      <c r="B93" s="251"/>
      <c r="AB93" s="67"/>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row>
    <row r="94" spans="2:65" hidden="1">
      <c r="B94" s="251"/>
      <c r="AB94" s="67"/>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row>
    <row r="95" spans="2:65" hidden="1">
      <c r="B95" s="251"/>
      <c r="AB95" s="67"/>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row>
    <row r="96" spans="2:65" hidden="1">
      <c r="B96" s="251"/>
      <c r="AB96" s="67"/>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row>
    <row r="97" spans="2:65" hidden="1">
      <c r="B97" s="251"/>
      <c r="AB97" s="67"/>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row>
    <row r="98" spans="2:65" hidden="1">
      <c r="B98" s="251"/>
      <c r="AB98" s="67"/>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row>
    <row r="99" spans="2:65" hidden="1">
      <c r="B99" s="251"/>
      <c r="AB99" s="67"/>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row>
    <row r="100" spans="2:65" hidden="1">
      <c r="B100" s="251"/>
      <c r="AB100" s="67"/>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row>
    <row r="101" spans="2:65" hidden="1">
      <c r="B101" s="251"/>
      <c r="AB101" s="67"/>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row>
    <row r="102" spans="2:65" hidden="1">
      <c r="B102" s="251"/>
      <c r="AB102" s="67"/>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row>
    <row r="103" spans="2:65" hidden="1">
      <c r="B103" s="251"/>
      <c r="AB103" s="67"/>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row>
    <row r="104" spans="2:65" hidden="1">
      <c r="B104" s="251"/>
      <c r="AB104" s="67"/>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row>
    <row r="105" spans="2:65" hidden="1">
      <c r="B105" s="251"/>
      <c r="AB105" s="67"/>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row>
    <row r="106" spans="2:65" hidden="1">
      <c r="B106" s="251"/>
      <c r="AB106" s="67"/>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row>
    <row r="107" spans="2:65" hidden="1">
      <c r="B107" s="251"/>
      <c r="AB107" s="67"/>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row>
    <row r="108" spans="2:65" hidden="1">
      <c r="B108" s="251"/>
      <c r="AB108" s="67"/>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row>
    <row r="109" spans="2:65" hidden="1">
      <c r="B109" s="251"/>
      <c r="AB109" s="67"/>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row>
    <row r="110" spans="2:65" hidden="1">
      <c r="B110" s="251"/>
      <c r="AB110" s="67"/>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row>
    <row r="111" spans="2:65" hidden="1">
      <c r="B111" s="251"/>
      <c r="AB111" s="67"/>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row>
    <row r="112" spans="2:65" hidden="1">
      <c r="B112" s="251"/>
      <c r="AB112" s="67"/>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row>
    <row r="113" spans="2:65" hidden="1">
      <c r="B113" s="251"/>
      <c r="AB113" s="67"/>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row>
    <row r="114" spans="2:65" hidden="1">
      <c r="B114" s="251"/>
      <c r="AB114" s="67"/>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row>
    <row r="115" spans="2:65" hidden="1">
      <c r="B115" s="251"/>
      <c r="AB115" s="67"/>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row>
    <row r="116" spans="2:65" hidden="1">
      <c r="B116" s="251"/>
      <c r="AB116" s="67"/>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row>
    <row r="117" spans="2:65" hidden="1">
      <c r="B117" s="251"/>
      <c r="AB117" s="67"/>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row>
    <row r="118" spans="2:65" hidden="1">
      <c r="B118" s="251"/>
      <c r="AB118" s="67"/>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row>
    <row r="119" spans="2:65" hidden="1">
      <c r="B119" s="251"/>
      <c r="AB119" s="67"/>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row>
    <row r="120" spans="2:65" hidden="1">
      <c r="B120" s="251"/>
      <c r="AB120" s="67"/>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row>
    <row r="121" spans="2:65" hidden="1">
      <c r="B121" s="251"/>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row>
    <row r="122" spans="2:65" hidden="1">
      <c r="B122" s="251"/>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row>
    <row r="123" spans="2:65" hidden="1">
      <c r="B123" s="251"/>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row>
    <row r="124" spans="2:65" hidden="1">
      <c r="B124" s="251"/>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row>
    <row r="125" spans="2:65" hidden="1">
      <c r="B125" s="251"/>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row>
    <row r="126" spans="2:65" hidden="1">
      <c r="B126" s="251"/>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row>
    <row r="127" spans="2:65" hidden="1">
      <c r="B127" s="251"/>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row>
    <row r="128" spans="2:65" hidden="1">
      <c r="B128" s="251"/>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row>
    <row r="129" spans="2:58" hidden="1">
      <c r="B129" s="251"/>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row>
    <row r="130" spans="2:58" hidden="1">
      <c r="B130" s="251"/>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row>
    <row r="131" spans="2:58" hidden="1">
      <c r="B131" s="251"/>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row>
    <row r="132" spans="2:58" hidden="1">
      <c r="B132" s="251"/>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row>
    <row r="133" spans="2:58" hidden="1">
      <c r="B133" s="251"/>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row>
    <row r="134" spans="2:58" hidden="1">
      <c r="B134" s="251"/>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row>
    <row r="135" spans="2:58" hidden="1">
      <c r="B135" s="251"/>
      <c r="AB135" s="290"/>
      <c r="AC135" s="290"/>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row>
    <row r="136" spans="2:58" hidden="1">
      <c r="B136" s="251"/>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row>
    <row r="137" spans="2:58" hidden="1">
      <c r="B137" s="251"/>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row>
    <row r="138" spans="2:58" hidden="1">
      <c r="B138" s="251"/>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row>
    <row r="139" spans="2:58" hidden="1">
      <c r="B139" s="251"/>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row>
    <row r="140" spans="2:58" hidden="1">
      <c r="B140" s="251"/>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row>
    <row r="141" spans="2:58" hidden="1">
      <c r="B141" s="251"/>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row>
    <row r="142" spans="2:58" hidden="1">
      <c r="B142" s="251"/>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row>
    <row r="143" spans="2:58" hidden="1">
      <c r="B143" s="251"/>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row>
    <row r="144" spans="2:58" hidden="1">
      <c r="B144" s="251"/>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row>
    <row r="145" spans="2:58" hidden="1">
      <c r="B145" s="251"/>
      <c r="AB145" s="290"/>
      <c r="AC145" s="290"/>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row>
    <row r="146" spans="2:58" hidden="1">
      <c r="B146" s="251"/>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row>
    <row r="147" spans="2:58" hidden="1">
      <c r="B147" s="251"/>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row>
    <row r="148" spans="2:58" hidden="1">
      <c r="B148" s="251"/>
      <c r="AB148" s="290"/>
      <c r="AC148" s="290"/>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row>
    <row r="149" spans="2:58" hidden="1">
      <c r="B149" s="251"/>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row>
    <row r="150" spans="2:58" hidden="1">
      <c r="B150" s="251"/>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row>
    <row r="151" spans="2:58" hidden="1">
      <c r="B151" s="251"/>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row>
    <row r="152" spans="2:58" hidden="1">
      <c r="B152" s="251"/>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row>
    <row r="153" spans="2:58" hidden="1">
      <c r="B153" s="251"/>
      <c r="AB153" s="290"/>
      <c r="AC153" s="290"/>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row>
    <row r="154" spans="2:58" hidden="1">
      <c r="B154" s="251"/>
      <c r="AB154" s="290"/>
      <c r="AC154" s="290"/>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row>
    <row r="155" spans="2:58" hidden="1">
      <c r="B155" s="251"/>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row>
    <row r="156" spans="2:58" hidden="1">
      <c r="B156" s="251"/>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row>
    <row r="157" spans="2:58" hidden="1">
      <c r="B157" s="251"/>
      <c r="AB157" s="290"/>
      <c r="AC157" s="290"/>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row>
    <row r="158" spans="2:58" hidden="1">
      <c r="B158" s="251"/>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row>
    <row r="159" spans="2:58" hidden="1">
      <c r="B159" s="251"/>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row>
    <row r="160" spans="2:58" hidden="1">
      <c r="B160" s="251"/>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row>
    <row r="161" spans="2:58" hidden="1">
      <c r="B161" s="251"/>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row>
    <row r="162" spans="2:58" hidden="1">
      <c r="B162" s="251"/>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row>
    <row r="163" spans="2:58" hidden="1">
      <c r="B163" s="251"/>
      <c r="AB163" s="290"/>
      <c r="AC163" s="290"/>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row>
    <row r="164" spans="2:58" hidden="1">
      <c r="B164" s="251"/>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row>
    <row r="165" spans="2:58" hidden="1">
      <c r="B165" s="251"/>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row>
    <row r="166" spans="2:58" hidden="1">
      <c r="B166" s="251"/>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row>
    <row r="167" spans="2:58" hidden="1">
      <c r="B167" s="251"/>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row>
    <row r="168" spans="2:58" hidden="1">
      <c r="B168" s="251"/>
      <c r="AB168" s="290"/>
      <c r="AC168" s="290"/>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row>
    <row r="169" spans="2:58" hidden="1">
      <c r="B169" s="251"/>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row>
    <row r="170" spans="2:58" hidden="1">
      <c r="B170" s="251"/>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row>
    <row r="171" spans="2:58" hidden="1">
      <c r="B171" s="251"/>
      <c r="AB171" s="290"/>
      <c r="AC171" s="290"/>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row>
    <row r="172" spans="2:58" hidden="1">
      <c r="B172" s="251"/>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row>
    <row r="173" spans="2:58" hidden="1">
      <c r="B173" s="251"/>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row>
    <row r="174" spans="2:58" hidden="1">
      <c r="B174" s="251"/>
      <c r="AB174" s="290"/>
      <c r="AC174" s="290"/>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row>
    <row r="175" spans="2:58" hidden="1">
      <c r="B175" s="251"/>
      <c r="AB175" s="290"/>
      <c r="AC175" s="290"/>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row>
    <row r="176" spans="2:58" hidden="1">
      <c r="B176" s="251"/>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row>
    <row r="177" spans="2:58" hidden="1">
      <c r="B177" s="251"/>
      <c r="AB177" s="290"/>
      <c r="AC177" s="290"/>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row>
    <row r="178" spans="2:58" hidden="1">
      <c r="B178" s="251"/>
      <c r="AB178" s="290"/>
      <c r="AC178" s="290"/>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row>
    <row r="179" spans="2:58" hidden="1">
      <c r="B179" s="251"/>
      <c r="AB179" s="290"/>
      <c r="AC179" s="290"/>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row>
    <row r="180" spans="2:58" hidden="1">
      <c r="B180" s="251"/>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row>
    <row r="181" spans="2:58" hidden="1">
      <c r="B181" s="251"/>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row>
    <row r="182" spans="2:58" hidden="1">
      <c r="B182" s="251"/>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row>
    <row r="183" spans="2:58" hidden="1">
      <c r="B183" s="251"/>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row>
    <row r="184" spans="2:58" hidden="1">
      <c r="B184" s="251"/>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row>
    <row r="185" spans="2:58" hidden="1">
      <c r="B185" s="251"/>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row>
    <row r="186" spans="2:58" hidden="1">
      <c r="B186" s="251"/>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row>
    <row r="187" spans="2:58" hidden="1">
      <c r="B187" s="251"/>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row>
    <row r="188" spans="2:58" hidden="1">
      <c r="B188" s="251"/>
      <c r="AB188" s="290"/>
      <c r="AC188" s="290"/>
      <c r="AD188" s="290"/>
      <c r="AE188" s="290"/>
      <c r="AF188" s="290"/>
      <c r="AG188" s="290"/>
      <c r="AH188" s="290"/>
      <c r="AI188" s="290"/>
      <c r="AJ188" s="290"/>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row>
    <row r="189" spans="2:58" hidden="1">
      <c r="B189" s="251"/>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row>
    <row r="190" spans="2:58" hidden="1">
      <c r="B190" s="251"/>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row>
    <row r="191" spans="2:58" hidden="1">
      <c r="B191" s="251"/>
      <c r="AB191" s="290"/>
      <c r="AC191" s="290"/>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row>
    <row r="192" spans="2:58" hidden="1">
      <c r="B192" s="251"/>
      <c r="AB192" s="290"/>
      <c r="AC192" s="290"/>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row>
    <row r="193" spans="2:58" hidden="1">
      <c r="B193" s="251"/>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row>
    <row r="194" spans="2:58" hidden="1">
      <c r="B194" s="251"/>
      <c r="AB194" s="290"/>
      <c r="AC194" s="290"/>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row>
    <row r="195" spans="2:58" hidden="1">
      <c r="B195" s="251"/>
      <c r="AB195" s="290"/>
      <c r="AC195" s="290"/>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row>
    <row r="196" spans="2:58" hidden="1">
      <c r="B196" s="251"/>
      <c r="AB196" s="290"/>
      <c r="AC196" s="290"/>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row>
    <row r="197" spans="2:58" hidden="1">
      <c r="B197" s="251"/>
      <c r="AB197" s="290"/>
      <c r="AC197" s="290"/>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row>
    <row r="198" spans="2:58" hidden="1">
      <c r="B198" s="251"/>
      <c r="AB198" s="290"/>
      <c r="AC198" s="290"/>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row>
    <row r="199" spans="2:58" hidden="1">
      <c r="B199" s="251"/>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row>
    <row r="200" spans="2:58" hidden="1">
      <c r="B200" s="251"/>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row>
    <row r="201" spans="2:58" hidden="1">
      <c r="B201" s="251"/>
      <c r="AB201" s="290"/>
      <c r="AC201" s="290"/>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row>
    <row r="202" spans="2:58" hidden="1">
      <c r="B202" s="251"/>
      <c r="AB202" s="290"/>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row>
    <row r="203" spans="2:58" hidden="1">
      <c r="B203" s="251"/>
      <c r="AB203" s="290"/>
      <c r="AC203" s="290"/>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row>
    <row r="204" spans="2:58" hidden="1">
      <c r="B204" s="251"/>
      <c r="AB204" s="290"/>
      <c r="AC204" s="290"/>
      <c r="AD204" s="290"/>
      <c r="AE204" s="290"/>
      <c r="AF204" s="290"/>
      <c r="AG204" s="290"/>
      <c r="AH204" s="290"/>
      <c r="AI204" s="290"/>
      <c r="AJ204" s="290"/>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row>
    <row r="205" spans="2:58" hidden="1">
      <c r="B205" s="251"/>
      <c r="AB205" s="290"/>
      <c r="AC205" s="290"/>
      <c r="AD205" s="290"/>
      <c r="AE205" s="290"/>
      <c r="AF205" s="290"/>
      <c r="AG205" s="290"/>
      <c r="AH205" s="290"/>
      <c r="AI205" s="290"/>
      <c r="AJ205" s="290"/>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row>
    <row r="206" spans="2:58" hidden="1">
      <c r="B206" s="251"/>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row>
    <row r="207" spans="2:58" hidden="1">
      <c r="B207" s="251"/>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row>
    <row r="208" spans="2:58" hidden="1">
      <c r="B208" s="251"/>
      <c r="AB208" s="290"/>
      <c r="AC208" s="290"/>
      <c r="AD208" s="290"/>
      <c r="AE208" s="290"/>
      <c r="AF208" s="290"/>
      <c r="AG208" s="290"/>
      <c r="AH208" s="290"/>
      <c r="AI208" s="290"/>
      <c r="AJ208" s="290"/>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row>
    <row r="209" spans="2:58" hidden="1">
      <c r="B209" s="251"/>
      <c r="AB209" s="290"/>
      <c r="AC209" s="290"/>
      <c r="AD209" s="290"/>
      <c r="AE209" s="290"/>
      <c r="AF209" s="290"/>
      <c r="AG209" s="290"/>
      <c r="AH209" s="290"/>
      <c r="AI209" s="290"/>
      <c r="AJ209" s="290"/>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row>
    <row r="210" spans="2:58" hidden="1">
      <c r="B210" s="251"/>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row>
    <row r="211" spans="2:58" hidden="1">
      <c r="B211" s="251"/>
      <c r="AB211" s="290"/>
      <c r="AC211" s="290"/>
      <c r="AD211" s="290"/>
      <c r="AE211" s="290"/>
      <c r="AF211" s="290"/>
      <c r="AG211" s="290"/>
      <c r="AH211" s="290"/>
      <c r="AI211" s="290"/>
      <c r="AJ211" s="290"/>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90"/>
    </row>
    <row r="212" spans="2:58" hidden="1">
      <c r="B212" s="251"/>
      <c r="AB212" s="290"/>
      <c r="AC212" s="290"/>
      <c r="AD212" s="290"/>
      <c r="AE212" s="290"/>
      <c r="AF212" s="290"/>
      <c r="AG212" s="290"/>
      <c r="AH212" s="290"/>
      <c r="AI212" s="290"/>
      <c r="AJ212" s="290"/>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c r="BE212" s="290"/>
      <c r="BF212" s="290"/>
    </row>
    <row r="213" spans="2:58" hidden="1">
      <c r="B213" s="251"/>
      <c r="AB213" s="290"/>
      <c r="AC213" s="290"/>
      <c r="AD213" s="290"/>
      <c r="AE213" s="290"/>
      <c r="AF213" s="290"/>
      <c r="AG213" s="290"/>
      <c r="AH213" s="290"/>
      <c r="AI213" s="290"/>
      <c r="AJ213" s="290"/>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row>
    <row r="214" spans="2:58" hidden="1">
      <c r="B214" s="251"/>
      <c r="AB214" s="290"/>
      <c r="AC214" s="290"/>
      <c r="AD214" s="290"/>
      <c r="AE214" s="290"/>
      <c r="AF214" s="290"/>
      <c r="AG214" s="290"/>
      <c r="AH214" s="290"/>
      <c r="AI214" s="290"/>
      <c r="AJ214" s="290"/>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row>
    <row r="215" spans="2:58" hidden="1">
      <c r="B215" s="251"/>
      <c r="AB215" s="290"/>
      <c r="AC215" s="290"/>
      <c r="AD215" s="290"/>
      <c r="AE215" s="290"/>
      <c r="AF215" s="290"/>
      <c r="AG215" s="290"/>
      <c r="AH215" s="290"/>
      <c r="AI215" s="290"/>
      <c r="AJ215" s="290"/>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c r="BE215" s="290"/>
      <c r="BF215" s="290"/>
    </row>
    <row r="216" spans="2:58" hidden="1">
      <c r="B216" s="251"/>
      <c r="AB216" s="290"/>
      <c r="AC216" s="290"/>
      <c r="AD216" s="290"/>
      <c r="AE216" s="290"/>
      <c r="AF216" s="290"/>
      <c r="AG216" s="290"/>
      <c r="AH216" s="290"/>
      <c r="AI216" s="290"/>
      <c r="AJ216" s="290"/>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c r="BE216" s="290"/>
      <c r="BF216" s="290"/>
    </row>
    <row r="217" spans="2:58" hidden="1">
      <c r="B217" s="251"/>
      <c r="AB217" s="290"/>
      <c r="AC217" s="290"/>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row>
    <row r="218" spans="2:58" hidden="1">
      <c r="B218" s="251"/>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row>
    <row r="219" spans="2:58" hidden="1">
      <c r="B219" s="251"/>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row>
    <row r="220" spans="2:58" hidden="1">
      <c r="B220" s="251"/>
      <c r="AB220" s="290"/>
      <c r="AC220" s="290"/>
      <c r="AD220" s="290"/>
      <c r="AE220" s="290"/>
      <c r="AF220" s="290"/>
      <c r="AG220" s="290"/>
      <c r="AH220" s="290"/>
      <c r="AI220" s="290"/>
      <c r="AJ220" s="290"/>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c r="BE220" s="290"/>
      <c r="BF220" s="290"/>
    </row>
    <row r="221" spans="2:58" hidden="1">
      <c r="B221" s="251"/>
      <c r="AB221" s="290"/>
      <c r="AC221" s="290"/>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c r="BE221" s="290"/>
      <c r="BF221" s="290"/>
    </row>
    <row r="222" spans="2:58" hidden="1">
      <c r="B222" s="251"/>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c r="BE222" s="290"/>
      <c r="BF222" s="290"/>
    </row>
    <row r="223" spans="2:58" hidden="1">
      <c r="B223" s="251"/>
      <c r="AB223" s="290"/>
      <c r="AC223" s="290"/>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c r="BE223" s="290"/>
      <c r="BF223" s="290"/>
    </row>
    <row r="224" spans="2:58" hidden="1">
      <c r="B224" s="251"/>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row>
    <row r="225" spans="2:58" hidden="1">
      <c r="B225" s="251"/>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row>
    <row r="226" spans="2:58" hidden="1">
      <c r="B226" s="251"/>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row>
    <row r="227" spans="2:58" hidden="1">
      <c r="B227" s="251"/>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c r="BE227" s="290"/>
      <c r="BF227" s="290"/>
    </row>
    <row r="228" spans="2:58" hidden="1">
      <c r="B228" s="251"/>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c r="BE228" s="290"/>
      <c r="BF228" s="290"/>
    </row>
    <row r="229" spans="2:58" hidden="1">
      <c r="B229" s="251"/>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c r="BE229" s="290"/>
      <c r="BF229" s="290"/>
    </row>
    <row r="230" spans="2:58" hidden="1">
      <c r="B230" s="251"/>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c r="BE230" s="290"/>
      <c r="BF230" s="290"/>
    </row>
    <row r="231" spans="2:58" hidden="1">
      <c r="B231" s="251"/>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row>
    <row r="232" spans="2:58" hidden="1">
      <c r="B232" s="251"/>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c r="BE232" s="290"/>
      <c r="BF232" s="290"/>
    </row>
    <row r="233" spans="2:58" hidden="1">
      <c r="B233" s="251"/>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row>
    <row r="234" spans="2:58" hidden="1">
      <c r="B234" s="251"/>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row>
    <row r="235" spans="2:58" hidden="1">
      <c r="B235" s="251"/>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row>
    <row r="236" spans="2:58" hidden="1">
      <c r="B236" s="251"/>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row>
    <row r="237" spans="2:58" hidden="1">
      <c r="B237" s="251"/>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row>
    <row r="238" spans="2:58" hidden="1">
      <c r="B238" s="251"/>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row>
    <row r="239" spans="2:58" hidden="1">
      <c r="B239" s="251"/>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row>
    <row r="240" spans="2:58" hidden="1">
      <c r="B240" s="251"/>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row>
    <row r="241" spans="2:58" hidden="1">
      <c r="B241" s="251"/>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row>
    <row r="242" spans="2:58" hidden="1">
      <c r="B242" s="251"/>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row>
    <row r="243" spans="2:58" hidden="1">
      <c r="B243" s="251"/>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row>
    <row r="244" spans="2:58" hidden="1">
      <c r="B244" s="251"/>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row>
    <row r="245" spans="2:58" hidden="1">
      <c r="B245" s="251"/>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row>
    <row r="246" spans="2:58" hidden="1">
      <c r="B246" s="251"/>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row>
    <row r="247" spans="2:58" hidden="1">
      <c r="B247" s="251"/>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row>
    <row r="248" spans="2:58" hidden="1">
      <c r="B248" s="251"/>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row>
    <row r="249" spans="2:58" hidden="1">
      <c r="B249" s="251"/>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row>
    <row r="250" spans="2:58" hidden="1">
      <c r="B250" s="251"/>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row>
    <row r="251" spans="2:58" hidden="1">
      <c r="B251" s="251"/>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c r="BE251" s="290"/>
      <c r="BF251" s="290"/>
    </row>
    <row r="252" spans="2:58" hidden="1">
      <c r="B252" s="251"/>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c r="BE252" s="290"/>
      <c r="BF252" s="290"/>
    </row>
    <row r="253" spans="2:58" hidden="1">
      <c r="B253" s="251"/>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c r="BE253" s="290"/>
      <c r="BF253" s="290"/>
    </row>
    <row r="254" spans="2:58" hidden="1">
      <c r="B254" s="251"/>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c r="BE254" s="290"/>
      <c r="BF254" s="290"/>
    </row>
    <row r="255" spans="2:58" hidden="1">
      <c r="B255" s="251"/>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c r="BE255" s="290"/>
      <c r="BF255" s="290"/>
    </row>
    <row r="256" spans="2:58" hidden="1">
      <c r="B256" s="251"/>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c r="BE256" s="290"/>
      <c r="BF256" s="290"/>
    </row>
    <row r="257" spans="2:58" hidden="1">
      <c r="B257" s="251"/>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c r="BE257" s="290"/>
      <c r="BF257" s="290"/>
    </row>
    <row r="258" spans="2:58" hidden="1">
      <c r="B258" s="251"/>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c r="BE258" s="290"/>
      <c r="BF258" s="290"/>
    </row>
    <row r="259" spans="2:58" hidden="1">
      <c r="B259" s="251"/>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c r="BE259" s="290"/>
      <c r="BF259" s="290"/>
    </row>
    <row r="260" spans="2:58" hidden="1">
      <c r="B260" s="251"/>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c r="BE260" s="290"/>
      <c r="BF260" s="290"/>
    </row>
    <row r="261" spans="2:58" hidden="1">
      <c r="B261" s="251"/>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c r="BE261" s="290"/>
      <c r="BF261" s="290"/>
    </row>
    <row r="262" spans="2:58" hidden="1">
      <c r="B262" s="251"/>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c r="BE262" s="290"/>
      <c r="BF262" s="290"/>
    </row>
    <row r="263" spans="2:58" hidden="1">
      <c r="B263" s="251"/>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c r="BE263" s="290"/>
      <c r="BF263" s="290"/>
    </row>
    <row r="264" spans="2:58" hidden="1">
      <c r="B264" s="251"/>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c r="BE264" s="290"/>
      <c r="BF264" s="290"/>
    </row>
    <row r="265" spans="2:58" hidden="1">
      <c r="B265" s="251"/>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c r="BE265" s="290"/>
      <c r="BF265" s="290"/>
    </row>
    <row r="266" spans="2:58" hidden="1">
      <c r="B266" s="251"/>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c r="BE266" s="290"/>
      <c r="BF266" s="290"/>
    </row>
    <row r="267" spans="2:58" hidden="1">
      <c r="B267" s="251"/>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c r="BE267" s="290"/>
      <c r="BF267" s="290"/>
    </row>
    <row r="268" spans="2:58" hidden="1">
      <c r="B268" s="251"/>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c r="BE268" s="290"/>
      <c r="BF268" s="290"/>
    </row>
    <row r="269" spans="2:58" hidden="1">
      <c r="B269" s="251"/>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c r="BE269" s="290"/>
      <c r="BF269" s="290"/>
    </row>
    <row r="270" spans="2:58" hidden="1">
      <c r="B270" s="251"/>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c r="BE270" s="290"/>
      <c r="BF270" s="290"/>
    </row>
    <row r="271" spans="2:58" hidden="1">
      <c r="B271" s="251"/>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c r="BE271" s="290"/>
      <c r="BF271" s="290"/>
    </row>
    <row r="272" spans="2:58" hidden="1">
      <c r="B272" s="251"/>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c r="BE272" s="290"/>
      <c r="BF272" s="290"/>
    </row>
    <row r="273" spans="2:58" hidden="1">
      <c r="B273" s="251"/>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c r="BE273" s="290"/>
      <c r="BF273" s="290"/>
    </row>
    <row r="274" spans="2:58" hidden="1">
      <c r="B274" s="251"/>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c r="BE274" s="290"/>
      <c r="BF274" s="290"/>
    </row>
    <row r="275" spans="2:58" hidden="1">
      <c r="B275" s="251"/>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c r="BE275" s="290"/>
      <c r="BF275" s="290"/>
    </row>
    <row r="276" spans="2:58" hidden="1">
      <c r="B276" s="251"/>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c r="BE276" s="290"/>
      <c r="BF276" s="290"/>
    </row>
    <row r="277" spans="2:58" hidden="1">
      <c r="B277" s="251"/>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c r="BE277" s="290"/>
      <c r="BF277" s="290"/>
    </row>
    <row r="278" spans="2:58" hidden="1">
      <c r="B278" s="251"/>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c r="BE278" s="290"/>
      <c r="BF278" s="290"/>
    </row>
    <row r="279" spans="2:58" hidden="1">
      <c r="B279" s="251"/>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c r="BE279" s="290"/>
      <c r="BF279" s="290"/>
    </row>
    <row r="280" spans="2:58" hidden="1">
      <c r="B280" s="251"/>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c r="BE280" s="290"/>
      <c r="BF280" s="290"/>
    </row>
    <row r="281" spans="2:58" hidden="1">
      <c r="B281" s="251"/>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row>
    <row r="282" spans="2:58" hidden="1">
      <c r="B282" s="251"/>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c r="BE282" s="290"/>
      <c r="BF282" s="290"/>
    </row>
    <row r="283" spans="2:58" hidden="1">
      <c r="B283" s="251"/>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c r="BE283" s="290"/>
      <c r="BF283" s="290"/>
    </row>
    <row r="284" spans="2:58" hidden="1">
      <c r="B284" s="251"/>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c r="BE284" s="290"/>
      <c r="BF284" s="290"/>
    </row>
    <row r="285" spans="2:58" hidden="1">
      <c r="B285" s="251"/>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c r="BE285" s="290"/>
      <c r="BF285" s="290"/>
    </row>
    <row r="286" spans="2:58" hidden="1">
      <c r="B286" s="251"/>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c r="BE286" s="290"/>
      <c r="BF286" s="290"/>
    </row>
    <row r="287" spans="2:58" hidden="1">
      <c r="B287" s="251"/>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90"/>
    </row>
    <row r="288" spans="2:58" hidden="1">
      <c r="B288" s="251"/>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c r="BE288" s="290"/>
      <c r="BF288" s="290"/>
    </row>
    <row r="289" spans="2:58" hidden="1">
      <c r="B289" s="251"/>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c r="BE289" s="290"/>
      <c r="BF289" s="290"/>
    </row>
    <row r="290" spans="2:58" hidden="1">
      <c r="B290" s="251"/>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c r="BE290" s="290"/>
      <c r="BF290" s="290"/>
    </row>
    <row r="291" spans="2:58" hidden="1">
      <c r="B291" s="251"/>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c r="BE291" s="290"/>
      <c r="BF291" s="290"/>
    </row>
    <row r="292" spans="2:58" hidden="1">
      <c r="B292" s="251"/>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c r="BE292" s="290"/>
      <c r="BF292" s="290"/>
    </row>
    <row r="293" spans="2:58" hidden="1">
      <c r="B293" s="251"/>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c r="BE293" s="290"/>
      <c r="BF293" s="290"/>
    </row>
    <row r="294" spans="2:58" hidden="1">
      <c r="B294" s="251"/>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c r="BE294" s="290"/>
      <c r="BF294" s="290"/>
    </row>
    <row r="295" spans="2:58" hidden="1">
      <c r="B295" s="251"/>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c r="BE295" s="290"/>
      <c r="BF295" s="290"/>
    </row>
    <row r="296" spans="2:58" hidden="1">
      <c r="B296" s="251"/>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c r="BE296" s="290"/>
      <c r="BF296" s="290"/>
    </row>
    <row r="297" spans="2:58" hidden="1">
      <c r="B297" s="251"/>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c r="BE297" s="290"/>
      <c r="BF297" s="290"/>
    </row>
    <row r="298" spans="2:58" hidden="1">
      <c r="B298" s="251"/>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c r="BE298" s="290"/>
      <c r="BF298" s="290"/>
    </row>
    <row r="299" spans="2:58" hidden="1">
      <c r="B299" s="251"/>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c r="BE299" s="290"/>
      <c r="BF299" s="290"/>
    </row>
    <row r="300" spans="2:58" hidden="1">
      <c r="B300" s="251"/>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c r="BE300" s="290"/>
      <c r="BF300" s="290"/>
    </row>
    <row r="301" spans="2:58" hidden="1">
      <c r="B301" s="251"/>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c r="BE301" s="290"/>
      <c r="BF301" s="290"/>
    </row>
    <row r="302" spans="2:58" hidden="1">
      <c r="B302" s="251"/>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c r="BE302" s="290"/>
      <c r="BF302" s="290"/>
    </row>
    <row r="303" spans="2:58" hidden="1">
      <c r="B303" s="251"/>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c r="BE303" s="290"/>
      <c r="BF303" s="290"/>
    </row>
    <row r="304" spans="2:58" hidden="1">
      <c r="B304" s="251"/>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c r="BE304" s="290"/>
      <c r="BF304" s="290"/>
    </row>
    <row r="305" spans="2:58" hidden="1">
      <c r="B305" s="251"/>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c r="BE305" s="290"/>
      <c r="BF305" s="290"/>
    </row>
    <row r="306" spans="2:58" hidden="1">
      <c r="B306" s="251"/>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c r="BE306" s="290"/>
      <c r="BF306" s="290"/>
    </row>
    <row r="307" spans="2:58" hidden="1">
      <c r="B307" s="251"/>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c r="BE307" s="290"/>
      <c r="BF307" s="290"/>
    </row>
    <row r="308" spans="2:58" hidden="1">
      <c r="B308" s="251"/>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c r="BE308" s="290"/>
      <c r="BF308" s="290"/>
    </row>
    <row r="309" spans="2:58" hidden="1">
      <c r="B309" s="251"/>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c r="BE309" s="290"/>
      <c r="BF309" s="290"/>
    </row>
    <row r="310" spans="2:58" hidden="1">
      <c r="B310" s="251"/>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c r="BE310" s="290"/>
      <c r="BF310" s="290"/>
    </row>
    <row r="311" spans="2:58" hidden="1">
      <c r="B311" s="251"/>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c r="BE311" s="290"/>
      <c r="BF311" s="290"/>
    </row>
    <row r="312" spans="2:58" hidden="1">
      <c r="B312" s="251"/>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c r="BE312" s="290"/>
      <c r="BF312" s="290"/>
    </row>
    <row r="313" spans="2:58" hidden="1">
      <c r="B313" s="251"/>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c r="BE313" s="290"/>
      <c r="BF313" s="290"/>
    </row>
    <row r="314" spans="2:58" hidden="1">
      <c r="B314" s="251"/>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c r="BE314" s="290"/>
      <c r="BF314" s="290"/>
    </row>
    <row r="315" spans="2:58" hidden="1">
      <c r="B315" s="251"/>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c r="BE315" s="290"/>
      <c r="BF315" s="290"/>
    </row>
    <row r="316" spans="2:58" hidden="1">
      <c r="B316" s="251"/>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c r="BE316" s="290"/>
      <c r="BF316" s="290"/>
    </row>
    <row r="317" spans="2:58" hidden="1">
      <c r="B317" s="251"/>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c r="BE317" s="290"/>
      <c r="BF317" s="290"/>
    </row>
    <row r="318" spans="2:58" hidden="1">
      <c r="B318" s="251"/>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c r="BE318" s="290"/>
      <c r="BF318" s="290"/>
    </row>
    <row r="319" spans="2:58" hidden="1">
      <c r="B319" s="251"/>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c r="BE319" s="290"/>
      <c r="BF319" s="290"/>
    </row>
    <row r="320" spans="2:58" hidden="1">
      <c r="B320" s="251"/>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c r="BE320" s="290"/>
      <c r="BF320" s="290"/>
    </row>
    <row r="321" spans="2:58" hidden="1">
      <c r="B321" s="251"/>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c r="BE321" s="290"/>
      <c r="BF321" s="290"/>
    </row>
    <row r="322" spans="2:58" hidden="1">
      <c r="B322" s="251"/>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c r="BE322" s="290"/>
      <c r="BF322" s="290"/>
    </row>
    <row r="323" spans="2:58" hidden="1">
      <c r="B323" s="251"/>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c r="BE323" s="290"/>
      <c r="BF323" s="290"/>
    </row>
    <row r="324" spans="2:58" hidden="1">
      <c r="B324" s="251"/>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c r="BE324" s="290"/>
      <c r="BF324" s="290"/>
    </row>
    <row r="325" spans="2:58" hidden="1">
      <c r="B325" s="251"/>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c r="BE325" s="290"/>
      <c r="BF325" s="290"/>
    </row>
    <row r="326" spans="2:58" hidden="1">
      <c r="B326" s="251"/>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c r="BE326" s="290"/>
      <c r="BF326" s="290"/>
    </row>
    <row r="327" spans="2:58" hidden="1">
      <c r="B327" s="251"/>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c r="BE327" s="290"/>
      <c r="BF327" s="290"/>
    </row>
    <row r="328" spans="2:58" hidden="1">
      <c r="B328" s="251"/>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c r="BE328" s="290"/>
      <c r="BF328" s="290"/>
    </row>
    <row r="329" spans="2:58" hidden="1">
      <c r="B329" s="251"/>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c r="BE329" s="290"/>
      <c r="BF329" s="290"/>
    </row>
    <row r="330" spans="2:58" hidden="1">
      <c r="B330" s="251"/>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c r="BE330" s="290"/>
      <c r="BF330" s="290"/>
    </row>
    <row r="331" spans="2:58" hidden="1">
      <c r="B331" s="251"/>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c r="BE331" s="290"/>
      <c r="BF331" s="290"/>
    </row>
    <row r="332" spans="2:58" hidden="1">
      <c r="B332" s="251"/>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c r="BE332" s="290"/>
      <c r="BF332" s="290"/>
    </row>
    <row r="333" spans="2:58" hidden="1">
      <c r="B333" s="251"/>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c r="BE333" s="290"/>
      <c r="BF333" s="290"/>
    </row>
    <row r="334" spans="2:58" hidden="1">
      <c r="B334" s="251"/>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c r="BE334" s="290"/>
      <c r="BF334" s="290"/>
    </row>
    <row r="335" spans="2:58" hidden="1">
      <c r="B335" s="251"/>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c r="BE335" s="290"/>
      <c r="BF335" s="290"/>
    </row>
    <row r="336" spans="2:58" hidden="1">
      <c r="B336" s="251"/>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c r="BE336" s="290"/>
      <c r="BF336" s="290"/>
    </row>
    <row r="337" spans="2:58" hidden="1">
      <c r="B337" s="251"/>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c r="BE337" s="290"/>
      <c r="BF337" s="290"/>
    </row>
    <row r="338" spans="2:58" hidden="1">
      <c r="B338" s="251"/>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c r="BE338" s="290"/>
      <c r="BF338" s="290"/>
    </row>
    <row r="339" spans="2:58" hidden="1">
      <c r="B339" s="251"/>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c r="BE339" s="290"/>
      <c r="BF339" s="290"/>
    </row>
    <row r="340" spans="2:58" hidden="1">
      <c r="B340" s="251"/>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c r="BE340" s="290"/>
      <c r="BF340" s="290"/>
    </row>
    <row r="341" spans="2:58" hidden="1">
      <c r="B341" s="251"/>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c r="BE341" s="290"/>
      <c r="BF341" s="290"/>
    </row>
    <row r="342" spans="2:58" hidden="1">
      <c r="B342" s="251"/>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c r="BE342" s="290"/>
      <c r="BF342" s="290"/>
    </row>
    <row r="343" spans="2:58" hidden="1">
      <c r="B343" s="251"/>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c r="BE343" s="290"/>
      <c r="BF343" s="290"/>
    </row>
    <row r="344" spans="2:58" hidden="1">
      <c r="B344" s="251"/>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c r="BE344" s="290"/>
      <c r="BF344" s="290"/>
    </row>
    <row r="345" spans="2:58" hidden="1">
      <c r="B345" s="251"/>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c r="BE345" s="290"/>
      <c r="BF345" s="290"/>
    </row>
    <row r="346" spans="2:58" hidden="1">
      <c r="B346" s="251"/>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c r="BE346" s="290"/>
      <c r="BF346" s="290"/>
    </row>
    <row r="347" spans="2:58" hidden="1">
      <c r="B347" s="251"/>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c r="BE347" s="290"/>
      <c r="BF347" s="290"/>
    </row>
    <row r="348" spans="2:58" hidden="1">
      <c r="B348" s="251"/>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c r="BE348" s="290"/>
      <c r="BF348" s="290"/>
    </row>
    <row r="349" spans="2:58" hidden="1">
      <c r="B349" s="251"/>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c r="BE349" s="290"/>
      <c r="BF349" s="290"/>
    </row>
    <row r="350" spans="2:58" hidden="1">
      <c r="B350" s="251"/>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c r="BE350" s="290"/>
      <c r="BF350" s="290"/>
    </row>
    <row r="351" spans="2:58" hidden="1">
      <c r="B351" s="251"/>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c r="BE351" s="290"/>
      <c r="BF351" s="290"/>
    </row>
    <row r="352" spans="2:58" hidden="1">
      <c r="B352" s="251"/>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c r="BE352" s="290"/>
      <c r="BF352" s="290"/>
    </row>
    <row r="353" spans="2:58" hidden="1">
      <c r="B353" s="251"/>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c r="BE353" s="290"/>
      <c r="BF353" s="290"/>
    </row>
    <row r="354" spans="2:58" hidden="1">
      <c r="B354" s="251"/>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c r="BE354" s="290"/>
      <c r="BF354" s="290"/>
    </row>
    <row r="355" spans="2:58" hidden="1">
      <c r="B355" s="251"/>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c r="BE355" s="290"/>
      <c r="BF355" s="290"/>
    </row>
    <row r="356" spans="2:58" hidden="1">
      <c r="B356" s="251"/>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c r="BE356" s="290"/>
      <c r="BF356" s="290"/>
    </row>
    <row r="357" spans="2:58" hidden="1">
      <c r="B357" s="251"/>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c r="BE357" s="290"/>
      <c r="BF357" s="290"/>
    </row>
    <row r="358" spans="2:58" hidden="1">
      <c r="B358" s="251"/>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c r="BE358" s="290"/>
      <c r="BF358" s="290"/>
    </row>
    <row r="359" spans="2:58" hidden="1">
      <c r="B359" s="251"/>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c r="BE359" s="290"/>
      <c r="BF359" s="290"/>
    </row>
    <row r="360" spans="2:58" hidden="1">
      <c r="B360" s="251"/>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c r="BE360" s="290"/>
      <c r="BF360" s="290"/>
    </row>
    <row r="361" spans="2:58" hidden="1">
      <c r="B361" s="251"/>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c r="BE361" s="290"/>
      <c r="BF361" s="290"/>
    </row>
    <row r="362" spans="2:58" hidden="1">
      <c r="B362" s="251"/>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c r="BE362" s="290"/>
      <c r="BF362" s="290"/>
    </row>
    <row r="363" spans="2:58" hidden="1">
      <c r="B363" s="251"/>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c r="BE363" s="290"/>
      <c r="BF363" s="290"/>
    </row>
    <row r="364" spans="2:58" hidden="1">
      <c r="B364" s="251"/>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c r="BE364" s="290"/>
      <c r="BF364" s="290"/>
    </row>
    <row r="365" spans="2:58" hidden="1">
      <c r="B365" s="251"/>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c r="BE365" s="290"/>
      <c r="BF365" s="290"/>
    </row>
    <row r="366" spans="2:58" hidden="1">
      <c r="B366" s="251"/>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c r="BE366" s="290"/>
      <c r="BF366" s="290"/>
    </row>
    <row r="367" spans="2:58" hidden="1">
      <c r="B367" s="251"/>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c r="BE367" s="290"/>
      <c r="BF367" s="290"/>
    </row>
    <row r="368" spans="2:58" hidden="1">
      <c r="B368" s="251"/>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c r="BE368" s="290"/>
      <c r="BF368" s="290"/>
    </row>
    <row r="369" spans="2:58" hidden="1">
      <c r="B369" s="251"/>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c r="BE369" s="290"/>
      <c r="BF369" s="290"/>
    </row>
    <row r="370" spans="2:58" hidden="1">
      <c r="B370" s="251"/>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c r="BE370" s="290"/>
      <c r="BF370" s="290"/>
    </row>
    <row r="371" spans="2:58" hidden="1">
      <c r="B371" s="251"/>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c r="BE371" s="290"/>
      <c r="BF371" s="290"/>
    </row>
    <row r="372" spans="2:58" hidden="1">
      <c r="B372" s="251"/>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c r="BE372" s="290"/>
      <c r="BF372" s="290"/>
    </row>
    <row r="373" spans="2:58" hidden="1">
      <c r="B373" s="251"/>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c r="BE373" s="290"/>
      <c r="BF373" s="290"/>
    </row>
    <row r="374" spans="2:58" hidden="1">
      <c r="B374" s="251"/>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c r="BE374" s="290"/>
      <c r="BF374" s="290"/>
    </row>
    <row r="375" spans="2:58" hidden="1">
      <c r="B375" s="251"/>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c r="BE375" s="290"/>
      <c r="BF375" s="290"/>
    </row>
    <row r="376" spans="2:58" hidden="1">
      <c r="B376" s="251"/>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c r="BE376" s="290"/>
      <c r="BF376" s="290"/>
    </row>
    <row r="377" spans="2:58" hidden="1">
      <c r="B377" s="251"/>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c r="BE377" s="290"/>
      <c r="BF377" s="290"/>
    </row>
    <row r="378" spans="2:58" hidden="1">
      <c r="B378" s="251"/>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c r="BE378" s="290"/>
      <c r="BF378" s="290"/>
    </row>
    <row r="379" spans="2:58" hidden="1">
      <c r="B379" s="251"/>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c r="BE379" s="290"/>
      <c r="BF379" s="290"/>
    </row>
    <row r="380" spans="2:58" hidden="1">
      <c r="B380" s="251"/>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c r="BE380" s="290"/>
      <c r="BF380" s="290"/>
    </row>
    <row r="381" spans="2:58" hidden="1">
      <c r="B381" s="251"/>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c r="BE381" s="290"/>
      <c r="BF381" s="290"/>
    </row>
    <row r="382" spans="2:58" hidden="1">
      <c r="B382" s="251"/>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c r="BE382" s="290"/>
      <c r="BF382" s="290"/>
    </row>
    <row r="383" spans="2:58" hidden="1">
      <c r="B383" s="251"/>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c r="BE383" s="290"/>
      <c r="BF383" s="290"/>
    </row>
    <row r="384" spans="2:58" hidden="1">
      <c r="B384" s="251"/>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c r="BE384" s="290"/>
      <c r="BF384" s="290"/>
    </row>
    <row r="385" spans="2:58" hidden="1">
      <c r="B385" s="251"/>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c r="BE385" s="290"/>
      <c r="BF385" s="290"/>
    </row>
    <row r="386" spans="2:58" hidden="1">
      <c r="B386" s="251"/>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c r="BE386" s="290"/>
      <c r="BF386" s="290"/>
    </row>
    <row r="387" spans="2:58" hidden="1">
      <c r="B387" s="251"/>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c r="BE387" s="290"/>
      <c r="BF387" s="290"/>
    </row>
    <row r="388" spans="2:58" hidden="1">
      <c r="B388" s="251"/>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c r="BE388" s="290"/>
      <c r="BF388" s="290"/>
    </row>
    <row r="389" spans="2:58" hidden="1">
      <c r="B389" s="251"/>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c r="BE389" s="290"/>
      <c r="BF389" s="290"/>
    </row>
    <row r="390" spans="2:58" hidden="1">
      <c r="B390" s="251"/>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c r="BE390" s="290"/>
      <c r="BF390" s="290"/>
    </row>
    <row r="391" spans="2:58" hidden="1">
      <c r="B391" s="251"/>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c r="BE391" s="290"/>
      <c r="BF391" s="290"/>
    </row>
    <row r="392" spans="2:58" hidden="1">
      <c r="B392" s="251"/>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c r="BE392" s="290"/>
      <c r="BF392" s="290"/>
    </row>
    <row r="393" spans="2:58" hidden="1">
      <c r="B393" s="251"/>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c r="BE393" s="290"/>
      <c r="BF393" s="290"/>
    </row>
    <row r="394" spans="2:58" hidden="1">
      <c r="B394" s="251"/>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c r="BE394" s="290"/>
      <c r="BF394" s="290"/>
    </row>
    <row r="395" spans="2:58" hidden="1">
      <c r="B395" s="251"/>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c r="BE395" s="290"/>
      <c r="BF395" s="290"/>
    </row>
    <row r="396" spans="2:58" hidden="1">
      <c r="B396" s="251"/>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c r="BE396" s="290"/>
      <c r="BF396" s="290"/>
    </row>
    <row r="397" spans="2:58" hidden="1">
      <c r="B397" s="251"/>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c r="BE397" s="290"/>
      <c r="BF397" s="290"/>
    </row>
    <row r="398" spans="2:58" hidden="1">
      <c r="B398" s="251"/>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c r="BE398" s="290"/>
      <c r="BF398" s="290"/>
    </row>
    <row r="399" spans="2:58" hidden="1">
      <c r="B399" s="251"/>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c r="BE399" s="290"/>
      <c r="BF399" s="290"/>
    </row>
    <row r="400" spans="2:58" hidden="1">
      <c r="B400" s="251"/>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c r="BE400" s="290"/>
      <c r="BF400" s="290"/>
    </row>
    <row r="401" spans="2:58" hidden="1">
      <c r="B401" s="251"/>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c r="BE401" s="290"/>
      <c r="BF401" s="290"/>
    </row>
    <row r="402" spans="2:58" hidden="1">
      <c r="B402" s="251"/>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c r="BE402" s="290"/>
      <c r="BF402" s="290"/>
    </row>
    <row r="403" spans="2:58" hidden="1">
      <c r="B403" s="251"/>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c r="BE403" s="290"/>
      <c r="BF403" s="290"/>
    </row>
    <row r="404" spans="2:58" hidden="1">
      <c r="B404" s="251"/>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c r="BE404" s="290"/>
      <c r="BF404" s="290"/>
    </row>
    <row r="405" spans="2:58" hidden="1">
      <c r="B405" s="251"/>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c r="BE405" s="290"/>
      <c r="BF405" s="290"/>
    </row>
    <row r="406" spans="2:58" hidden="1">
      <c r="B406" s="251"/>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c r="BE406" s="290"/>
      <c r="BF406" s="290"/>
    </row>
    <row r="407" spans="2:58" hidden="1">
      <c r="B407" s="251"/>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c r="BE407" s="290"/>
      <c r="BF407" s="290"/>
    </row>
    <row r="408" spans="2:58" hidden="1">
      <c r="B408" s="251"/>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c r="BE408" s="290"/>
      <c r="BF408" s="290"/>
    </row>
    <row r="409" spans="2:58" hidden="1">
      <c r="B409" s="251"/>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c r="BE409" s="290"/>
      <c r="BF409" s="290"/>
    </row>
    <row r="410" spans="2:58" hidden="1">
      <c r="B410" s="251"/>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row>
    <row r="411" spans="2:58" hidden="1">
      <c r="B411" s="251"/>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c r="BE411" s="290"/>
      <c r="BF411" s="290"/>
    </row>
    <row r="412" spans="2:58" hidden="1">
      <c r="B412" s="251"/>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c r="BE412" s="290"/>
      <c r="BF412" s="290"/>
    </row>
    <row r="413" spans="2:58" hidden="1">
      <c r="B413" s="251"/>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c r="BE413" s="290"/>
      <c r="BF413" s="290"/>
    </row>
    <row r="414" spans="2:58" hidden="1">
      <c r="B414" s="251"/>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c r="BE414" s="290"/>
      <c r="BF414" s="290"/>
    </row>
    <row r="415" spans="2:58" hidden="1">
      <c r="B415" s="251"/>
      <c r="AB415" s="290"/>
      <c r="AC415" s="290"/>
      <c r="AD415" s="290"/>
      <c r="AE415" s="290"/>
      <c r="AF415" s="290"/>
      <c r="AG415" s="290"/>
      <c r="AH415" s="290"/>
      <c r="AI415" s="290"/>
      <c r="AJ415" s="290"/>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c r="BE415" s="290"/>
      <c r="BF415" s="290"/>
    </row>
    <row r="416" spans="2:58" hidden="1">
      <c r="B416" s="251"/>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c r="BE416" s="290"/>
      <c r="BF416" s="290"/>
    </row>
    <row r="417" spans="2:58" hidden="1">
      <c r="B417" s="251"/>
      <c r="AB417" s="290"/>
      <c r="AC417" s="290"/>
      <c r="AD417" s="290"/>
      <c r="AE417" s="290"/>
      <c r="AF417" s="290"/>
      <c r="AG417" s="290"/>
      <c r="AH417" s="290"/>
      <c r="AI417" s="290"/>
      <c r="AJ417" s="290"/>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c r="BE417" s="290"/>
      <c r="BF417" s="290"/>
    </row>
    <row r="418" spans="2:58" hidden="1">
      <c r="B418" s="251"/>
      <c r="AB418" s="290"/>
      <c r="AC418" s="290"/>
      <c r="AD418" s="290"/>
      <c r="AE418" s="290"/>
      <c r="AF418" s="290"/>
      <c r="AG418" s="290"/>
      <c r="AH418" s="290"/>
      <c r="AI418" s="290"/>
      <c r="AJ418" s="290"/>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c r="BE418" s="290"/>
      <c r="BF418" s="290"/>
    </row>
    <row r="419" spans="2:58" hidden="1">
      <c r="B419" s="251"/>
      <c r="AB419" s="290"/>
      <c r="AC419" s="290"/>
      <c r="AD419" s="290"/>
      <c r="AE419" s="290"/>
      <c r="AF419" s="290"/>
      <c r="AG419" s="290"/>
      <c r="AH419" s="290"/>
      <c r="AI419" s="290"/>
      <c r="AJ419" s="290"/>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c r="BE419" s="290"/>
      <c r="BF419" s="290"/>
    </row>
    <row r="420" spans="2:58" hidden="1">
      <c r="B420" s="251"/>
      <c r="AB420" s="290"/>
      <c r="AC420" s="290"/>
      <c r="AD420" s="290"/>
      <c r="AE420" s="290"/>
      <c r="AF420" s="290"/>
      <c r="AG420" s="290"/>
      <c r="AH420" s="290"/>
      <c r="AI420" s="290"/>
      <c r="AJ420" s="290"/>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c r="BE420" s="290"/>
      <c r="BF420" s="290"/>
    </row>
    <row r="421" spans="2:58" hidden="1">
      <c r="B421" s="251"/>
      <c r="AB421" s="290"/>
      <c r="AC421" s="290"/>
      <c r="AD421" s="290"/>
      <c r="AE421" s="290"/>
      <c r="AF421" s="290"/>
      <c r="AG421" s="290"/>
      <c r="AH421" s="290"/>
      <c r="AI421" s="290"/>
      <c r="AJ421" s="290"/>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c r="BE421" s="290"/>
      <c r="BF421" s="290"/>
    </row>
    <row r="422" spans="2:58" hidden="1">
      <c r="B422" s="251"/>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c r="BE422" s="290"/>
      <c r="BF422" s="290"/>
    </row>
    <row r="423" spans="2:58" hidden="1">
      <c r="B423" s="251"/>
      <c r="AB423" s="290"/>
      <c r="AC423" s="290"/>
      <c r="AD423" s="290"/>
      <c r="AE423" s="290"/>
      <c r="AF423" s="290"/>
      <c r="AG423" s="290"/>
      <c r="AH423" s="290"/>
      <c r="AI423" s="290"/>
      <c r="AJ423" s="290"/>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c r="BE423" s="290"/>
      <c r="BF423" s="290"/>
    </row>
    <row r="424" spans="2:58" hidden="1">
      <c r="B424" s="251"/>
      <c r="AB424" s="290"/>
      <c r="AC424" s="290"/>
      <c r="AD424" s="290"/>
      <c r="AE424" s="290"/>
      <c r="AF424" s="290"/>
      <c r="AG424" s="290"/>
      <c r="AH424" s="290"/>
      <c r="AI424" s="290"/>
      <c r="AJ424" s="290"/>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c r="BE424" s="290"/>
      <c r="BF424" s="290"/>
    </row>
    <row r="425" spans="2:58" hidden="1">
      <c r="B425" s="251"/>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c r="BE425" s="290"/>
      <c r="BF425" s="290"/>
    </row>
    <row r="426" spans="2:58" hidden="1">
      <c r="B426" s="251"/>
      <c r="AB426" s="290"/>
      <c r="AC426" s="290"/>
      <c r="AD426" s="290"/>
      <c r="AE426" s="290"/>
      <c r="AF426" s="290"/>
      <c r="AG426" s="290"/>
      <c r="AH426" s="290"/>
      <c r="AI426" s="290"/>
      <c r="AJ426" s="290"/>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c r="BE426" s="290"/>
      <c r="BF426" s="290"/>
    </row>
    <row r="427" spans="2:58" hidden="1">
      <c r="B427" s="251"/>
      <c r="AB427" s="290"/>
      <c r="AC427" s="290"/>
      <c r="AD427" s="290"/>
      <c r="AE427" s="290"/>
      <c r="AF427" s="290"/>
      <c r="AG427" s="290"/>
      <c r="AH427" s="290"/>
      <c r="AI427" s="290"/>
      <c r="AJ427" s="290"/>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c r="BE427" s="290"/>
      <c r="BF427" s="290"/>
    </row>
    <row r="428" spans="2:58" hidden="1">
      <c r="B428" s="251"/>
      <c r="AB428" s="290"/>
      <c r="AC428" s="290"/>
      <c r="AD428" s="290"/>
      <c r="AE428" s="290"/>
      <c r="AF428" s="290"/>
      <c r="AG428" s="290"/>
      <c r="AH428" s="290"/>
      <c r="AI428" s="290"/>
      <c r="AJ428" s="290"/>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c r="BE428" s="290"/>
      <c r="BF428" s="290"/>
    </row>
    <row r="429" spans="2:58" hidden="1">
      <c r="B429" s="251"/>
      <c r="AB429" s="290"/>
      <c r="AC429" s="290"/>
      <c r="AD429" s="290"/>
      <c r="AE429" s="290"/>
      <c r="AF429" s="290"/>
      <c r="AG429" s="290"/>
      <c r="AH429" s="290"/>
      <c r="AI429" s="290"/>
      <c r="AJ429" s="290"/>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c r="BE429" s="290"/>
      <c r="BF429" s="290"/>
    </row>
    <row r="430" spans="2:58" hidden="1">
      <c r="B430" s="251"/>
      <c r="AB430" s="290"/>
      <c r="AC430" s="290"/>
      <c r="AD430" s="290"/>
      <c r="AE430" s="290"/>
      <c r="AF430" s="290"/>
      <c r="AG430" s="290"/>
      <c r="AH430" s="290"/>
      <c r="AI430" s="290"/>
      <c r="AJ430" s="290"/>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c r="BE430" s="290"/>
      <c r="BF430" s="290"/>
    </row>
    <row r="431" spans="2:58" hidden="1">
      <c r="B431" s="251"/>
      <c r="AB431" s="290"/>
      <c r="AC431" s="290"/>
      <c r="AD431" s="290"/>
      <c r="AE431" s="290"/>
      <c r="AF431" s="290"/>
      <c r="AG431" s="290"/>
      <c r="AH431" s="290"/>
      <c r="AI431" s="290"/>
      <c r="AJ431" s="290"/>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c r="BE431" s="290"/>
      <c r="BF431" s="290"/>
    </row>
    <row r="432" spans="2:58" hidden="1">
      <c r="B432" s="251"/>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c r="BE432" s="290"/>
      <c r="BF432" s="290"/>
    </row>
    <row r="433" spans="2:58" hidden="1">
      <c r="B433" s="251"/>
      <c r="AB433" s="290"/>
      <c r="AC433" s="290"/>
      <c r="AD433" s="290"/>
      <c r="AE433" s="290"/>
      <c r="AF433" s="290"/>
      <c r="AG433" s="290"/>
      <c r="AH433" s="290"/>
      <c r="AI433" s="290"/>
      <c r="AJ433" s="290"/>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c r="BE433" s="290"/>
      <c r="BF433" s="290"/>
    </row>
    <row r="434" spans="2:58" hidden="1">
      <c r="B434" s="251"/>
      <c r="AB434" s="290"/>
      <c r="AC434" s="290"/>
      <c r="AD434" s="290"/>
      <c r="AE434" s="290"/>
      <c r="AF434" s="290"/>
      <c r="AG434" s="290"/>
      <c r="AH434" s="290"/>
      <c r="AI434" s="290"/>
      <c r="AJ434" s="290"/>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c r="BE434" s="290"/>
      <c r="BF434" s="290"/>
    </row>
    <row r="435" spans="2:58" hidden="1">
      <c r="B435" s="251"/>
      <c r="AB435" s="290"/>
      <c r="AC435" s="290"/>
      <c r="AD435" s="290"/>
      <c r="AE435" s="290"/>
      <c r="AF435" s="290"/>
      <c r="AG435" s="290"/>
      <c r="AH435" s="290"/>
      <c r="AI435" s="290"/>
      <c r="AJ435" s="290"/>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c r="BE435" s="290"/>
      <c r="BF435" s="290"/>
    </row>
    <row r="436" spans="2:58" hidden="1">
      <c r="B436" s="251"/>
      <c r="AB436" s="290"/>
      <c r="AC436" s="290"/>
      <c r="AD436" s="290"/>
      <c r="AE436" s="290"/>
      <c r="AF436" s="290"/>
      <c r="AG436" s="290"/>
      <c r="AH436" s="290"/>
      <c r="AI436" s="290"/>
      <c r="AJ436" s="290"/>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c r="BE436" s="290"/>
      <c r="BF436" s="290"/>
    </row>
    <row r="437" spans="2:58" hidden="1">
      <c r="B437" s="251"/>
      <c r="AB437" s="290"/>
      <c r="AC437" s="290"/>
      <c r="AD437" s="290"/>
      <c r="AE437" s="290"/>
      <c r="AF437" s="290"/>
      <c r="AG437" s="290"/>
      <c r="AH437" s="290"/>
      <c r="AI437" s="290"/>
      <c r="AJ437" s="290"/>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c r="BE437" s="290"/>
      <c r="BF437" s="290"/>
    </row>
    <row r="438" spans="2:58" hidden="1">
      <c r="B438" s="251"/>
      <c r="AB438" s="290"/>
      <c r="AC438" s="290"/>
      <c r="AD438" s="290"/>
      <c r="AE438" s="290"/>
      <c r="AF438" s="290"/>
      <c r="AG438" s="290"/>
      <c r="AH438" s="290"/>
      <c r="AI438" s="290"/>
      <c r="AJ438" s="290"/>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c r="BE438" s="290"/>
      <c r="BF438" s="290"/>
    </row>
    <row r="439" spans="2:58" hidden="1">
      <c r="B439" s="251"/>
      <c r="AB439" s="290"/>
      <c r="AC439" s="290"/>
      <c r="AD439" s="290"/>
      <c r="AE439" s="290"/>
      <c r="AF439" s="290"/>
      <c r="AG439" s="290"/>
      <c r="AH439" s="290"/>
      <c r="AI439" s="290"/>
      <c r="AJ439" s="290"/>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c r="BE439" s="290"/>
      <c r="BF439" s="290"/>
    </row>
    <row r="440" spans="2:58" hidden="1">
      <c r="B440" s="251"/>
      <c r="AB440" s="290"/>
      <c r="AC440" s="290"/>
      <c r="AD440" s="290"/>
      <c r="AE440" s="290"/>
      <c r="AF440" s="290"/>
      <c r="AG440" s="290"/>
      <c r="AH440" s="290"/>
      <c r="AI440" s="290"/>
      <c r="AJ440" s="290"/>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c r="BE440" s="290"/>
      <c r="BF440" s="290"/>
    </row>
    <row r="441" spans="2:58" hidden="1">
      <c r="B441" s="251"/>
      <c r="AB441" s="290"/>
      <c r="AC441" s="290"/>
      <c r="AD441" s="290"/>
      <c r="AE441" s="290"/>
      <c r="AF441" s="290"/>
      <c r="AG441" s="290"/>
      <c r="AH441" s="290"/>
      <c r="AI441" s="290"/>
      <c r="AJ441" s="290"/>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c r="BE441" s="290"/>
      <c r="BF441" s="290"/>
    </row>
    <row r="442" spans="2:58" hidden="1">
      <c r="B442" s="251"/>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c r="BE442" s="290"/>
      <c r="BF442" s="290"/>
    </row>
    <row r="443" spans="2:58" hidden="1">
      <c r="B443" s="251"/>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c r="BE443" s="290"/>
      <c r="BF443" s="290"/>
    </row>
    <row r="444" spans="2:58" hidden="1">
      <c r="B444" s="251"/>
      <c r="AB444" s="290"/>
      <c r="AC444" s="290"/>
      <c r="AD444" s="290"/>
      <c r="AE444" s="290"/>
      <c r="AF444" s="290"/>
      <c r="AG444" s="290"/>
      <c r="AH444" s="290"/>
      <c r="AI444" s="290"/>
      <c r="AJ444" s="290"/>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c r="BE444" s="290"/>
      <c r="BF444" s="290"/>
    </row>
    <row r="445" spans="2:58" hidden="1">
      <c r="B445" s="251"/>
      <c r="AB445" s="290"/>
      <c r="AC445" s="290"/>
      <c r="AD445" s="290"/>
      <c r="AE445" s="290"/>
      <c r="AF445" s="290"/>
      <c r="AG445" s="290"/>
      <c r="AH445" s="290"/>
      <c r="AI445" s="290"/>
      <c r="AJ445" s="290"/>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c r="BE445" s="290"/>
      <c r="BF445" s="290"/>
    </row>
    <row r="446" spans="2:58" hidden="1">
      <c r="B446" s="251"/>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c r="BE446" s="290"/>
      <c r="BF446" s="290"/>
    </row>
    <row r="447" spans="2:58" hidden="1">
      <c r="B447" s="251"/>
      <c r="AB447" s="290"/>
      <c r="AC447" s="290"/>
      <c r="AD447" s="290"/>
      <c r="AE447" s="290"/>
      <c r="AF447" s="290"/>
      <c r="AG447" s="290"/>
      <c r="AH447" s="290"/>
      <c r="AI447" s="290"/>
      <c r="AJ447" s="290"/>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c r="BE447" s="290"/>
      <c r="BF447" s="290"/>
    </row>
    <row r="448" spans="2:58" hidden="1">
      <c r="B448" s="251"/>
      <c r="AB448" s="290"/>
      <c r="AC448" s="290"/>
      <c r="AD448" s="290"/>
      <c r="AE448" s="290"/>
      <c r="AF448" s="290"/>
      <c r="AG448" s="290"/>
      <c r="AH448" s="290"/>
      <c r="AI448" s="290"/>
      <c r="AJ448" s="290"/>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c r="BE448" s="290"/>
      <c r="BF448" s="290"/>
    </row>
    <row r="449" spans="2:58" hidden="1">
      <c r="B449" s="251"/>
      <c r="AB449" s="290"/>
      <c r="AC449" s="290"/>
      <c r="AD449" s="290"/>
      <c r="AE449" s="290"/>
      <c r="AF449" s="290"/>
      <c r="AG449" s="290"/>
      <c r="AH449" s="290"/>
      <c r="AI449" s="290"/>
      <c r="AJ449" s="290"/>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c r="BE449" s="290"/>
      <c r="BF449" s="290"/>
    </row>
    <row r="450" spans="2:58" hidden="1">
      <c r="B450" s="251"/>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c r="BE450" s="290"/>
      <c r="BF450" s="290"/>
    </row>
    <row r="451" spans="2:58" hidden="1">
      <c r="B451" s="251"/>
      <c r="AB451" s="290"/>
      <c r="AC451" s="290"/>
      <c r="AD451" s="290"/>
      <c r="AE451" s="290"/>
      <c r="AF451" s="290"/>
      <c r="AG451" s="290"/>
      <c r="AH451" s="290"/>
      <c r="AI451" s="290"/>
      <c r="AJ451" s="290"/>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c r="BE451" s="290"/>
      <c r="BF451" s="290"/>
    </row>
    <row r="452" spans="2:58" hidden="1">
      <c r="B452" s="251"/>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c r="BE452" s="290"/>
      <c r="BF452" s="290"/>
    </row>
    <row r="453" spans="2:58" hidden="1">
      <c r="B453" s="251"/>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c r="BE453" s="290"/>
      <c r="BF453" s="290"/>
    </row>
    <row r="454" spans="2:58" hidden="1">
      <c r="B454" s="251"/>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c r="BE454" s="290"/>
      <c r="BF454" s="290"/>
    </row>
    <row r="455" spans="2:58" hidden="1">
      <c r="B455" s="251"/>
      <c r="AB455" s="290"/>
      <c r="AC455" s="290"/>
      <c r="AD455" s="290"/>
      <c r="AE455" s="290"/>
      <c r="AF455" s="290"/>
      <c r="AG455" s="290"/>
      <c r="AH455" s="290"/>
      <c r="AI455" s="290"/>
      <c r="AJ455" s="290"/>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c r="BE455" s="290"/>
      <c r="BF455" s="290"/>
    </row>
    <row r="456" spans="2:58" hidden="1">
      <c r="B456" s="251"/>
      <c r="AB456" s="290"/>
      <c r="AC456" s="290"/>
      <c r="AD456" s="290"/>
      <c r="AE456" s="290"/>
      <c r="AF456" s="290"/>
      <c r="AG456" s="290"/>
      <c r="AH456" s="290"/>
      <c r="AI456" s="290"/>
      <c r="AJ456" s="290"/>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c r="BE456" s="290"/>
      <c r="BF456" s="290"/>
    </row>
    <row r="457" spans="2:58" hidden="1">
      <c r="B457" s="251"/>
      <c r="AB457" s="290"/>
      <c r="AC457" s="290"/>
      <c r="AD457" s="290"/>
      <c r="AE457" s="290"/>
      <c r="AF457" s="290"/>
      <c r="AG457" s="290"/>
      <c r="AH457" s="290"/>
      <c r="AI457" s="290"/>
      <c r="AJ457" s="290"/>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c r="BE457" s="290"/>
      <c r="BF457" s="290"/>
    </row>
    <row r="458" spans="2:58" hidden="1">
      <c r="B458" s="251"/>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c r="BE458" s="290"/>
      <c r="BF458" s="290"/>
    </row>
    <row r="459" spans="2:58" hidden="1">
      <c r="B459" s="251"/>
      <c r="AB459" s="290"/>
      <c r="AC459" s="290"/>
      <c r="AD459" s="290"/>
      <c r="AE459" s="290"/>
      <c r="AF459" s="290"/>
      <c r="AG459" s="290"/>
      <c r="AH459" s="290"/>
      <c r="AI459" s="290"/>
      <c r="AJ459" s="290"/>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c r="BE459" s="290"/>
      <c r="BF459" s="290"/>
    </row>
    <row r="460" spans="2:58" hidden="1">
      <c r="B460" s="251"/>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c r="BE460" s="290"/>
      <c r="BF460" s="290"/>
    </row>
    <row r="461" spans="2:58" hidden="1">
      <c r="B461" s="251"/>
      <c r="AB461" s="290"/>
      <c r="AC461" s="290"/>
      <c r="AD461" s="290"/>
      <c r="AE461" s="290"/>
      <c r="AF461" s="290"/>
      <c r="AG461" s="290"/>
      <c r="AH461" s="290"/>
      <c r="AI461" s="290"/>
      <c r="AJ461" s="290"/>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c r="BE461" s="290"/>
      <c r="BF461" s="290"/>
    </row>
    <row r="462" spans="2:58" hidden="1">
      <c r="B462" s="251"/>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c r="BE462" s="290"/>
      <c r="BF462" s="290"/>
    </row>
    <row r="463" spans="2:58" hidden="1">
      <c r="B463" s="251"/>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c r="BE463" s="290"/>
      <c r="BF463" s="290"/>
    </row>
    <row r="464" spans="2:58" hidden="1">
      <c r="B464" s="251"/>
      <c r="AB464" s="290"/>
      <c r="AC464" s="290"/>
      <c r="AD464" s="290"/>
      <c r="AE464" s="290"/>
      <c r="AF464" s="290"/>
      <c r="AG464" s="290"/>
      <c r="AH464" s="290"/>
      <c r="AI464" s="290"/>
      <c r="AJ464" s="290"/>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c r="BE464" s="290"/>
      <c r="BF464" s="290"/>
    </row>
    <row r="465" spans="2:58" hidden="1">
      <c r="B465" s="251"/>
      <c r="AB465" s="290"/>
      <c r="AC465" s="290"/>
      <c r="AD465" s="290"/>
      <c r="AE465" s="290"/>
      <c r="AF465" s="290"/>
      <c r="AG465" s="290"/>
      <c r="AH465" s="290"/>
      <c r="AI465" s="290"/>
      <c r="AJ465" s="290"/>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c r="BE465" s="290"/>
      <c r="BF465" s="290"/>
    </row>
    <row r="466" spans="2:58" hidden="1">
      <c r="B466" s="251"/>
      <c r="AB466" s="290"/>
      <c r="AC466" s="290"/>
      <c r="AD466" s="290"/>
      <c r="AE466" s="290"/>
      <c r="AF466" s="290"/>
      <c r="AG466" s="290"/>
      <c r="AH466" s="290"/>
      <c r="AI466" s="290"/>
      <c r="AJ466" s="290"/>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c r="BE466" s="290"/>
      <c r="BF466" s="290"/>
    </row>
    <row r="467" spans="2:58" hidden="1">
      <c r="B467" s="251"/>
      <c r="AB467" s="290"/>
      <c r="AC467" s="290"/>
      <c r="AD467" s="290"/>
      <c r="AE467" s="290"/>
      <c r="AF467" s="290"/>
      <c r="AG467" s="290"/>
      <c r="AH467" s="290"/>
      <c r="AI467" s="290"/>
      <c r="AJ467" s="290"/>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c r="BE467" s="290"/>
      <c r="BF467" s="290"/>
    </row>
    <row r="468" spans="2:58" hidden="1">
      <c r="B468" s="251"/>
      <c r="AB468" s="290"/>
      <c r="AC468" s="290"/>
      <c r="AD468" s="290"/>
      <c r="AE468" s="290"/>
      <c r="AF468" s="290"/>
      <c r="AG468" s="290"/>
      <c r="AH468" s="290"/>
      <c r="AI468" s="290"/>
      <c r="AJ468" s="290"/>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c r="BE468" s="290"/>
      <c r="BF468" s="290"/>
    </row>
    <row r="469" spans="2:58" hidden="1">
      <c r="B469" s="251"/>
      <c r="AB469" s="290"/>
      <c r="AC469" s="290"/>
      <c r="AD469" s="290"/>
      <c r="AE469" s="290"/>
      <c r="AF469" s="290"/>
      <c r="AG469" s="290"/>
      <c r="AH469" s="290"/>
      <c r="AI469" s="290"/>
      <c r="AJ469" s="290"/>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c r="BE469" s="290"/>
      <c r="BF469" s="290"/>
    </row>
    <row r="470" spans="2:58" hidden="1">
      <c r="B470" s="251"/>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row>
    <row r="471" spans="2:58" hidden="1">
      <c r="B471" s="251"/>
      <c r="AB471" s="290"/>
      <c r="AC471" s="290"/>
      <c r="AD471" s="290"/>
      <c r="AE471" s="290"/>
      <c r="AF471" s="290"/>
      <c r="AG471" s="290"/>
      <c r="AH471" s="290"/>
      <c r="AI471" s="290"/>
      <c r="AJ471" s="290"/>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c r="BE471" s="290"/>
      <c r="BF471" s="290"/>
    </row>
    <row r="472" spans="2:58" hidden="1">
      <c r="B472" s="251"/>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c r="BE472" s="290"/>
      <c r="BF472" s="290"/>
    </row>
    <row r="473" spans="2:58" hidden="1">
      <c r="B473" s="251"/>
      <c r="AB473" s="290"/>
      <c r="AC473" s="290"/>
      <c r="AD473" s="290"/>
      <c r="AE473" s="290"/>
      <c r="AF473" s="290"/>
      <c r="AG473" s="290"/>
      <c r="AH473" s="290"/>
      <c r="AI473" s="290"/>
      <c r="AJ473" s="290"/>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c r="BE473" s="290"/>
      <c r="BF473" s="290"/>
    </row>
    <row r="474" spans="2:58" hidden="1">
      <c r="B474" s="251"/>
      <c r="AB474" s="290"/>
      <c r="AC474" s="290"/>
      <c r="AD474" s="290"/>
      <c r="AE474" s="290"/>
      <c r="AF474" s="290"/>
      <c r="AG474" s="290"/>
      <c r="AH474" s="290"/>
      <c r="AI474" s="290"/>
      <c r="AJ474" s="290"/>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c r="BE474" s="290"/>
      <c r="BF474" s="290"/>
    </row>
    <row r="475" spans="2:58" hidden="1">
      <c r="B475" s="251"/>
      <c r="AB475" s="290"/>
      <c r="AC475" s="290"/>
      <c r="AD475" s="290"/>
      <c r="AE475" s="290"/>
      <c r="AF475" s="290"/>
      <c r="AG475" s="290"/>
      <c r="AH475" s="290"/>
      <c r="AI475" s="290"/>
      <c r="AJ475" s="290"/>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c r="BE475" s="290"/>
      <c r="BF475" s="290"/>
    </row>
    <row r="476" spans="2:58" hidden="1">
      <c r="B476" s="251"/>
      <c r="AB476" s="290"/>
      <c r="AC476" s="290"/>
      <c r="AD476" s="290"/>
      <c r="AE476" s="290"/>
      <c r="AF476" s="290"/>
      <c r="AG476" s="290"/>
      <c r="AH476" s="290"/>
      <c r="AI476" s="290"/>
      <c r="AJ476" s="290"/>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c r="BE476" s="290"/>
      <c r="BF476" s="290"/>
    </row>
    <row r="477" spans="2:58" hidden="1">
      <c r="B477" s="251"/>
      <c r="AB477" s="290"/>
      <c r="AC477" s="290"/>
      <c r="AD477" s="290"/>
      <c r="AE477" s="290"/>
      <c r="AF477" s="290"/>
      <c r="AG477" s="290"/>
      <c r="AH477" s="290"/>
      <c r="AI477" s="290"/>
      <c r="AJ477" s="290"/>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c r="BE477" s="290"/>
      <c r="BF477" s="290"/>
    </row>
    <row r="478" spans="2:58" hidden="1">
      <c r="B478" s="251"/>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row>
    <row r="479" spans="2:58" hidden="1">
      <c r="B479" s="251"/>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c r="BE479" s="290"/>
      <c r="BF479" s="290"/>
    </row>
    <row r="480" spans="2:58" hidden="1">
      <c r="B480" s="251"/>
      <c r="AB480" s="290"/>
      <c r="AC480" s="290"/>
      <c r="AD480" s="290"/>
      <c r="AE480" s="290"/>
      <c r="AF480" s="290"/>
      <c r="AG480" s="290"/>
      <c r="AH480" s="290"/>
      <c r="AI480" s="290"/>
      <c r="AJ480" s="290"/>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c r="BE480" s="290"/>
      <c r="BF480" s="290"/>
    </row>
    <row r="481" spans="2:58" hidden="1">
      <c r="B481" s="251"/>
      <c r="AB481" s="290"/>
      <c r="AC481" s="290"/>
      <c r="AD481" s="290"/>
      <c r="AE481" s="290"/>
      <c r="AF481" s="290"/>
      <c r="AG481" s="290"/>
      <c r="AH481" s="290"/>
      <c r="AI481" s="290"/>
      <c r="AJ481" s="290"/>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c r="BE481" s="290"/>
      <c r="BF481" s="290"/>
    </row>
    <row r="482" spans="2:58" hidden="1">
      <c r="B482" s="251"/>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c r="BE482" s="290"/>
      <c r="BF482" s="290"/>
    </row>
    <row r="483" spans="2:58" hidden="1">
      <c r="B483" s="251"/>
      <c r="AB483" s="290"/>
      <c r="AC483" s="290"/>
      <c r="AD483" s="290"/>
      <c r="AE483" s="290"/>
      <c r="AF483" s="290"/>
      <c r="AG483" s="290"/>
      <c r="AH483" s="290"/>
      <c r="AI483" s="290"/>
      <c r="AJ483" s="290"/>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c r="BE483" s="290"/>
      <c r="BF483" s="290"/>
    </row>
    <row r="484" spans="2:58" hidden="1">
      <c r="B484" s="251"/>
      <c r="AB484" s="290"/>
      <c r="AC484" s="290"/>
      <c r="AD484" s="290"/>
      <c r="AE484" s="290"/>
      <c r="AF484" s="290"/>
      <c r="AG484" s="290"/>
      <c r="AH484" s="290"/>
      <c r="AI484" s="290"/>
      <c r="AJ484" s="290"/>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c r="BE484" s="290"/>
      <c r="BF484" s="290"/>
    </row>
    <row r="485" spans="2:58" hidden="1">
      <c r="B485" s="251"/>
      <c r="AB485" s="290"/>
      <c r="AC485" s="290"/>
      <c r="AD485" s="290"/>
      <c r="AE485" s="290"/>
      <c r="AF485" s="290"/>
      <c r="AG485" s="290"/>
      <c r="AH485" s="290"/>
      <c r="AI485" s="290"/>
      <c r="AJ485" s="290"/>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c r="BE485" s="290"/>
      <c r="BF485" s="290"/>
    </row>
    <row r="486" spans="2:58" hidden="1">
      <c r="B486" s="251"/>
      <c r="AB486" s="290"/>
      <c r="AC486" s="290"/>
      <c r="AD486" s="290"/>
      <c r="AE486" s="290"/>
      <c r="AF486" s="290"/>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row>
    <row r="487" spans="2:58" hidden="1">
      <c r="B487" s="251"/>
      <c r="AB487" s="290"/>
      <c r="AC487" s="290"/>
      <c r="AD487" s="290"/>
      <c r="AE487" s="290"/>
      <c r="AF487" s="290"/>
      <c r="AG487" s="290"/>
      <c r="AH487" s="290"/>
      <c r="AI487" s="290"/>
      <c r="AJ487" s="290"/>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c r="BE487" s="290"/>
      <c r="BF487" s="290"/>
    </row>
    <row r="488" spans="2:58" hidden="1">
      <c r="B488" s="251"/>
      <c r="AB488" s="290"/>
      <c r="AC488" s="290"/>
      <c r="AD488" s="290"/>
      <c r="AE488" s="290"/>
      <c r="AF488" s="290"/>
      <c r="AG488" s="290"/>
      <c r="AH488" s="290"/>
      <c r="AI488" s="290"/>
      <c r="AJ488" s="290"/>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c r="BE488" s="290"/>
      <c r="BF488" s="290"/>
    </row>
    <row r="489" spans="2:58" hidden="1">
      <c r="B489" s="251"/>
      <c r="AB489" s="290"/>
      <c r="AC489" s="290"/>
      <c r="AD489" s="290"/>
      <c r="AE489" s="290"/>
      <c r="AF489" s="290"/>
      <c r="AG489" s="290"/>
      <c r="AH489" s="290"/>
      <c r="AI489" s="290"/>
      <c r="AJ489" s="290"/>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c r="BE489" s="290"/>
      <c r="BF489" s="290"/>
    </row>
    <row r="490" spans="2:58" hidden="1">
      <c r="B490" s="251"/>
      <c r="AB490" s="290"/>
      <c r="AC490" s="290"/>
      <c r="AD490" s="290"/>
      <c r="AE490" s="290"/>
      <c r="AF490" s="290"/>
      <c r="AG490" s="290"/>
      <c r="AH490" s="290"/>
      <c r="AI490" s="290"/>
      <c r="AJ490" s="290"/>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c r="BE490" s="290"/>
      <c r="BF490" s="290"/>
    </row>
    <row r="491" spans="2:58" hidden="1">
      <c r="B491" s="251"/>
      <c r="AB491" s="290"/>
      <c r="AC491" s="290"/>
      <c r="AD491" s="290"/>
      <c r="AE491" s="290"/>
      <c r="AF491" s="290"/>
      <c r="AG491" s="290"/>
      <c r="AH491" s="290"/>
      <c r="AI491" s="290"/>
      <c r="AJ491" s="290"/>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c r="BE491" s="290"/>
      <c r="BF491" s="290"/>
    </row>
    <row r="492" spans="2:58" hidden="1">
      <c r="B492" s="251"/>
      <c r="AB492" s="290"/>
      <c r="AC492" s="290"/>
      <c r="AD492" s="290"/>
      <c r="AE492" s="290"/>
      <c r="AF492" s="290"/>
      <c r="AG492" s="290"/>
      <c r="AH492" s="290"/>
      <c r="AI492" s="290"/>
      <c r="AJ492" s="290"/>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c r="BE492" s="290"/>
      <c r="BF492" s="290"/>
    </row>
    <row r="493" spans="2:58" hidden="1">
      <c r="B493" s="251"/>
      <c r="AB493" s="290"/>
      <c r="AC493" s="290"/>
      <c r="AD493" s="290"/>
      <c r="AE493" s="290"/>
      <c r="AF493" s="290"/>
      <c r="AG493" s="290"/>
      <c r="AH493" s="290"/>
      <c r="AI493" s="290"/>
      <c r="AJ493" s="290"/>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c r="BE493" s="290"/>
      <c r="BF493" s="290"/>
    </row>
    <row r="494" spans="2:58" hidden="1">
      <c r="B494" s="251"/>
      <c r="AB494" s="290"/>
      <c r="AC494" s="290"/>
      <c r="AD494" s="290"/>
      <c r="AE494" s="290"/>
      <c r="AF494" s="290"/>
      <c r="AG494" s="290"/>
      <c r="AH494" s="290"/>
      <c r="AI494" s="290"/>
      <c r="AJ494" s="290"/>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c r="BE494" s="290"/>
      <c r="BF494" s="290"/>
    </row>
    <row r="495" spans="2:58" hidden="1">
      <c r="B495" s="251"/>
      <c r="AB495" s="290"/>
      <c r="AC495" s="290"/>
      <c r="AD495" s="290"/>
      <c r="AE495" s="290"/>
      <c r="AF495" s="290"/>
      <c r="AG495" s="290"/>
      <c r="AH495" s="290"/>
      <c r="AI495" s="290"/>
      <c r="AJ495" s="290"/>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c r="BE495" s="290"/>
      <c r="BF495" s="290"/>
    </row>
    <row r="496" spans="2:58" hidden="1">
      <c r="B496" s="251"/>
      <c r="AB496" s="290"/>
      <c r="AC496" s="290"/>
      <c r="AD496" s="290"/>
      <c r="AE496" s="290"/>
      <c r="AF496" s="290"/>
      <c r="AG496" s="290"/>
      <c r="AH496" s="290"/>
      <c r="AI496" s="290"/>
      <c r="AJ496" s="290"/>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c r="BE496" s="290"/>
      <c r="BF496" s="290"/>
    </row>
    <row r="497" spans="2:58" hidden="1">
      <c r="B497" s="251"/>
      <c r="AB497" s="290"/>
      <c r="AC497" s="290"/>
      <c r="AD497" s="290"/>
      <c r="AE497" s="290"/>
      <c r="AF497" s="290"/>
      <c r="AG497" s="290"/>
      <c r="AH497" s="290"/>
      <c r="AI497" s="290"/>
      <c r="AJ497" s="290"/>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c r="BE497" s="290"/>
      <c r="BF497" s="290"/>
    </row>
    <row r="498" spans="2:58" hidden="1">
      <c r="B498" s="251"/>
      <c r="AB498" s="290"/>
      <c r="AC498" s="290"/>
      <c r="AD498" s="290"/>
      <c r="AE498" s="290"/>
      <c r="AF498" s="290"/>
      <c r="AG498" s="290"/>
      <c r="AH498" s="290"/>
      <c r="AI498" s="290"/>
      <c r="AJ498" s="290"/>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c r="BE498" s="290"/>
      <c r="BF498" s="290"/>
    </row>
    <row r="499" spans="2:58" hidden="1">
      <c r="B499" s="251"/>
      <c r="AB499" s="290"/>
      <c r="AC499" s="290"/>
      <c r="AD499" s="290"/>
      <c r="AE499" s="290"/>
      <c r="AF499" s="290"/>
      <c r="AG499" s="290"/>
      <c r="AH499" s="290"/>
      <c r="AI499" s="290"/>
      <c r="AJ499" s="290"/>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c r="BE499" s="290"/>
      <c r="BF499" s="290"/>
    </row>
    <row r="500" spans="2:58" hidden="1">
      <c r="B500" s="251"/>
      <c r="AB500" s="290"/>
      <c r="AC500" s="290"/>
      <c r="AD500" s="290"/>
      <c r="AE500" s="290"/>
      <c r="AF500" s="290"/>
      <c r="AG500" s="290"/>
      <c r="AH500" s="290"/>
      <c r="AI500" s="290"/>
      <c r="AJ500" s="290"/>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c r="BE500" s="290"/>
      <c r="BF500" s="290"/>
    </row>
    <row r="501" spans="2:58" hidden="1">
      <c r="B501" s="251"/>
      <c r="AB501" s="290"/>
      <c r="AC501" s="290"/>
      <c r="AD501" s="290"/>
      <c r="AE501" s="290"/>
      <c r="AF501" s="290"/>
      <c r="AG501" s="290"/>
      <c r="AH501" s="290"/>
      <c r="AI501" s="290"/>
      <c r="AJ501" s="290"/>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c r="BE501" s="290"/>
      <c r="BF501" s="290"/>
    </row>
    <row r="502" spans="2:58" hidden="1">
      <c r="B502" s="251"/>
      <c r="AB502" s="290"/>
      <c r="AC502" s="290"/>
      <c r="AD502" s="290"/>
      <c r="AE502" s="290"/>
      <c r="AF502" s="290"/>
      <c r="AG502" s="290"/>
      <c r="AH502" s="290"/>
      <c r="AI502" s="290"/>
      <c r="AJ502" s="290"/>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c r="BE502" s="290"/>
      <c r="BF502" s="290"/>
    </row>
    <row r="503" spans="2:58" hidden="1">
      <c r="B503" s="251"/>
      <c r="AB503" s="290"/>
      <c r="AC503" s="290"/>
      <c r="AD503" s="290"/>
      <c r="AE503" s="290"/>
      <c r="AF503" s="290"/>
      <c r="AG503" s="290"/>
      <c r="AH503" s="290"/>
      <c r="AI503" s="290"/>
      <c r="AJ503" s="290"/>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c r="BE503" s="290"/>
      <c r="BF503" s="290"/>
    </row>
    <row r="504" spans="2:58" hidden="1">
      <c r="B504" s="251"/>
      <c r="AB504" s="290"/>
      <c r="AC504" s="290"/>
      <c r="AD504" s="290"/>
      <c r="AE504" s="290"/>
      <c r="AF504" s="290"/>
      <c r="AG504" s="290"/>
      <c r="AH504" s="290"/>
      <c r="AI504" s="290"/>
      <c r="AJ504" s="290"/>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c r="BE504" s="290"/>
      <c r="BF504" s="290"/>
    </row>
    <row r="505" spans="2:58" hidden="1">
      <c r="B505" s="251"/>
      <c r="AB505" s="290"/>
      <c r="AC505" s="290"/>
      <c r="AD505" s="290"/>
      <c r="AE505" s="290"/>
      <c r="AF505" s="290"/>
      <c r="AG505" s="290"/>
      <c r="AH505" s="290"/>
      <c r="AI505" s="290"/>
      <c r="AJ505" s="290"/>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c r="BE505" s="290"/>
      <c r="BF505" s="290"/>
    </row>
    <row r="506" spans="2:58" hidden="1">
      <c r="B506" s="251"/>
      <c r="AB506" s="290"/>
      <c r="AC506" s="290"/>
      <c r="AD506" s="290"/>
      <c r="AE506" s="290"/>
      <c r="AF506" s="290"/>
      <c r="AG506" s="290"/>
      <c r="AH506" s="290"/>
      <c r="AI506" s="290"/>
      <c r="AJ506" s="290"/>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c r="BE506" s="290"/>
      <c r="BF506" s="290"/>
    </row>
    <row r="507" spans="2:58" hidden="1">
      <c r="B507" s="251"/>
      <c r="AB507" s="290"/>
      <c r="AC507" s="290"/>
      <c r="AD507" s="290"/>
      <c r="AE507" s="290"/>
      <c r="AF507" s="290"/>
      <c r="AG507" s="290"/>
      <c r="AH507" s="290"/>
      <c r="AI507" s="290"/>
      <c r="AJ507" s="290"/>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c r="BE507" s="290"/>
      <c r="BF507" s="290"/>
    </row>
    <row r="508" spans="2:58" hidden="1">
      <c r="B508" s="251"/>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c r="BE508" s="290"/>
      <c r="BF508" s="290"/>
    </row>
    <row r="509" spans="2:58" hidden="1">
      <c r="B509" s="251"/>
      <c r="AB509" s="290"/>
      <c r="AC509" s="290"/>
      <c r="AD509" s="290"/>
      <c r="AE509" s="290"/>
      <c r="AF509" s="290"/>
      <c r="AG509" s="290"/>
      <c r="AH509" s="290"/>
      <c r="AI509" s="290"/>
      <c r="AJ509" s="290"/>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c r="BE509" s="290"/>
      <c r="BF509" s="290"/>
    </row>
    <row r="510" spans="2:58" hidden="1">
      <c r="B510" s="251"/>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c r="BE510" s="290"/>
      <c r="BF510" s="290"/>
    </row>
    <row r="511" spans="2:58" hidden="1">
      <c r="B511" s="251"/>
      <c r="AB511" s="290"/>
      <c r="AC511" s="290"/>
      <c r="AD511" s="290"/>
      <c r="AE511" s="290"/>
      <c r="AF511" s="290"/>
      <c r="AG511" s="290"/>
      <c r="AH511" s="290"/>
      <c r="AI511" s="290"/>
      <c r="AJ511" s="290"/>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c r="BE511" s="290"/>
      <c r="BF511" s="290"/>
    </row>
    <row r="512" spans="2:58" hidden="1">
      <c r="B512" s="251"/>
      <c r="AB512" s="290"/>
      <c r="AC512" s="290"/>
      <c r="AD512" s="290"/>
      <c r="AE512" s="290"/>
      <c r="AF512" s="290"/>
      <c r="AG512" s="290"/>
      <c r="AH512" s="290"/>
      <c r="AI512" s="290"/>
      <c r="AJ512" s="290"/>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c r="BE512" s="290"/>
      <c r="BF512" s="290"/>
    </row>
    <row r="513" spans="2:58" hidden="1">
      <c r="B513" s="251"/>
      <c r="AB513" s="290"/>
      <c r="AC513" s="290"/>
      <c r="AD513" s="290"/>
      <c r="AE513" s="290"/>
      <c r="AF513" s="290"/>
      <c r="AG513" s="290"/>
      <c r="AH513" s="290"/>
      <c r="AI513" s="290"/>
      <c r="AJ513" s="290"/>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c r="BE513" s="290"/>
      <c r="BF513" s="290"/>
    </row>
    <row r="514" spans="2:58" hidden="1">
      <c r="B514" s="251"/>
      <c r="AB514" s="290"/>
      <c r="AC514" s="290"/>
      <c r="AD514" s="290"/>
      <c r="AE514" s="290"/>
      <c r="AF514" s="290"/>
      <c r="AG514" s="290"/>
      <c r="AH514" s="290"/>
      <c r="AI514" s="290"/>
      <c r="AJ514" s="290"/>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c r="BE514" s="290"/>
      <c r="BF514" s="290"/>
    </row>
    <row r="515" spans="2:58" hidden="1">
      <c r="B515" s="251"/>
      <c r="AB515" s="290"/>
      <c r="AC515" s="290"/>
      <c r="AD515" s="290"/>
      <c r="AE515" s="290"/>
      <c r="AF515" s="290"/>
      <c r="AG515" s="290"/>
      <c r="AH515" s="290"/>
      <c r="AI515" s="290"/>
      <c r="AJ515" s="290"/>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c r="BE515" s="290"/>
      <c r="BF515" s="290"/>
    </row>
    <row r="516" spans="2:58" hidden="1">
      <c r="B516" s="251"/>
      <c r="AB516" s="290"/>
      <c r="AC516" s="290"/>
      <c r="AD516" s="290"/>
      <c r="AE516" s="290"/>
      <c r="AF516" s="290"/>
      <c r="AG516" s="290"/>
      <c r="AH516" s="290"/>
      <c r="AI516" s="290"/>
      <c r="AJ516" s="290"/>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c r="BE516" s="290"/>
      <c r="BF516" s="290"/>
    </row>
    <row r="517" spans="2:58" hidden="1">
      <c r="B517" s="251"/>
      <c r="AB517" s="290"/>
      <c r="AC517" s="290"/>
      <c r="AD517" s="290"/>
      <c r="AE517" s="290"/>
      <c r="AF517" s="290"/>
      <c r="AG517" s="290"/>
      <c r="AH517" s="290"/>
      <c r="AI517" s="290"/>
      <c r="AJ517" s="290"/>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c r="BE517" s="290"/>
      <c r="BF517" s="290"/>
    </row>
    <row r="518" spans="2:58" hidden="1">
      <c r="B518" s="251"/>
      <c r="AB518" s="290"/>
      <c r="AC518" s="290"/>
      <c r="AD518" s="290"/>
      <c r="AE518" s="290"/>
      <c r="AF518" s="290"/>
      <c r="AG518" s="290"/>
      <c r="AH518" s="290"/>
      <c r="AI518" s="290"/>
      <c r="AJ518" s="290"/>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c r="BE518" s="290"/>
      <c r="BF518" s="290"/>
    </row>
    <row r="519" spans="2:58" hidden="1">
      <c r="B519" s="251"/>
      <c r="AB519" s="290"/>
      <c r="AC519" s="290"/>
      <c r="AD519" s="290"/>
      <c r="AE519" s="290"/>
      <c r="AF519" s="290"/>
      <c r="AG519" s="290"/>
      <c r="AH519" s="290"/>
      <c r="AI519" s="290"/>
      <c r="AJ519" s="290"/>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c r="BE519" s="290"/>
      <c r="BF519" s="290"/>
    </row>
    <row r="520" spans="2:58" hidden="1">
      <c r="B520" s="251"/>
      <c r="AB520" s="290"/>
      <c r="AC520" s="290"/>
      <c r="AD520" s="290"/>
      <c r="AE520" s="290"/>
      <c r="AF520" s="290"/>
      <c r="AG520" s="290"/>
      <c r="AH520" s="290"/>
      <c r="AI520" s="290"/>
      <c r="AJ520" s="290"/>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c r="BE520" s="290"/>
      <c r="BF520" s="290"/>
    </row>
    <row r="521" spans="2:58" hidden="1">
      <c r="B521" s="251"/>
      <c r="AB521" s="290"/>
      <c r="AC521" s="290"/>
      <c r="AD521" s="290"/>
      <c r="AE521" s="290"/>
      <c r="AF521" s="290"/>
      <c r="AG521" s="290"/>
      <c r="AH521" s="290"/>
      <c r="AI521" s="290"/>
      <c r="AJ521" s="290"/>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c r="BE521" s="290"/>
      <c r="BF521" s="290"/>
    </row>
    <row r="522" spans="2:58" hidden="1">
      <c r="B522" s="251"/>
      <c r="AB522" s="290"/>
      <c r="AC522" s="290"/>
      <c r="AD522" s="290"/>
      <c r="AE522" s="290"/>
      <c r="AF522" s="290"/>
      <c r="AG522" s="290"/>
      <c r="AH522" s="290"/>
      <c r="AI522" s="290"/>
      <c r="AJ522" s="290"/>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c r="BE522" s="290"/>
      <c r="BF522" s="290"/>
    </row>
    <row r="523" spans="2:58" hidden="1">
      <c r="B523" s="251"/>
      <c r="AB523" s="290"/>
      <c r="AC523" s="290"/>
      <c r="AD523" s="290"/>
      <c r="AE523" s="290"/>
      <c r="AF523" s="290"/>
      <c r="AG523" s="290"/>
      <c r="AH523" s="290"/>
      <c r="AI523" s="290"/>
      <c r="AJ523" s="290"/>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c r="BE523" s="290"/>
      <c r="BF523" s="290"/>
    </row>
    <row r="524" spans="2:58" hidden="1">
      <c r="B524" s="251"/>
      <c r="AB524" s="290"/>
      <c r="AC524" s="290"/>
      <c r="AD524" s="290"/>
      <c r="AE524" s="290"/>
      <c r="AF524" s="290"/>
      <c r="AG524" s="290"/>
      <c r="AH524" s="290"/>
      <c r="AI524" s="290"/>
      <c r="AJ524" s="290"/>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c r="BE524" s="290"/>
      <c r="BF524" s="290"/>
    </row>
    <row r="525" spans="2:58" hidden="1">
      <c r="B525" s="251"/>
      <c r="AB525" s="290"/>
      <c r="AC525" s="290"/>
      <c r="AD525" s="290"/>
      <c r="AE525" s="290"/>
      <c r="AF525" s="290"/>
      <c r="AG525" s="290"/>
      <c r="AH525" s="290"/>
      <c r="AI525" s="290"/>
      <c r="AJ525" s="290"/>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c r="BE525" s="290"/>
      <c r="BF525" s="290"/>
    </row>
    <row r="526" spans="2:58" hidden="1">
      <c r="B526" s="251"/>
      <c r="AB526" s="290"/>
      <c r="AC526" s="290"/>
      <c r="AD526" s="290"/>
      <c r="AE526" s="290"/>
      <c r="AF526" s="290"/>
      <c r="AG526" s="290"/>
      <c r="AH526" s="290"/>
      <c r="AI526" s="290"/>
      <c r="AJ526" s="290"/>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c r="BE526" s="290"/>
      <c r="BF526" s="290"/>
    </row>
    <row r="527" spans="2:58" hidden="1">
      <c r="B527" s="251"/>
      <c r="AB527" s="290"/>
      <c r="AC527" s="290"/>
      <c r="AD527" s="290"/>
      <c r="AE527" s="290"/>
      <c r="AF527" s="290"/>
      <c r="AG527" s="290"/>
      <c r="AH527" s="290"/>
      <c r="AI527" s="290"/>
      <c r="AJ527" s="290"/>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c r="BE527" s="290"/>
      <c r="BF527" s="290"/>
    </row>
    <row r="528" spans="2:58" hidden="1">
      <c r="B528" s="251"/>
      <c r="AB528" s="290"/>
      <c r="AC528" s="290"/>
      <c r="AD528" s="290"/>
      <c r="AE528" s="290"/>
      <c r="AF528" s="290"/>
      <c r="AG528" s="290"/>
      <c r="AH528" s="290"/>
      <c r="AI528" s="290"/>
      <c r="AJ528" s="290"/>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c r="BE528" s="290"/>
      <c r="BF528" s="290"/>
    </row>
    <row r="529" spans="2:58" hidden="1">
      <c r="B529" s="251"/>
      <c r="AB529" s="290"/>
      <c r="AC529" s="290"/>
      <c r="AD529" s="290"/>
      <c r="AE529" s="290"/>
      <c r="AF529" s="290"/>
      <c r="AG529" s="290"/>
      <c r="AH529" s="290"/>
      <c r="AI529" s="290"/>
      <c r="AJ529" s="290"/>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c r="BE529" s="290"/>
      <c r="BF529" s="290"/>
    </row>
    <row r="530" spans="2:58" hidden="1">
      <c r="B530" s="251"/>
      <c r="AB530" s="290"/>
      <c r="AC530" s="290"/>
      <c r="AD530" s="290"/>
      <c r="AE530" s="290"/>
      <c r="AF530" s="290"/>
      <c r="AG530" s="290"/>
      <c r="AH530" s="290"/>
      <c r="AI530" s="290"/>
      <c r="AJ530" s="290"/>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c r="BE530" s="290"/>
      <c r="BF530" s="290"/>
    </row>
    <row r="531" spans="2:58" hidden="1">
      <c r="B531" s="251"/>
      <c r="AB531" s="290"/>
      <c r="AC531" s="290"/>
      <c r="AD531" s="290"/>
      <c r="AE531" s="290"/>
      <c r="AF531" s="290"/>
      <c r="AG531" s="290"/>
      <c r="AH531" s="290"/>
      <c r="AI531" s="290"/>
      <c r="AJ531" s="290"/>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c r="BE531" s="290"/>
      <c r="BF531" s="290"/>
    </row>
    <row r="532" spans="2:58" hidden="1">
      <c r="B532" s="251"/>
      <c r="AB532" s="290"/>
      <c r="AC532" s="290"/>
      <c r="AD532" s="290"/>
      <c r="AE532" s="290"/>
      <c r="AF532" s="290"/>
      <c r="AG532" s="290"/>
      <c r="AH532" s="290"/>
      <c r="AI532" s="290"/>
      <c r="AJ532" s="290"/>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c r="BE532" s="290"/>
      <c r="BF532" s="290"/>
    </row>
    <row r="533" spans="2:58" hidden="1">
      <c r="B533" s="251"/>
      <c r="AB533" s="290"/>
      <c r="AC533" s="290"/>
      <c r="AD533" s="290"/>
      <c r="AE533" s="290"/>
      <c r="AF533" s="290"/>
      <c r="AG533" s="290"/>
      <c r="AH533" s="290"/>
      <c r="AI533" s="290"/>
      <c r="AJ533" s="290"/>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c r="BE533" s="290"/>
      <c r="BF533" s="290"/>
    </row>
    <row r="534" spans="2:58" hidden="1">
      <c r="B534" s="251"/>
      <c r="AB534" s="290"/>
      <c r="AC534" s="290"/>
      <c r="AD534" s="290"/>
      <c r="AE534" s="290"/>
      <c r="AF534" s="290"/>
      <c r="AG534" s="290"/>
      <c r="AH534" s="290"/>
      <c r="AI534" s="290"/>
      <c r="AJ534" s="290"/>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c r="BE534" s="290"/>
      <c r="BF534" s="290"/>
    </row>
    <row r="535" spans="2:58" hidden="1">
      <c r="B535" s="251"/>
      <c r="AB535" s="290"/>
      <c r="AC535" s="290"/>
      <c r="AD535" s="290"/>
      <c r="AE535" s="290"/>
      <c r="AF535" s="290"/>
      <c r="AG535" s="290"/>
      <c r="AH535" s="290"/>
      <c r="AI535" s="290"/>
      <c r="AJ535" s="290"/>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c r="BE535" s="290"/>
      <c r="BF535" s="290"/>
    </row>
    <row r="536" spans="2:58" hidden="1">
      <c r="B536" s="251"/>
      <c r="AB536" s="290"/>
      <c r="AC536" s="290"/>
      <c r="AD536" s="290"/>
      <c r="AE536" s="290"/>
      <c r="AF536" s="290"/>
      <c r="AG536" s="290"/>
      <c r="AH536" s="290"/>
      <c r="AI536" s="290"/>
      <c r="AJ536" s="290"/>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c r="BE536" s="290"/>
      <c r="BF536" s="290"/>
    </row>
    <row r="537" spans="2:58" hidden="1">
      <c r="B537" s="251"/>
      <c r="AB537" s="290"/>
      <c r="AC537" s="290"/>
      <c r="AD537" s="290"/>
      <c r="AE537" s="290"/>
      <c r="AF537" s="290"/>
      <c r="AG537" s="290"/>
      <c r="AH537" s="290"/>
      <c r="AI537" s="290"/>
      <c r="AJ537" s="290"/>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c r="BE537" s="290"/>
      <c r="BF537" s="290"/>
    </row>
    <row r="538" spans="2:58" hidden="1">
      <c r="B538" s="251"/>
      <c r="AB538" s="290"/>
      <c r="AC538" s="290"/>
      <c r="AD538" s="290"/>
      <c r="AE538" s="290"/>
      <c r="AF538" s="290"/>
      <c r="AG538" s="290"/>
      <c r="AH538" s="290"/>
      <c r="AI538" s="290"/>
      <c r="AJ538" s="290"/>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c r="BE538" s="290"/>
      <c r="BF538" s="290"/>
    </row>
    <row r="539" spans="2:58" hidden="1">
      <c r="B539" s="251"/>
      <c r="AB539" s="290"/>
      <c r="AC539" s="290"/>
      <c r="AD539" s="290"/>
      <c r="AE539" s="290"/>
      <c r="AF539" s="290"/>
      <c r="AG539" s="290"/>
      <c r="AH539" s="290"/>
      <c r="AI539" s="290"/>
      <c r="AJ539" s="290"/>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c r="BE539" s="290"/>
      <c r="BF539" s="290"/>
    </row>
    <row r="540" spans="2:58" hidden="1">
      <c r="B540" s="251"/>
      <c r="AB540" s="290"/>
      <c r="AC540" s="290"/>
      <c r="AD540" s="290"/>
      <c r="AE540" s="290"/>
      <c r="AF540" s="290"/>
      <c r="AG540" s="290"/>
      <c r="AH540" s="290"/>
      <c r="AI540" s="290"/>
      <c r="AJ540" s="290"/>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c r="BE540" s="290"/>
      <c r="BF540" s="290"/>
    </row>
    <row r="541" spans="2:58" hidden="1">
      <c r="B541" s="251"/>
      <c r="AB541" s="290"/>
      <c r="AC541" s="290"/>
      <c r="AD541" s="290"/>
      <c r="AE541" s="290"/>
      <c r="AF541" s="290"/>
      <c r="AG541" s="290"/>
      <c r="AH541" s="290"/>
      <c r="AI541" s="290"/>
      <c r="AJ541" s="290"/>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c r="BE541" s="290"/>
      <c r="BF541" s="290"/>
    </row>
    <row r="542" spans="2:58" hidden="1">
      <c r="B542" s="251"/>
      <c r="AB542" s="290"/>
      <c r="AC542" s="290"/>
      <c r="AD542" s="290"/>
      <c r="AE542" s="290"/>
      <c r="AF542" s="290"/>
      <c r="AG542" s="290"/>
      <c r="AH542" s="290"/>
      <c r="AI542" s="290"/>
      <c r="AJ542" s="290"/>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c r="BE542" s="290"/>
      <c r="BF542" s="290"/>
    </row>
    <row r="543" spans="2:58" hidden="1">
      <c r="B543" s="251"/>
      <c r="AB543" s="290"/>
      <c r="AC543" s="290"/>
      <c r="AD543" s="290"/>
      <c r="AE543" s="290"/>
      <c r="AF543" s="290"/>
      <c r="AG543" s="290"/>
      <c r="AH543" s="290"/>
      <c r="AI543" s="290"/>
      <c r="AJ543" s="290"/>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c r="BE543" s="290"/>
      <c r="BF543" s="290"/>
    </row>
    <row r="544" spans="2:58" hidden="1">
      <c r="B544" s="251"/>
      <c r="AB544" s="290"/>
      <c r="AC544" s="290"/>
      <c r="AD544" s="290"/>
      <c r="AE544" s="290"/>
      <c r="AF544" s="290"/>
      <c r="AG544" s="290"/>
      <c r="AH544" s="290"/>
      <c r="AI544" s="290"/>
      <c r="AJ544" s="290"/>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c r="BE544" s="290"/>
      <c r="BF544" s="290"/>
    </row>
    <row r="545" spans="2:58" hidden="1">
      <c r="B545" s="251"/>
      <c r="AB545" s="290"/>
      <c r="AC545" s="290"/>
      <c r="AD545" s="290"/>
      <c r="AE545" s="290"/>
      <c r="AF545" s="290"/>
      <c r="AG545" s="290"/>
      <c r="AH545" s="290"/>
      <c r="AI545" s="290"/>
      <c r="AJ545" s="290"/>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c r="BE545" s="290"/>
      <c r="BF545" s="290"/>
    </row>
    <row r="546" spans="2:58" hidden="1">
      <c r="B546" s="251"/>
      <c r="AB546" s="290"/>
      <c r="AC546" s="290"/>
      <c r="AD546" s="290"/>
      <c r="AE546" s="290"/>
      <c r="AF546" s="290"/>
      <c r="AG546" s="290"/>
      <c r="AH546" s="290"/>
      <c r="AI546" s="290"/>
      <c r="AJ546" s="290"/>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c r="BE546" s="290"/>
      <c r="BF546" s="290"/>
    </row>
    <row r="547" spans="2:58" hidden="1">
      <c r="B547" s="251"/>
      <c r="AB547" s="290"/>
      <c r="AC547" s="290"/>
      <c r="AD547" s="290"/>
      <c r="AE547" s="290"/>
      <c r="AF547" s="290"/>
      <c r="AG547" s="290"/>
      <c r="AH547" s="290"/>
      <c r="AI547" s="290"/>
      <c r="AJ547" s="290"/>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c r="BE547" s="290"/>
      <c r="BF547" s="290"/>
    </row>
    <row r="548" spans="2:58" hidden="1">
      <c r="B548" s="251"/>
      <c r="AB548" s="290"/>
      <c r="AC548" s="290"/>
      <c r="AD548" s="290"/>
      <c r="AE548" s="290"/>
      <c r="AF548" s="290"/>
      <c r="AG548" s="290"/>
      <c r="AH548" s="290"/>
      <c r="AI548" s="290"/>
      <c r="AJ548" s="290"/>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c r="BE548" s="290"/>
      <c r="BF548" s="290"/>
    </row>
    <row r="549" spans="2:58" hidden="1">
      <c r="B549" s="251"/>
      <c r="AB549" s="290"/>
      <c r="AC549" s="290"/>
      <c r="AD549" s="290"/>
      <c r="AE549" s="290"/>
      <c r="AF549" s="290"/>
      <c r="AG549" s="290"/>
      <c r="AH549" s="290"/>
      <c r="AI549" s="290"/>
      <c r="AJ549" s="290"/>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c r="BE549" s="290"/>
      <c r="BF549" s="290"/>
    </row>
    <row r="550" spans="2:58" hidden="1">
      <c r="B550" s="251"/>
      <c r="AB550" s="290"/>
      <c r="AC550" s="290"/>
      <c r="AD550" s="290"/>
      <c r="AE550" s="290"/>
      <c r="AF550" s="290"/>
      <c r="AG550" s="290"/>
      <c r="AH550" s="290"/>
      <c r="AI550" s="290"/>
      <c r="AJ550" s="290"/>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c r="BE550" s="290"/>
      <c r="BF550" s="290"/>
    </row>
    <row r="551" spans="2:58" hidden="1">
      <c r="B551" s="251"/>
      <c r="AB551" s="290"/>
      <c r="AC551" s="290"/>
      <c r="AD551" s="290"/>
      <c r="AE551" s="290"/>
      <c r="AF551" s="290"/>
      <c r="AG551" s="290"/>
      <c r="AH551" s="290"/>
      <c r="AI551" s="290"/>
      <c r="AJ551" s="290"/>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c r="BE551" s="290"/>
      <c r="BF551" s="290"/>
    </row>
    <row r="552" spans="2:58" hidden="1">
      <c r="B552" s="251"/>
      <c r="AB552" s="290"/>
      <c r="AC552" s="290"/>
      <c r="AD552" s="290"/>
      <c r="AE552" s="290"/>
      <c r="AF552" s="290"/>
      <c r="AG552" s="290"/>
      <c r="AH552" s="290"/>
      <c r="AI552" s="290"/>
      <c r="AJ552" s="290"/>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c r="BE552" s="290"/>
      <c r="BF552" s="290"/>
    </row>
    <row r="553" spans="2:58" hidden="1">
      <c r="B553" s="251"/>
      <c r="AB553" s="290"/>
      <c r="AC553" s="290"/>
      <c r="AD553" s="290"/>
      <c r="AE553" s="290"/>
      <c r="AF553" s="290"/>
      <c r="AG553" s="290"/>
      <c r="AH553" s="290"/>
      <c r="AI553" s="290"/>
      <c r="AJ553" s="290"/>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c r="BE553" s="290"/>
      <c r="BF553" s="290"/>
    </row>
    <row r="554" spans="2:58" hidden="1">
      <c r="B554" s="251"/>
      <c r="AB554" s="290"/>
      <c r="AC554" s="290"/>
      <c r="AD554" s="290"/>
      <c r="AE554" s="290"/>
      <c r="AF554" s="290"/>
      <c r="AG554" s="290"/>
      <c r="AH554" s="290"/>
      <c r="AI554" s="290"/>
      <c r="AJ554" s="290"/>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c r="BE554" s="290"/>
      <c r="BF554" s="290"/>
    </row>
    <row r="555" spans="2:58" hidden="1">
      <c r="B555" s="251"/>
      <c r="AB555" s="290"/>
      <c r="AC555" s="290"/>
      <c r="AD555" s="290"/>
      <c r="AE555" s="290"/>
      <c r="AF555" s="290"/>
      <c r="AG555" s="290"/>
      <c r="AH555" s="290"/>
      <c r="AI555" s="290"/>
      <c r="AJ555" s="290"/>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c r="BE555" s="290"/>
      <c r="BF555" s="290"/>
    </row>
    <row r="556" spans="2:58" hidden="1">
      <c r="B556" s="251"/>
      <c r="AB556" s="290"/>
      <c r="AC556" s="290"/>
      <c r="AD556" s="290"/>
      <c r="AE556" s="290"/>
      <c r="AF556" s="290"/>
      <c r="AG556" s="290"/>
      <c r="AH556" s="290"/>
      <c r="AI556" s="290"/>
      <c r="AJ556" s="290"/>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c r="BE556" s="290"/>
      <c r="BF556" s="290"/>
    </row>
    <row r="557" spans="2:58" hidden="1">
      <c r="B557" s="251"/>
      <c r="AB557" s="290"/>
      <c r="AC557" s="290"/>
      <c r="AD557" s="290"/>
      <c r="AE557" s="290"/>
      <c r="AF557" s="290"/>
      <c r="AG557" s="290"/>
      <c r="AH557" s="290"/>
      <c r="AI557" s="290"/>
      <c r="AJ557" s="290"/>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c r="BE557" s="290"/>
      <c r="BF557" s="290"/>
    </row>
    <row r="558" spans="2:58" hidden="1">
      <c r="B558" s="251"/>
      <c r="AB558" s="290"/>
      <c r="AC558" s="290"/>
      <c r="AD558" s="290"/>
      <c r="AE558" s="290"/>
      <c r="AF558" s="290"/>
      <c r="AG558" s="290"/>
      <c r="AH558" s="290"/>
      <c r="AI558" s="290"/>
      <c r="AJ558" s="290"/>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c r="BE558" s="290"/>
      <c r="BF558" s="290"/>
    </row>
    <row r="559" spans="2:58" hidden="1">
      <c r="B559" s="251"/>
      <c r="AB559" s="290"/>
      <c r="AC559" s="290"/>
      <c r="AD559" s="290"/>
      <c r="AE559" s="290"/>
      <c r="AF559" s="290"/>
      <c r="AG559" s="290"/>
      <c r="AH559" s="290"/>
      <c r="AI559" s="290"/>
      <c r="AJ559" s="290"/>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c r="BE559" s="290"/>
      <c r="BF559" s="290"/>
    </row>
    <row r="560" spans="2:58" hidden="1">
      <c r="B560" s="251"/>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row>
    <row r="561" spans="2:58" hidden="1">
      <c r="B561" s="251"/>
      <c r="AB561" s="290"/>
      <c r="AC561" s="290"/>
      <c r="AD561" s="290"/>
      <c r="AE561" s="290"/>
      <c r="AF561" s="290"/>
      <c r="AG561" s="290"/>
      <c r="AH561" s="290"/>
      <c r="AI561" s="290"/>
      <c r="AJ561" s="290"/>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c r="BE561" s="290"/>
      <c r="BF561" s="290"/>
    </row>
    <row r="562" spans="2:58" hidden="1">
      <c r="AB562" s="290"/>
      <c r="AC562" s="290"/>
      <c r="AD562" s="290"/>
      <c r="AE562" s="290"/>
      <c r="AF562" s="290"/>
      <c r="AG562" s="290"/>
      <c r="AH562" s="290"/>
      <c r="AI562" s="290"/>
      <c r="AJ562" s="290"/>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c r="BE562" s="290"/>
      <c r="BF562" s="290"/>
    </row>
    <row r="563" spans="2:58" hidden="1">
      <c r="AB563" s="290"/>
      <c r="AC563" s="290"/>
      <c r="AD563" s="290"/>
      <c r="AE563" s="290"/>
      <c r="AF563" s="290"/>
      <c r="AG563" s="290"/>
      <c r="AH563" s="290"/>
      <c r="AI563" s="290"/>
      <c r="AJ563" s="290"/>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c r="BE563" s="290"/>
      <c r="BF563" s="290"/>
    </row>
  </sheetData>
  <sheetProtection formatCells="0" formatColumns="0" formatRows="0" insertHyperlinks="0" sort="0" autoFilter="0" pivotTables="0"/>
  <mergeCells count="79">
    <mergeCell ref="A52:B52"/>
    <mergeCell ref="A53:B53"/>
    <mergeCell ref="A54:B54"/>
    <mergeCell ref="A55:B55"/>
    <mergeCell ref="A60:B60"/>
    <mergeCell ref="A56:B56"/>
    <mergeCell ref="A57:B57"/>
    <mergeCell ref="A58:B58"/>
    <mergeCell ref="A59:B59"/>
    <mergeCell ref="AB11:AB12"/>
    <mergeCell ref="R9:V9"/>
    <mergeCell ref="W9:AA9"/>
    <mergeCell ref="W10:X12"/>
    <mergeCell ref="Y10:Z12"/>
    <mergeCell ref="C57:E57"/>
    <mergeCell ref="H57:J57"/>
    <mergeCell ref="M57:O57"/>
    <mergeCell ref="M9:Q9"/>
    <mergeCell ref="C9:G9"/>
    <mergeCell ref="M10:N12"/>
    <mergeCell ref="O10:P12"/>
    <mergeCell ref="H56:K56"/>
    <mergeCell ref="M56:P56"/>
    <mergeCell ref="C56:F56"/>
    <mergeCell ref="R57:T57"/>
    <mergeCell ref="W57:Y57"/>
    <mergeCell ref="R56:U56"/>
    <mergeCell ref="W56:Z56"/>
    <mergeCell ref="W8:AA8"/>
    <mergeCell ref="R8:V8"/>
    <mergeCell ref="T10:U12"/>
    <mergeCell ref="M8:Q8"/>
    <mergeCell ref="H8:L8"/>
    <mergeCell ref="R10:S12"/>
    <mergeCell ref="A16:B16"/>
    <mergeCell ref="A17:B17"/>
    <mergeCell ref="C8:G8"/>
    <mergeCell ref="E10:F12"/>
    <mergeCell ref="C10:D12"/>
    <mergeCell ref="H9:L9"/>
    <mergeCell ref="H10:I12"/>
    <mergeCell ref="J10:K12"/>
    <mergeCell ref="A9:B13"/>
    <mergeCell ref="A14:B14"/>
    <mergeCell ref="A15:B15"/>
    <mergeCell ref="A27:B27"/>
    <mergeCell ref="A28:B28"/>
    <mergeCell ref="A29:B29"/>
    <mergeCell ref="A30:B30"/>
    <mergeCell ref="A31:B31"/>
    <mergeCell ref="A37:B37"/>
    <mergeCell ref="A32:B32"/>
    <mergeCell ref="A33:B33"/>
    <mergeCell ref="A34:B34"/>
    <mergeCell ref="A35:B35"/>
    <mergeCell ref="A36:B36"/>
    <mergeCell ref="A38:B38"/>
    <mergeCell ref="A39:B39"/>
    <mergeCell ref="A40:B40"/>
    <mergeCell ref="A41:B41"/>
    <mergeCell ref="A51:B51"/>
    <mergeCell ref="A42:B42"/>
    <mergeCell ref="A43:B43"/>
    <mergeCell ref="A44:B44"/>
    <mergeCell ref="A45:B45"/>
    <mergeCell ref="A46:B46"/>
    <mergeCell ref="A47:B47"/>
    <mergeCell ref="A48:B48"/>
    <mergeCell ref="A49:B49"/>
    <mergeCell ref="A50:B50"/>
    <mergeCell ref="A23:B23"/>
    <mergeCell ref="A24:B24"/>
    <mergeCell ref="A25:B25"/>
    <mergeCell ref="A26:B26"/>
    <mergeCell ref="A18:B18"/>
    <mergeCell ref="A19:B19"/>
    <mergeCell ref="A20:B20"/>
    <mergeCell ref="A21:B21"/>
    <mergeCell ref="A22:B22"/>
  </mergeCells>
  <phoneticPr fontId="0" type="noConversion"/>
  <conditionalFormatting sqref="C14:C55 H14:H55 M14:M55 R14:R55 W14:W55">
    <cfRule type="expression" dxfId="515" priority="191">
      <formula>AND(C14&gt;0,C14&lt;C$76)</formula>
    </cfRule>
  </conditionalFormatting>
  <conditionalFormatting sqref="C14:E55 H14:J55 M14:O55 R14:T55 W14:Y55">
    <cfRule type="expression" dxfId="514" priority="26">
      <formula>$A14=""</formula>
    </cfRule>
    <cfRule type="containsBlanks" dxfId="513" priority="166">
      <formula>LEN(TRIM(C14))=0</formula>
    </cfRule>
  </conditionalFormatting>
  <conditionalFormatting sqref="C14:AA55 C56 G56:H56 M56 R56 W56 L56:L60 Q56:Q60 V56:V60 AA56:AA60">
    <cfRule type="expression" dxfId="512" priority="7">
      <formula>C$75&gt;C$74</formula>
    </cfRule>
  </conditionalFormatting>
  <conditionalFormatting sqref="C57:AA60">
    <cfRule type="expression" dxfId="510" priority="415">
      <formula>C$75&gt;C$74</formula>
    </cfRule>
  </conditionalFormatting>
  <conditionalFormatting sqref="L58 Q58 V58 AA58 G58">
    <cfRule type="containsBlanks" dxfId="509" priority="164">
      <formula>LEN(TRIM(G58))=0</formula>
    </cfRule>
  </conditionalFormatting>
  <dataValidations count="1">
    <dataValidation type="decimal" allowBlank="1" showInputMessage="1" showErrorMessage="1" error="Cannot Exceed 100%" sqref="E14:E55 J14:J55 O14:O55 T14:T55 Y14:Y55" xr:uid="{A289F3D9-5318-4C5B-9C6D-696BBE151079}">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14" id="{399219CD-C8A5-437F-B738-A0DE8497E02B}">
            <xm:f>C$72&gt;'Summary - SS'!#REF!</xm:f>
            <x14:dxf>
              <fill>
                <patternFill>
                  <bgColor theme="0" tint="-0.499984740745262"/>
                </patternFill>
              </fill>
            </x14:dxf>
          </x14:cfRule>
          <xm:sqref>C57:AA60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H163"/>
  <sheetViews>
    <sheetView showZeros="0" zoomScale="115" zoomScaleNormal="115" workbookViewId="0">
      <selection activeCell="A6" sqref="A6"/>
    </sheetView>
  </sheetViews>
  <sheetFormatPr defaultColWidth="0" defaultRowHeight="12.5" zeroHeight="1"/>
  <cols>
    <col min="1" max="1" width="31.7265625" style="8" customWidth="1"/>
    <col min="2" max="2" width="11.26953125" style="8" customWidth="1"/>
    <col min="3" max="3" width="11.26953125" style="180" customWidth="1"/>
    <col min="4" max="4" width="67.7265625" style="4" customWidth="1"/>
    <col min="5" max="5" width="26.7265625" style="8" customWidth="1"/>
    <col min="6" max="6" width="20.7265625" style="8" hidden="1" customWidth="1"/>
    <col min="7" max="7" width="16" style="703" customWidth="1"/>
    <col min="8" max="8" width="20.54296875" style="703" customWidth="1"/>
    <col min="9" max="16384" width="10.81640625" style="8" hidden="1"/>
  </cols>
  <sheetData>
    <row r="1" spans="1:8" s="33" customFormat="1" ht="15" customHeight="1">
      <c r="A1" s="32" t="s">
        <v>218</v>
      </c>
      <c r="B1" s="32"/>
      <c r="C1" s="32"/>
      <c r="D1" s="32"/>
    </row>
    <row r="2" spans="1:8" ht="14">
      <c r="A2" s="1137" t="s">
        <v>325</v>
      </c>
      <c r="B2" s="9"/>
      <c r="C2" s="9"/>
    </row>
    <row r="3" spans="1:8" ht="27.75" customHeight="1" thickBot="1">
      <c r="A3" s="1123" t="str">
        <f>'Summary - SS'!B8</f>
        <v>Support Services</v>
      </c>
      <c r="B3" s="1121"/>
      <c r="C3" s="1121"/>
      <c r="D3" s="665"/>
      <c r="F3" s="207"/>
    </row>
    <row r="4" spans="1:8" s="4" customFormat="1" ht="39">
      <c r="A4" s="718" t="s">
        <v>329</v>
      </c>
      <c r="B4" s="1107" t="s">
        <v>317</v>
      </c>
      <c r="C4" s="1108" t="s">
        <v>318</v>
      </c>
      <c r="D4" s="211" t="s">
        <v>330</v>
      </c>
      <c r="E4" s="213" t="s">
        <v>331</v>
      </c>
      <c r="F4" s="663" t="s">
        <v>332</v>
      </c>
      <c r="G4" s="704"/>
      <c r="H4" s="704"/>
    </row>
    <row r="5" spans="1:8">
      <c r="A5" s="826">
        <f>'Salary Detail - SS'!A14</f>
        <v>0</v>
      </c>
      <c r="B5" s="6">
        <f>'Salary Detail - SS'!K14</f>
        <v>0</v>
      </c>
      <c r="C5" s="195">
        <f>'Salary Detail - SS'!L14</f>
        <v>0</v>
      </c>
      <c r="D5" s="865"/>
      <c r="E5" s="870"/>
      <c r="F5" s="664"/>
    </row>
    <row r="6" spans="1:8">
      <c r="A6" s="826">
        <f>'Salary Detail - SS'!A15</f>
        <v>0</v>
      </c>
      <c r="B6" s="6">
        <f>'Salary Detail - SS'!K15</f>
        <v>0</v>
      </c>
      <c r="C6" s="195">
        <f>'Salary Detail - SS'!L15</f>
        <v>0</v>
      </c>
      <c r="D6" s="865"/>
      <c r="E6" s="870"/>
      <c r="F6" s="664"/>
    </row>
    <row r="7" spans="1:8">
      <c r="A7" s="826">
        <f>'Salary Detail - SS'!A16</f>
        <v>0</v>
      </c>
      <c r="B7" s="6">
        <f>'Salary Detail - SS'!K16</f>
        <v>0</v>
      </c>
      <c r="C7" s="195">
        <f>'Salary Detail - SS'!L16</f>
        <v>0</v>
      </c>
      <c r="D7" s="865"/>
      <c r="E7" s="870"/>
      <c r="F7" s="664"/>
    </row>
    <row r="8" spans="1:8">
      <c r="A8" s="826">
        <f>'Salary Detail - SS'!A17</f>
        <v>0</v>
      </c>
      <c r="B8" s="6">
        <f>'Salary Detail - SS'!K17</f>
        <v>0</v>
      </c>
      <c r="C8" s="195">
        <f>'Salary Detail - SS'!L17</f>
        <v>0</v>
      </c>
      <c r="D8" s="865"/>
      <c r="E8" s="870"/>
      <c r="F8" s="664"/>
    </row>
    <row r="9" spans="1:8">
      <c r="A9" s="826">
        <f>'Salary Detail - SS'!A18</f>
        <v>0</v>
      </c>
      <c r="B9" s="6">
        <f>'Salary Detail - SS'!K18</f>
        <v>0</v>
      </c>
      <c r="C9" s="195">
        <f>'Salary Detail - SS'!L18</f>
        <v>0</v>
      </c>
      <c r="D9" s="865"/>
      <c r="E9" s="870"/>
      <c r="F9" s="664"/>
    </row>
    <row r="10" spans="1:8">
      <c r="A10" s="826">
        <f>'Salary Detail - SS'!A19</f>
        <v>0</v>
      </c>
      <c r="B10" s="6">
        <f>'Salary Detail - SS'!K19</f>
        <v>0</v>
      </c>
      <c r="C10" s="195">
        <f>'Salary Detail - SS'!L19</f>
        <v>0</v>
      </c>
      <c r="D10" s="865"/>
      <c r="E10" s="870"/>
      <c r="F10" s="664"/>
    </row>
    <row r="11" spans="1:8">
      <c r="A11" s="826">
        <f>'Salary Detail - SS'!A20</f>
        <v>0</v>
      </c>
      <c r="B11" s="6">
        <f>'Salary Detail - SS'!K20</f>
        <v>0</v>
      </c>
      <c r="C11" s="195">
        <f>'Salary Detail - SS'!L20</f>
        <v>0</v>
      </c>
      <c r="D11" s="865"/>
      <c r="E11" s="870"/>
      <c r="F11" s="664"/>
    </row>
    <row r="12" spans="1:8">
      <c r="A12" s="826">
        <f>'Salary Detail - SS'!A21</f>
        <v>0</v>
      </c>
      <c r="B12" s="6">
        <f>'Salary Detail - SS'!K21</f>
        <v>0</v>
      </c>
      <c r="C12" s="195">
        <f>'Salary Detail - SS'!L21</f>
        <v>0</v>
      </c>
      <c r="D12" s="865"/>
      <c r="E12" s="870"/>
      <c r="F12" s="664"/>
    </row>
    <row r="13" spans="1:8">
      <c r="A13" s="826">
        <f>'Salary Detail - SS'!A22</f>
        <v>0</v>
      </c>
      <c r="B13" s="6">
        <f>'Salary Detail - SS'!K22</f>
        <v>0</v>
      </c>
      <c r="C13" s="195">
        <f>'Salary Detail - SS'!L22</f>
        <v>0</v>
      </c>
      <c r="D13" s="865"/>
      <c r="E13" s="870"/>
      <c r="F13" s="664"/>
    </row>
    <row r="14" spans="1:8">
      <c r="A14" s="826">
        <f>'Salary Detail - SS'!A23</f>
        <v>0</v>
      </c>
      <c r="B14" s="6">
        <f>'Salary Detail - SS'!K23</f>
        <v>0</v>
      </c>
      <c r="C14" s="195">
        <f>'Salary Detail - SS'!L23</f>
        <v>0</v>
      </c>
      <c r="D14" s="865"/>
      <c r="E14" s="870"/>
      <c r="F14" s="664"/>
    </row>
    <row r="15" spans="1:8">
      <c r="A15" s="826">
        <f>'Salary Detail - SS'!A24</f>
        <v>0</v>
      </c>
      <c r="B15" s="6">
        <f>'Salary Detail - SS'!K24</f>
        <v>0</v>
      </c>
      <c r="C15" s="195">
        <f>'Salary Detail - SS'!L24</f>
        <v>0</v>
      </c>
      <c r="D15" s="865"/>
      <c r="E15" s="870"/>
      <c r="F15" s="664"/>
    </row>
    <row r="16" spans="1:8">
      <c r="A16" s="826">
        <f>'Salary Detail - SS'!A25</f>
        <v>0</v>
      </c>
      <c r="B16" s="6">
        <f>'Salary Detail - SS'!K25</f>
        <v>0</v>
      </c>
      <c r="C16" s="195">
        <f>'Salary Detail - SS'!L25</f>
        <v>0</v>
      </c>
      <c r="D16" s="865"/>
      <c r="E16" s="870"/>
      <c r="F16" s="664"/>
    </row>
    <row r="17" spans="1:6">
      <c r="A17" s="826">
        <f>'Salary Detail - SS'!A26</f>
        <v>0</v>
      </c>
      <c r="B17" s="6">
        <f>'Salary Detail - SS'!K26</f>
        <v>0</v>
      </c>
      <c r="C17" s="195">
        <f>'Salary Detail - SS'!L26</f>
        <v>0</v>
      </c>
      <c r="D17" s="865"/>
      <c r="E17" s="870"/>
      <c r="F17" s="664"/>
    </row>
    <row r="18" spans="1:6">
      <c r="A18" s="826">
        <f>'Salary Detail - SS'!A27</f>
        <v>0</v>
      </c>
      <c r="B18" s="6">
        <f>'Salary Detail - SS'!K27</f>
        <v>0</v>
      </c>
      <c r="C18" s="195">
        <f>'Salary Detail - SS'!L27</f>
        <v>0</v>
      </c>
      <c r="D18" s="865"/>
      <c r="E18" s="870"/>
      <c r="F18" s="664"/>
    </row>
    <row r="19" spans="1:6">
      <c r="A19" s="826">
        <f>'Salary Detail - SS'!A28</f>
        <v>0</v>
      </c>
      <c r="B19" s="6">
        <f>'Salary Detail - SS'!K28</f>
        <v>0</v>
      </c>
      <c r="C19" s="195">
        <f>'Salary Detail - SS'!L28</f>
        <v>0</v>
      </c>
      <c r="D19" s="865"/>
      <c r="E19" s="870"/>
      <c r="F19" s="664"/>
    </row>
    <row r="20" spans="1:6">
      <c r="A20" s="826">
        <f>'Salary Detail - SS'!A29</f>
        <v>0</v>
      </c>
      <c r="B20" s="6">
        <f>'Salary Detail - SS'!K29</f>
        <v>0</v>
      </c>
      <c r="C20" s="195">
        <f>'Salary Detail - SS'!L29</f>
        <v>0</v>
      </c>
      <c r="D20" s="865"/>
      <c r="E20" s="870"/>
      <c r="F20" s="664"/>
    </row>
    <row r="21" spans="1:6">
      <c r="A21" s="826">
        <f>'Salary Detail - SS'!A30</f>
        <v>0</v>
      </c>
      <c r="B21" s="6">
        <f>'Salary Detail - SS'!K30</f>
        <v>0</v>
      </c>
      <c r="C21" s="195">
        <f>'Salary Detail - SS'!L30</f>
        <v>0</v>
      </c>
      <c r="D21" s="865"/>
      <c r="E21" s="870"/>
      <c r="F21" s="664"/>
    </row>
    <row r="22" spans="1:6">
      <c r="A22" s="826">
        <f>'Salary Detail - SS'!A31</f>
        <v>0</v>
      </c>
      <c r="B22" s="6">
        <f>'Salary Detail - SS'!K31</f>
        <v>0</v>
      </c>
      <c r="C22" s="195">
        <f>'Salary Detail - SS'!L31</f>
        <v>0</v>
      </c>
      <c r="D22" s="865"/>
      <c r="E22" s="870"/>
      <c r="F22" s="664"/>
    </row>
    <row r="23" spans="1:6">
      <c r="A23" s="826">
        <f>'Salary Detail - SS'!A32</f>
        <v>0</v>
      </c>
      <c r="B23" s="6">
        <f>'Salary Detail - SS'!K32</f>
        <v>0</v>
      </c>
      <c r="C23" s="195">
        <f>'Salary Detail - SS'!L32</f>
        <v>0</v>
      </c>
      <c r="D23" s="865"/>
      <c r="E23" s="870"/>
      <c r="F23" s="664"/>
    </row>
    <row r="24" spans="1:6">
      <c r="A24" s="826">
        <f>'Salary Detail - SS'!A33</f>
        <v>0</v>
      </c>
      <c r="B24" s="6">
        <f>'Salary Detail - SS'!K33</f>
        <v>0</v>
      </c>
      <c r="C24" s="195">
        <f>'Salary Detail - SS'!L33</f>
        <v>0</v>
      </c>
      <c r="D24" s="865"/>
      <c r="E24" s="870"/>
      <c r="F24" s="664"/>
    </row>
    <row r="25" spans="1:6">
      <c r="A25" s="826">
        <f>'Salary Detail - SS'!A34</f>
        <v>0</v>
      </c>
      <c r="B25" s="6">
        <f>'Salary Detail - SS'!K34</f>
        <v>0</v>
      </c>
      <c r="C25" s="195">
        <f>'Salary Detail - SS'!L34</f>
        <v>0</v>
      </c>
      <c r="D25" s="865"/>
      <c r="E25" s="870"/>
      <c r="F25" s="664"/>
    </row>
    <row r="26" spans="1:6">
      <c r="A26" s="826">
        <f>'Salary Detail - SS'!A35</f>
        <v>0</v>
      </c>
      <c r="B26" s="6">
        <f>'Salary Detail - SS'!K35</f>
        <v>0</v>
      </c>
      <c r="C26" s="195">
        <f>'Salary Detail - SS'!L35</f>
        <v>0</v>
      </c>
      <c r="D26" s="865"/>
      <c r="E26" s="870"/>
      <c r="F26" s="664"/>
    </row>
    <row r="27" spans="1:6">
      <c r="A27" s="826">
        <f>'Salary Detail - SS'!A36</f>
        <v>0</v>
      </c>
      <c r="B27" s="6">
        <f>'Salary Detail - SS'!K36</f>
        <v>0</v>
      </c>
      <c r="C27" s="195">
        <f>'Salary Detail - SS'!L36</f>
        <v>0</v>
      </c>
      <c r="D27" s="865"/>
      <c r="E27" s="870"/>
      <c r="F27" s="664"/>
    </row>
    <row r="28" spans="1:6">
      <c r="A28" s="826">
        <f>'Salary Detail - SS'!A37</f>
        <v>0</v>
      </c>
      <c r="B28" s="6">
        <f>'Salary Detail - SS'!K37</f>
        <v>0</v>
      </c>
      <c r="C28" s="195">
        <f>'Salary Detail - SS'!L37</f>
        <v>0</v>
      </c>
      <c r="D28" s="865"/>
      <c r="E28" s="870"/>
      <c r="F28" s="664"/>
    </row>
    <row r="29" spans="1:6">
      <c r="A29" s="826">
        <f>'Salary Detail - SS'!A38</f>
        <v>0</v>
      </c>
      <c r="B29" s="6">
        <f>'Salary Detail - SS'!K38</f>
        <v>0</v>
      </c>
      <c r="C29" s="195">
        <f>'Salary Detail - SS'!L38</f>
        <v>0</v>
      </c>
      <c r="D29" s="865"/>
      <c r="E29" s="870"/>
      <c r="F29" s="664"/>
    </row>
    <row r="30" spans="1:6">
      <c r="A30" s="826">
        <f>'Salary Detail - SS'!A39</f>
        <v>0</v>
      </c>
      <c r="B30" s="6">
        <f>'Salary Detail - SS'!K39</f>
        <v>0</v>
      </c>
      <c r="C30" s="195">
        <f>'Salary Detail - SS'!L39</f>
        <v>0</v>
      </c>
      <c r="D30" s="865"/>
      <c r="E30" s="870"/>
      <c r="F30" s="664"/>
    </row>
    <row r="31" spans="1:6">
      <c r="A31" s="826">
        <f>'Salary Detail - SS'!A40</f>
        <v>0</v>
      </c>
      <c r="B31" s="6">
        <f>'Salary Detail - SS'!K40</f>
        <v>0</v>
      </c>
      <c r="C31" s="195">
        <f>'Salary Detail - SS'!L40</f>
        <v>0</v>
      </c>
      <c r="D31" s="865"/>
      <c r="E31" s="870"/>
      <c r="F31" s="664"/>
    </row>
    <row r="32" spans="1:6">
      <c r="A32" s="826">
        <f>'Salary Detail - SS'!A41</f>
        <v>0</v>
      </c>
      <c r="B32" s="6">
        <f>'Salary Detail - SS'!K41</f>
        <v>0</v>
      </c>
      <c r="C32" s="195">
        <f>'Salary Detail - SS'!L41</f>
        <v>0</v>
      </c>
      <c r="D32" s="865"/>
      <c r="E32" s="870"/>
      <c r="F32" s="664"/>
    </row>
    <row r="33" spans="1:8">
      <c r="A33" s="826">
        <f>'Salary Detail - SS'!A42</f>
        <v>0</v>
      </c>
      <c r="B33" s="6">
        <f>'Salary Detail - SS'!K42</f>
        <v>0</v>
      </c>
      <c r="C33" s="195">
        <f>'Salary Detail - SS'!L42</f>
        <v>0</v>
      </c>
      <c r="D33" s="865"/>
      <c r="E33" s="870"/>
      <c r="F33" s="664"/>
    </row>
    <row r="34" spans="1:8">
      <c r="A34" s="826">
        <f>'Salary Detail - SS'!A43</f>
        <v>0</v>
      </c>
      <c r="B34" s="6">
        <f>'Salary Detail - SS'!K43</f>
        <v>0</v>
      </c>
      <c r="C34" s="195">
        <f>'Salary Detail - SS'!L43</f>
        <v>0</v>
      </c>
      <c r="D34" s="865"/>
      <c r="E34" s="870"/>
      <c r="F34" s="664"/>
    </row>
    <row r="35" spans="1:8">
      <c r="A35" s="826">
        <f>'Salary Detail - SS'!A44</f>
        <v>0</v>
      </c>
      <c r="B35" s="6">
        <f>'Salary Detail - SS'!K44</f>
        <v>0</v>
      </c>
      <c r="C35" s="195">
        <f>'Salary Detail - SS'!L44</f>
        <v>0</v>
      </c>
      <c r="D35" s="865"/>
      <c r="E35" s="870"/>
      <c r="F35" s="664"/>
    </row>
    <row r="36" spans="1:8">
      <c r="A36" s="826">
        <f>'Salary Detail - SS'!A45</f>
        <v>0</v>
      </c>
      <c r="B36" s="6">
        <f>'Salary Detail - SS'!K45</f>
        <v>0</v>
      </c>
      <c r="C36" s="195">
        <f>'Salary Detail - SS'!L45</f>
        <v>0</v>
      </c>
      <c r="D36" s="865"/>
      <c r="E36" s="870"/>
      <c r="F36" s="664"/>
    </row>
    <row r="37" spans="1:8">
      <c r="A37" s="826">
        <f>'Salary Detail - SS'!A46</f>
        <v>0</v>
      </c>
      <c r="B37" s="6">
        <f>'Salary Detail - SS'!K46</f>
        <v>0</v>
      </c>
      <c r="C37" s="195">
        <f>'Salary Detail - SS'!L46</f>
        <v>0</v>
      </c>
      <c r="D37" s="865"/>
      <c r="E37" s="870"/>
      <c r="F37" s="664"/>
    </row>
    <row r="38" spans="1:8">
      <c r="A38" s="826">
        <f>'Salary Detail - SS'!A47</f>
        <v>0</v>
      </c>
      <c r="B38" s="6">
        <f>'Salary Detail - SS'!K47</f>
        <v>0</v>
      </c>
      <c r="C38" s="195">
        <f>'Salary Detail - SS'!L47</f>
        <v>0</v>
      </c>
      <c r="D38" s="865"/>
      <c r="E38" s="870"/>
      <c r="F38" s="664"/>
    </row>
    <row r="39" spans="1:8">
      <c r="A39" s="826">
        <f>'Salary Detail - SS'!A48</f>
        <v>0</v>
      </c>
      <c r="B39" s="6">
        <f>'Salary Detail - SS'!K48</f>
        <v>0</v>
      </c>
      <c r="C39" s="195">
        <f>'Salary Detail - SS'!L48</f>
        <v>0</v>
      </c>
      <c r="D39" s="865"/>
      <c r="E39" s="870"/>
      <c r="F39" s="664"/>
    </row>
    <row r="40" spans="1:8">
      <c r="A40" s="826">
        <f>'Salary Detail - SS'!A49</f>
        <v>0</v>
      </c>
      <c r="B40" s="6">
        <f>'Salary Detail - SS'!K49</f>
        <v>0</v>
      </c>
      <c r="C40" s="195">
        <f>'Salary Detail - SS'!L49</f>
        <v>0</v>
      </c>
      <c r="D40" s="865"/>
      <c r="E40" s="870"/>
      <c r="F40" s="664"/>
    </row>
    <row r="41" spans="1:8">
      <c r="A41" s="826">
        <f>'Salary Detail - SS'!A50</f>
        <v>0</v>
      </c>
      <c r="B41" s="6">
        <f>'Salary Detail - SS'!K50</f>
        <v>0</v>
      </c>
      <c r="C41" s="195">
        <f>'Salary Detail - SS'!L50</f>
        <v>0</v>
      </c>
      <c r="D41" s="865"/>
      <c r="E41" s="870"/>
      <c r="F41" s="664"/>
    </row>
    <row r="42" spans="1:8">
      <c r="A42" s="826">
        <f>'Salary Detail - SS'!A51</f>
        <v>0</v>
      </c>
      <c r="B42" s="6">
        <f>'Salary Detail - SS'!K51</f>
        <v>0</v>
      </c>
      <c r="C42" s="195">
        <f>'Salary Detail - SS'!L51</f>
        <v>0</v>
      </c>
      <c r="D42" s="865"/>
      <c r="E42" s="870"/>
      <c r="F42" s="664"/>
    </row>
    <row r="43" spans="1:8" ht="15.65" customHeight="1">
      <c r="A43" s="826">
        <f>'Salary Detail - SS'!A52</f>
        <v>0</v>
      </c>
      <c r="B43" s="6">
        <f>'Salary Detail - SS'!K52</f>
        <v>0</v>
      </c>
      <c r="C43" s="195">
        <f>'Salary Detail - SS'!L52</f>
        <v>0</v>
      </c>
      <c r="D43" s="865"/>
      <c r="E43" s="870"/>
      <c r="F43" s="664"/>
    </row>
    <row r="44" spans="1:8" ht="15.65" customHeight="1">
      <c r="A44" s="826">
        <f>'Salary Detail - SS'!A53</f>
        <v>0</v>
      </c>
      <c r="B44" s="6">
        <f>'Salary Detail - SS'!K53</f>
        <v>0</v>
      </c>
      <c r="C44" s="195">
        <f>'Salary Detail - SS'!L53</f>
        <v>0</v>
      </c>
      <c r="D44" s="865"/>
      <c r="E44" s="870"/>
      <c r="F44" s="664"/>
    </row>
    <row r="45" spans="1:8" ht="15.65" customHeight="1">
      <c r="A45" s="826">
        <f>'Salary Detail - SS'!A54</f>
        <v>0</v>
      </c>
      <c r="B45" s="6">
        <f>'Salary Detail - SS'!K54</f>
        <v>0</v>
      </c>
      <c r="C45" s="195">
        <f>'Salary Detail - SS'!L54</f>
        <v>0</v>
      </c>
      <c r="D45" s="865"/>
      <c r="E45" s="870"/>
      <c r="F45" s="664"/>
    </row>
    <row r="46" spans="1:8" ht="15.65" customHeight="1">
      <c r="A46" s="829">
        <f>'Salary Detail - SS'!A55</f>
        <v>0</v>
      </c>
      <c r="B46" s="6">
        <f>'Salary Detail - SS'!K55</f>
        <v>0</v>
      </c>
      <c r="C46" s="195">
        <f>'Salary Detail - SS'!L55</f>
        <v>0</v>
      </c>
      <c r="D46" s="866"/>
      <c r="E46" s="1120"/>
      <c r="F46" s="664"/>
    </row>
    <row r="47" spans="1:8" ht="15.65" customHeight="1">
      <c r="A47" s="829" t="s">
        <v>333</v>
      </c>
      <c r="B47" s="210">
        <f>SUM(B5:B46)</f>
        <v>0</v>
      </c>
      <c r="C47" s="182">
        <f>SUM(C5:C46)</f>
        <v>0</v>
      </c>
      <c r="D47" s="177"/>
      <c r="E47" s="874"/>
      <c r="F47" s="664"/>
    </row>
    <row r="48" spans="1:8" s="731" customFormat="1" ht="24" customHeight="1" thickBot="1">
      <c r="A48" s="876" t="s">
        <v>334</v>
      </c>
      <c r="B48" s="877" t="str">
        <f>IFERROR(C48/C47,"")</f>
        <v/>
      </c>
      <c r="C48" s="878">
        <f>'Salary Detail - SS'!L59</f>
        <v>0</v>
      </c>
      <c r="D48" s="879" t="s">
        <v>335</v>
      </c>
      <c r="E48" s="880"/>
      <c r="F48" s="748"/>
      <c r="G48" s="727"/>
      <c r="H48" s="728"/>
    </row>
    <row r="49" spans="1:8" s="731" customFormat="1" ht="16.5" customHeight="1" thickBot="1">
      <c r="A49" s="1114" t="s">
        <v>336</v>
      </c>
      <c r="B49" s="1115"/>
      <c r="C49" s="723">
        <f>C47+C48</f>
        <v>0</v>
      </c>
      <c r="D49" s="724"/>
      <c r="E49" s="875"/>
      <c r="F49" s="726"/>
      <c r="G49" s="727"/>
      <c r="H49" s="728"/>
    </row>
    <row r="50" spans="1:8" ht="13" thickBot="1">
      <c r="A50" s="10"/>
      <c r="B50" s="12"/>
      <c r="C50" s="181"/>
      <c r="E50" s="10"/>
      <c r="F50" s="10"/>
      <c r="G50" s="705"/>
    </row>
    <row r="51" spans="1:8" s="4" customFormat="1" ht="39" customHeight="1">
      <c r="A51" s="1112" t="s">
        <v>263</v>
      </c>
      <c r="B51" s="1113"/>
      <c r="C51" s="212" t="s">
        <v>290</v>
      </c>
      <c r="D51" s="211" t="s">
        <v>330</v>
      </c>
      <c r="E51" s="213" t="s">
        <v>331</v>
      </c>
      <c r="F51" s="198"/>
      <c r="G51" s="704"/>
      <c r="H51" s="704"/>
    </row>
    <row r="52" spans="1:8">
      <c r="A52" s="956" t="str">
        <f>'Operating Detail - SS'!A13</f>
        <v>Rental of Property</v>
      </c>
      <c r="B52" s="957"/>
      <c r="C52" s="228">
        <f>'Operating Detail - SS'!D13</f>
        <v>0</v>
      </c>
      <c r="D52" s="865"/>
      <c r="E52" s="870"/>
      <c r="F52" s="827"/>
    </row>
    <row r="53" spans="1:8">
      <c r="A53" s="956" t="str">
        <f>'Operating Detail - SS'!A14</f>
        <v xml:space="preserve">Utilities(Elec, Water, Gas, Phone, Scavenger) </v>
      </c>
      <c r="B53" s="957"/>
      <c r="C53" s="228">
        <f>'Operating Detail - SS'!D14</f>
        <v>0</v>
      </c>
      <c r="D53" s="865"/>
      <c r="E53" s="870"/>
      <c r="F53" s="827"/>
    </row>
    <row r="54" spans="1:8">
      <c r="A54" s="956" t="str">
        <f>'Operating Detail - SS'!A15</f>
        <v>Office Supplies, Postage</v>
      </c>
      <c r="B54" s="957"/>
      <c r="C54" s="228">
        <f>'Operating Detail - SS'!D15</f>
        <v>0</v>
      </c>
      <c r="D54" s="865"/>
      <c r="E54" s="870"/>
      <c r="F54" s="827"/>
    </row>
    <row r="55" spans="1:8">
      <c r="A55" s="956" t="str">
        <f>'Operating Detail - SS'!A16</f>
        <v>Building Maintenance Supplies and Repair</v>
      </c>
      <c r="B55" s="957"/>
      <c r="C55" s="228">
        <f>'Operating Detail - SS'!D16</f>
        <v>0</v>
      </c>
      <c r="D55" s="865"/>
      <c r="E55" s="870"/>
      <c r="F55" s="827"/>
    </row>
    <row r="56" spans="1:8">
      <c r="A56" s="956" t="str">
        <f>'Operating Detail - SS'!A17</f>
        <v>Printing and Reproduction</v>
      </c>
      <c r="B56" s="957"/>
      <c r="C56" s="228">
        <f>'Operating Detail - SS'!D17</f>
        <v>0</v>
      </c>
      <c r="D56" s="865"/>
      <c r="E56" s="870"/>
      <c r="F56" s="827"/>
    </row>
    <row r="57" spans="1:8">
      <c r="A57" s="956" t="str">
        <f>'Operating Detail - SS'!A18</f>
        <v>Insurance</v>
      </c>
      <c r="B57" s="957"/>
      <c r="C57" s="228">
        <f>'Operating Detail - SS'!D18</f>
        <v>0</v>
      </c>
      <c r="D57" s="865"/>
      <c r="E57" s="870"/>
      <c r="F57" s="827"/>
    </row>
    <row r="58" spans="1:8">
      <c r="A58" s="956" t="str">
        <f>'Operating Detail - SS'!A19</f>
        <v>Staff Training</v>
      </c>
      <c r="B58" s="957"/>
      <c r="C58" s="228">
        <f>'Operating Detail - SS'!D19</f>
        <v>0</v>
      </c>
      <c r="D58" s="865"/>
      <c r="E58" s="870"/>
      <c r="F58" s="827"/>
    </row>
    <row r="59" spans="1:8">
      <c r="A59" s="956" t="str">
        <f>'Operating Detail - SS'!A20</f>
        <v>Staff Travel-(Local &amp; Out of Town)</v>
      </c>
      <c r="B59" s="957"/>
      <c r="C59" s="228">
        <f>'Operating Detail - SS'!D20</f>
        <v>0</v>
      </c>
      <c r="D59" s="865"/>
      <c r="E59" s="870"/>
      <c r="F59" s="827"/>
    </row>
    <row r="60" spans="1:8">
      <c r="A60" s="956" t="str">
        <f>'Operating Detail - SS'!A21</f>
        <v>Rental of Equipment</v>
      </c>
      <c r="B60" s="957"/>
      <c r="C60" s="228">
        <f>'Operating Detail - SS'!D21</f>
        <v>0</v>
      </c>
      <c r="D60" s="865"/>
      <c r="E60" s="870"/>
      <c r="F60" s="827"/>
    </row>
    <row r="61" spans="1:8">
      <c r="A61" s="826">
        <f>'Operating Detail - SS'!A22</f>
        <v>0</v>
      </c>
      <c r="B61" s="827"/>
      <c r="C61" s="228">
        <f>'Operating Detail - SS'!D22</f>
        <v>0</v>
      </c>
      <c r="D61" s="865"/>
      <c r="E61" s="870"/>
      <c r="F61" s="827"/>
    </row>
    <row r="62" spans="1:8">
      <c r="A62" s="826"/>
      <c r="C62" s="228">
        <f>'Operating Detail - SS'!D23</f>
        <v>0</v>
      </c>
      <c r="D62" s="865"/>
      <c r="E62" s="870"/>
      <c r="F62" s="827"/>
    </row>
    <row r="63" spans="1:8">
      <c r="A63" s="826">
        <f>'Operating Detail - SS'!A24</f>
        <v>0</v>
      </c>
      <c r="B63" s="827"/>
      <c r="C63" s="228">
        <f>'Operating Detail - SS'!D24</f>
        <v>0</v>
      </c>
      <c r="D63" s="865"/>
      <c r="E63" s="870"/>
      <c r="F63" s="827"/>
    </row>
    <row r="64" spans="1:8">
      <c r="A64" s="826">
        <f>'Operating Detail - SS'!A25</f>
        <v>0</v>
      </c>
      <c r="B64" s="827"/>
      <c r="C64" s="228">
        <f>'Operating Detail - SS'!D25</f>
        <v>0</v>
      </c>
      <c r="D64" s="865"/>
      <c r="E64" s="870"/>
      <c r="F64" s="827"/>
    </row>
    <row r="65" spans="1:6">
      <c r="A65" s="826">
        <f>'Operating Detail - SS'!A26</f>
        <v>0</v>
      </c>
      <c r="B65" s="827"/>
      <c r="C65" s="228">
        <f>'Operating Detail - SS'!D26</f>
        <v>0</v>
      </c>
      <c r="D65" s="865"/>
      <c r="E65" s="870"/>
      <c r="F65" s="827"/>
    </row>
    <row r="66" spans="1:6">
      <c r="A66" s="826">
        <f>'Operating Detail - SS'!A27</f>
        <v>0</v>
      </c>
      <c r="B66" s="827"/>
      <c r="C66" s="228">
        <f>'Operating Detail - SS'!D27</f>
        <v>0</v>
      </c>
      <c r="D66" s="865"/>
      <c r="E66" s="870"/>
      <c r="F66" s="827"/>
    </row>
    <row r="67" spans="1:6">
      <c r="A67" s="826">
        <f>'Operating Detail - SS'!A28</f>
        <v>0</v>
      </c>
      <c r="B67" s="827"/>
      <c r="C67" s="228">
        <f>'Operating Detail - SS'!D28</f>
        <v>0</v>
      </c>
      <c r="D67" s="865"/>
      <c r="E67" s="870"/>
      <c r="F67" s="827"/>
    </row>
    <row r="68" spans="1:6">
      <c r="A68" s="826">
        <f>'Operating Detail - SS'!A29</f>
        <v>0</v>
      </c>
      <c r="B68" s="827"/>
      <c r="C68" s="228">
        <f>'Operating Detail - SS'!D29</f>
        <v>0</v>
      </c>
      <c r="D68" s="865"/>
      <c r="E68" s="870"/>
      <c r="F68" s="827"/>
    </row>
    <row r="69" spans="1:6">
      <c r="A69" s="826">
        <f>'Operating Detail - SS'!A30</f>
        <v>0</v>
      </c>
      <c r="B69" s="827"/>
      <c r="C69" s="228">
        <f>'Operating Detail - SS'!D30</f>
        <v>0</v>
      </c>
      <c r="D69" s="865"/>
      <c r="E69" s="870"/>
      <c r="F69" s="827"/>
    </row>
    <row r="70" spans="1:6">
      <c r="A70" s="826">
        <f>'Operating Detail - SS'!A31</f>
        <v>0</v>
      </c>
      <c r="B70" s="827"/>
      <c r="C70" s="228">
        <f>'Operating Detail - SS'!D31</f>
        <v>0</v>
      </c>
      <c r="D70" s="865"/>
      <c r="E70" s="870"/>
      <c r="F70" s="827"/>
    </row>
    <row r="71" spans="1:6">
      <c r="A71" s="826">
        <f>'Operating Detail - SS'!A32</f>
        <v>0</v>
      </c>
      <c r="B71" s="827"/>
      <c r="C71" s="228">
        <f>'Operating Detail - SS'!D32</f>
        <v>0</v>
      </c>
      <c r="D71" s="865"/>
      <c r="E71" s="870"/>
      <c r="F71" s="827"/>
    </row>
    <row r="72" spans="1:6">
      <c r="A72" s="826">
        <f>'Operating Detail - SS'!A33</f>
        <v>0</v>
      </c>
      <c r="B72" s="827"/>
      <c r="C72" s="228">
        <f>'Operating Detail - SS'!D33</f>
        <v>0</v>
      </c>
      <c r="D72" s="865"/>
      <c r="E72" s="870"/>
      <c r="F72" s="827"/>
    </row>
    <row r="73" spans="1:6">
      <c r="A73" s="826">
        <f>'Operating Detail - SS'!A34</f>
        <v>0</v>
      </c>
      <c r="B73" s="827"/>
      <c r="C73" s="228">
        <f>'Operating Detail - SS'!D34</f>
        <v>0</v>
      </c>
      <c r="D73" s="865"/>
      <c r="E73" s="870"/>
      <c r="F73" s="827"/>
    </row>
    <row r="74" spans="1:6">
      <c r="A74" s="826">
        <f>'Operating Detail - SS'!A35</f>
        <v>0</v>
      </c>
      <c r="B74" s="827"/>
      <c r="C74" s="228">
        <f>'Operating Detail - SS'!D35</f>
        <v>0</v>
      </c>
      <c r="D74" s="865"/>
      <c r="E74" s="870"/>
      <c r="F74" s="827"/>
    </row>
    <row r="75" spans="1:6">
      <c r="A75" s="826">
        <f>'Operating Detail - SS'!A36</f>
        <v>0</v>
      </c>
      <c r="B75" s="827"/>
      <c r="C75" s="228">
        <f>'Operating Detail - SS'!D36</f>
        <v>0</v>
      </c>
      <c r="D75" s="865"/>
      <c r="E75" s="870"/>
      <c r="F75" s="827"/>
    </row>
    <row r="76" spans="1:6">
      <c r="A76" s="826">
        <f>'Operating Detail - SS'!A37</f>
        <v>0</v>
      </c>
      <c r="B76" s="827"/>
      <c r="C76" s="228">
        <f>'Operating Detail - SS'!D37</f>
        <v>0</v>
      </c>
      <c r="D76" s="865"/>
      <c r="E76" s="870"/>
      <c r="F76" s="827"/>
    </row>
    <row r="77" spans="1:6">
      <c r="A77" s="826">
        <f>'Operating Detail - SS'!A38</f>
        <v>0</v>
      </c>
      <c r="B77" s="827"/>
      <c r="C77" s="228">
        <f>'Operating Detail - SS'!D38</f>
        <v>0</v>
      </c>
      <c r="D77" s="865"/>
      <c r="E77" s="870"/>
      <c r="F77" s="827"/>
    </row>
    <row r="78" spans="1:6">
      <c r="A78" s="826">
        <f>'Operating Detail - SS'!A39</f>
        <v>0</v>
      </c>
      <c r="B78" s="827"/>
      <c r="C78" s="228">
        <f>'Operating Detail - SS'!D39</f>
        <v>0</v>
      </c>
      <c r="D78" s="865"/>
      <c r="E78" s="870"/>
      <c r="F78" s="827"/>
    </row>
    <row r="79" spans="1:6">
      <c r="A79" s="826">
        <f>'Operating Detail - SS'!A40</f>
        <v>0</v>
      </c>
      <c r="B79" s="827"/>
      <c r="C79" s="228">
        <f>'Operating Detail - SS'!D40</f>
        <v>0</v>
      </c>
      <c r="D79" s="865"/>
      <c r="E79" s="870"/>
      <c r="F79" s="827"/>
    </row>
    <row r="80" spans="1:6">
      <c r="A80" s="826">
        <f>'Operating Detail - SS'!A41</f>
        <v>0</v>
      </c>
      <c r="B80" s="827"/>
      <c r="C80" s="228">
        <f>'Operating Detail - SS'!D41</f>
        <v>0</v>
      </c>
      <c r="D80" s="865"/>
      <c r="E80" s="870"/>
      <c r="F80" s="827"/>
    </row>
    <row r="81" spans="1:6">
      <c r="A81" s="826">
        <f>'Operating Detail - SS'!A42</f>
        <v>0</v>
      </c>
      <c r="B81" s="827"/>
      <c r="C81" s="228">
        <f>'Operating Detail - SS'!D42</f>
        <v>0</v>
      </c>
      <c r="D81" s="865"/>
      <c r="E81" s="870"/>
      <c r="F81" s="827"/>
    </row>
    <row r="82" spans="1:6">
      <c r="A82" s="826">
        <f>'Operating Detail - SS'!A43</f>
        <v>0</v>
      </c>
      <c r="B82" s="827"/>
      <c r="C82" s="228">
        <f>'Operating Detail - SS'!D43</f>
        <v>0</v>
      </c>
      <c r="D82" s="865"/>
      <c r="E82" s="870"/>
      <c r="F82" s="827"/>
    </row>
    <row r="83" spans="1:6">
      <c r="A83" s="826">
        <f>'Operating Detail - SS'!A44</f>
        <v>0</v>
      </c>
      <c r="B83" s="827"/>
      <c r="C83" s="228">
        <f>'Operating Detail - SS'!D44</f>
        <v>0</v>
      </c>
      <c r="D83" s="865"/>
      <c r="E83" s="870"/>
      <c r="F83" s="827"/>
    </row>
    <row r="84" spans="1:6">
      <c r="A84" s="826">
        <f>'Operating Detail - SS'!A45</f>
        <v>0</v>
      </c>
      <c r="B84" s="827"/>
      <c r="C84" s="228">
        <f>'Operating Detail - SS'!D45</f>
        <v>0</v>
      </c>
      <c r="D84" s="865"/>
      <c r="E84" s="870"/>
      <c r="F84" s="827"/>
    </row>
    <row r="85" spans="1:6">
      <c r="A85" s="826">
        <f>'Operating Detail - SS'!A46</f>
        <v>0</v>
      </c>
      <c r="B85" s="827"/>
      <c r="C85" s="228">
        <f>'Operating Detail - SS'!D46</f>
        <v>0</v>
      </c>
      <c r="D85" s="865"/>
      <c r="E85" s="870"/>
      <c r="F85" s="827"/>
    </row>
    <row r="86" spans="1:6">
      <c r="A86" s="826">
        <f>'Operating Detail - SS'!A47</f>
        <v>0</v>
      </c>
      <c r="B86" s="827"/>
      <c r="C86" s="228">
        <f>'Operating Detail - SS'!D47</f>
        <v>0</v>
      </c>
      <c r="D86" s="865"/>
      <c r="E86" s="870"/>
      <c r="F86" s="827"/>
    </row>
    <row r="87" spans="1:6">
      <c r="A87" s="826">
        <f>'Operating Detail - SS'!A48</f>
        <v>0</v>
      </c>
      <c r="B87" s="827"/>
      <c r="C87" s="228">
        <f>'Operating Detail - SS'!D48</f>
        <v>0</v>
      </c>
      <c r="D87" s="865"/>
      <c r="E87" s="870"/>
      <c r="F87" s="827"/>
    </row>
    <row r="88" spans="1:6">
      <c r="A88" s="826">
        <f>'Operating Detail - SS'!A49</f>
        <v>0</v>
      </c>
      <c r="B88" s="827"/>
      <c r="C88" s="228">
        <f>'Operating Detail - SS'!D49</f>
        <v>0</v>
      </c>
      <c r="D88" s="865"/>
      <c r="E88" s="870"/>
      <c r="F88" s="827"/>
    </row>
    <row r="89" spans="1:6">
      <c r="A89" s="826">
        <f>'Operating Detail - SS'!A50</f>
        <v>0</v>
      </c>
      <c r="B89" s="827"/>
      <c r="C89" s="228">
        <f>'Operating Detail - SS'!D50</f>
        <v>0</v>
      </c>
      <c r="D89" s="865"/>
      <c r="E89" s="870"/>
      <c r="F89" s="827"/>
    </row>
    <row r="90" spans="1:6">
      <c r="A90" s="826">
        <f>'Operating Detail - SS'!A51</f>
        <v>0</v>
      </c>
      <c r="B90" s="827"/>
      <c r="C90" s="228">
        <f>'Operating Detail - SS'!D51</f>
        <v>0</v>
      </c>
      <c r="D90" s="865"/>
      <c r="E90" s="870"/>
      <c r="F90" s="827"/>
    </row>
    <row r="91" spans="1:6">
      <c r="A91" s="826">
        <f>'Operating Detail - SS'!A52</f>
        <v>0</v>
      </c>
      <c r="B91" s="827"/>
      <c r="C91" s="228">
        <f>'Operating Detail - SS'!D52</f>
        <v>0</v>
      </c>
      <c r="D91" s="865"/>
      <c r="E91" s="870"/>
      <c r="F91" s="827"/>
    </row>
    <row r="92" spans="1:6">
      <c r="A92" s="826">
        <f>'Operating Detail - SS'!A53</f>
        <v>0</v>
      </c>
      <c r="B92" s="827"/>
      <c r="C92" s="228">
        <f>'Operating Detail - SS'!D53</f>
        <v>0</v>
      </c>
      <c r="D92" s="865"/>
      <c r="E92" s="870"/>
      <c r="F92" s="827"/>
    </row>
    <row r="93" spans="1:6">
      <c r="A93" s="826">
        <f>'Operating Detail - SS'!A54</f>
        <v>0</v>
      </c>
      <c r="B93" s="827"/>
      <c r="C93" s="228">
        <f>'Operating Detail - SS'!D54</f>
        <v>0</v>
      </c>
      <c r="D93" s="865"/>
      <c r="E93" s="870"/>
      <c r="F93" s="827"/>
    </row>
    <row r="94" spans="1:6">
      <c r="A94" s="958" t="str">
        <f>'Operating Detail - SS'!A55</f>
        <v>Consultants:</v>
      </c>
      <c r="B94" s="959"/>
      <c r="C94" s="620"/>
      <c r="D94" s="661"/>
      <c r="E94" s="662"/>
      <c r="F94" s="827"/>
    </row>
    <row r="95" spans="1:6">
      <c r="A95" s="826">
        <f>'Operating Detail - SS'!A56</f>
        <v>0</v>
      </c>
      <c r="B95" s="827"/>
      <c r="C95" s="228">
        <f>'Operating Detail - SS'!D56</f>
        <v>0</v>
      </c>
      <c r="D95" s="865"/>
      <c r="E95" s="870"/>
      <c r="F95" s="827"/>
    </row>
    <row r="96" spans="1:6">
      <c r="A96" s="826">
        <f>'Operating Detail - SS'!A57</f>
        <v>0</v>
      </c>
      <c r="B96" s="827"/>
      <c r="C96" s="228">
        <f>'Operating Detail - SS'!D57</f>
        <v>0</v>
      </c>
      <c r="D96" s="865"/>
      <c r="E96" s="870"/>
      <c r="F96" s="827"/>
    </row>
    <row r="97" spans="1:8">
      <c r="A97" s="826">
        <f>'Operating Detail - SS'!A58</f>
        <v>0</v>
      </c>
      <c r="B97" s="827"/>
      <c r="C97" s="228">
        <f>'Operating Detail - SS'!D58</f>
        <v>0</v>
      </c>
      <c r="D97" s="865"/>
      <c r="E97" s="870"/>
      <c r="F97" s="827"/>
    </row>
    <row r="98" spans="1:8">
      <c r="A98" s="826">
        <f>'Operating Detail - SS'!A59</f>
        <v>0</v>
      </c>
      <c r="B98" s="827"/>
      <c r="C98" s="228">
        <f>'Operating Detail - SS'!D59</f>
        <v>0</v>
      </c>
      <c r="D98" s="865"/>
      <c r="E98" s="870"/>
      <c r="F98" s="827"/>
    </row>
    <row r="99" spans="1:8">
      <c r="A99" s="826">
        <f>'Operating Detail - SS'!A60</f>
        <v>0</v>
      </c>
      <c r="B99" s="827"/>
      <c r="C99" s="228">
        <f>'Operating Detail - SS'!D60</f>
        <v>0</v>
      </c>
      <c r="D99" s="865"/>
      <c r="E99" s="870"/>
      <c r="F99" s="827"/>
    </row>
    <row r="100" spans="1:8">
      <c r="A100" s="826">
        <f>'Operating Detail - SS'!A61</f>
        <v>0</v>
      </c>
      <c r="B100" s="827"/>
      <c r="C100" s="228">
        <f>'Operating Detail - SS'!D61</f>
        <v>0</v>
      </c>
      <c r="D100" s="865"/>
      <c r="E100" s="870"/>
      <c r="F100" s="827"/>
    </row>
    <row r="101" spans="1:8">
      <c r="A101" s="826">
        <f>'Operating Detail - SS'!A62</f>
        <v>0</v>
      </c>
      <c r="B101" s="827"/>
      <c r="C101" s="228">
        <f>'Operating Detail - SS'!D62</f>
        <v>0</v>
      </c>
      <c r="D101" s="865"/>
      <c r="E101" s="870"/>
      <c r="F101" s="827"/>
    </row>
    <row r="102" spans="1:8">
      <c r="A102" s="826">
        <f>'Operating Detail - SS'!A63</f>
        <v>0</v>
      </c>
      <c r="B102" s="827"/>
      <c r="C102" s="228">
        <f>'Operating Detail - SS'!D63</f>
        <v>0</v>
      </c>
      <c r="D102" s="865"/>
      <c r="E102" s="870"/>
      <c r="F102" s="827"/>
    </row>
    <row r="103" spans="1:8">
      <c r="A103" s="826">
        <f>'Operating Detail - SS'!A64</f>
        <v>0</v>
      </c>
      <c r="B103" s="827"/>
      <c r="C103" s="228">
        <f>'Operating Detail - SS'!D64</f>
        <v>0</v>
      </c>
      <c r="D103" s="865"/>
      <c r="E103" s="870"/>
      <c r="F103" s="827"/>
    </row>
    <row r="104" spans="1:8">
      <c r="A104" s="826">
        <f>'Operating Detail - SS'!A64</f>
        <v>0</v>
      </c>
      <c r="B104" s="827"/>
      <c r="C104" s="228">
        <f>'Operating Detail - SS'!D65</f>
        <v>0</v>
      </c>
      <c r="D104" s="865"/>
      <c r="E104" s="870"/>
      <c r="F104" s="827"/>
    </row>
    <row r="105" spans="1:8">
      <c r="A105" s="826">
        <f>'Operating Detail - SS'!A65</f>
        <v>0</v>
      </c>
      <c r="B105" s="827"/>
      <c r="C105" s="228">
        <f>'Operating Detail - SS'!D66</f>
        <v>0</v>
      </c>
      <c r="D105" s="865"/>
      <c r="E105" s="870"/>
      <c r="F105" s="827"/>
    </row>
    <row r="106" spans="1:8">
      <c r="A106" s="826"/>
      <c r="B106" s="827"/>
      <c r="C106" s="370"/>
      <c r="D106" s="179"/>
      <c r="E106" s="219"/>
      <c r="F106" s="827"/>
    </row>
    <row r="107" spans="1:8">
      <c r="A107" s="1116" t="str">
        <f>'Operating Detail - SS'!A67</f>
        <v>TOTAL OPERATING EXPENSES</v>
      </c>
      <c r="B107" s="1117"/>
      <c r="C107" s="717">
        <f>SUM(C52:C106)</f>
        <v>0</v>
      </c>
      <c r="D107" s="14"/>
      <c r="E107" s="218"/>
      <c r="F107" s="3"/>
    </row>
    <row r="108" spans="1:8" s="731" customFormat="1" ht="13.5" thickBot="1">
      <c r="A108" s="732" t="s">
        <v>337</v>
      </c>
      <c r="B108" s="733">
        <f>'Summary - SS'!F19</f>
        <v>0</v>
      </c>
      <c r="C108" s="734">
        <f>B108*(C107+C49)</f>
        <v>0</v>
      </c>
      <c r="D108" s="735"/>
      <c r="E108" s="736"/>
      <c r="F108" s="737"/>
      <c r="G108" s="728"/>
      <c r="H108" s="728"/>
    </row>
    <row r="109" spans="1:8">
      <c r="A109" s="3"/>
      <c r="B109" s="6"/>
      <c r="C109" s="181"/>
      <c r="E109" s="3"/>
      <c r="F109" s="3"/>
      <c r="H109" s="706"/>
    </row>
    <row r="110" spans="1:8" ht="13" thickBot="1">
      <c r="A110" s="3"/>
      <c r="B110" s="6"/>
      <c r="C110" s="181"/>
      <c r="E110" s="3"/>
      <c r="F110" s="3"/>
      <c r="H110" s="706"/>
    </row>
    <row r="111" spans="1:8" s="4" customFormat="1" ht="25.5" customHeight="1">
      <c r="A111" s="1112" t="s">
        <v>338</v>
      </c>
      <c r="B111" s="1113"/>
      <c r="C111" s="212" t="s">
        <v>339</v>
      </c>
      <c r="D111" s="211" t="s">
        <v>330</v>
      </c>
      <c r="E111" s="213" t="s">
        <v>331</v>
      </c>
      <c r="F111" s="198"/>
      <c r="G111" s="704"/>
      <c r="H111" s="704"/>
    </row>
    <row r="112" spans="1:8">
      <c r="A112" s="826">
        <f>'Operating Detail - SS'!A70</f>
        <v>0</v>
      </c>
      <c r="B112" s="827"/>
      <c r="C112" s="228">
        <f>'Operating Detail - SS'!D70</f>
        <v>0</v>
      </c>
      <c r="D112" s="865"/>
      <c r="E112" s="870"/>
      <c r="F112" s="827"/>
    </row>
    <row r="113" spans="1:6">
      <c r="A113" s="826">
        <f>'Operating Detail - SS'!A71</f>
        <v>0</v>
      </c>
      <c r="B113" s="827"/>
      <c r="C113" s="228">
        <f>'Operating Detail - SS'!D71</f>
        <v>0</v>
      </c>
      <c r="D113" s="865"/>
      <c r="E113" s="870"/>
      <c r="F113" s="827"/>
    </row>
    <row r="114" spans="1:6">
      <c r="A114" s="826">
        <f>'Operating Detail - SS'!A72</f>
        <v>0</v>
      </c>
      <c r="B114" s="827"/>
      <c r="C114" s="228">
        <f>'Operating Detail - SS'!D72</f>
        <v>0</v>
      </c>
      <c r="D114" s="865"/>
      <c r="E114" s="870"/>
      <c r="F114" s="827"/>
    </row>
    <row r="115" spans="1:6">
      <c r="A115" s="826">
        <f>'Operating Detail - SS'!A73</f>
        <v>0</v>
      </c>
      <c r="B115" s="827"/>
      <c r="C115" s="228">
        <f>'Operating Detail - SS'!D73</f>
        <v>0</v>
      </c>
      <c r="D115" s="865"/>
      <c r="E115" s="870"/>
      <c r="F115" s="827"/>
    </row>
    <row r="116" spans="1:6">
      <c r="A116" s="826">
        <f>'Operating Detail - SS'!A74</f>
        <v>0</v>
      </c>
      <c r="B116" s="827"/>
      <c r="C116" s="228">
        <f>'Operating Detail - SS'!D74</f>
        <v>0</v>
      </c>
      <c r="D116" s="865"/>
      <c r="E116" s="870"/>
      <c r="F116" s="827"/>
    </row>
    <row r="117" spans="1:6">
      <c r="A117" s="826">
        <f>'Operating Detail - SS'!A75</f>
        <v>0</v>
      </c>
      <c r="B117" s="827"/>
      <c r="C117" s="228">
        <f>'Operating Detail - SS'!D75</f>
        <v>0</v>
      </c>
      <c r="D117" s="865"/>
      <c r="E117" s="870"/>
      <c r="F117" s="827"/>
    </row>
    <row r="118" spans="1:6">
      <c r="A118" s="826">
        <f>'Operating Detail - SS'!A76</f>
        <v>0</v>
      </c>
      <c r="B118" s="827"/>
      <c r="C118" s="228">
        <f>'Operating Detail - SS'!D76</f>
        <v>0</v>
      </c>
      <c r="D118" s="865"/>
      <c r="E118" s="870"/>
      <c r="F118" s="827"/>
    </row>
    <row r="119" spans="1:6">
      <c r="A119" s="826">
        <f>'Operating Detail - SS'!A77</f>
        <v>0</v>
      </c>
      <c r="B119" s="827"/>
      <c r="C119" s="228">
        <f>'Operating Detail - SS'!D77</f>
        <v>0</v>
      </c>
      <c r="D119" s="865"/>
      <c r="E119" s="870"/>
      <c r="F119" s="827"/>
    </row>
    <row r="120" spans="1:6">
      <c r="A120" s="826">
        <f>'Operating Detail - SS'!A78</f>
        <v>0</v>
      </c>
      <c r="B120" s="827"/>
      <c r="C120" s="228">
        <f>'Operating Detail - SS'!D78</f>
        <v>0</v>
      </c>
      <c r="D120" s="865"/>
      <c r="E120" s="870"/>
      <c r="F120" s="827"/>
    </row>
    <row r="121" spans="1:6">
      <c r="A121" s="826">
        <f>'Operating Detail - SS'!A79</f>
        <v>0</v>
      </c>
      <c r="B121" s="827"/>
      <c r="C121" s="228">
        <f>'Operating Detail - SS'!D79</f>
        <v>0</v>
      </c>
      <c r="D121" s="865"/>
      <c r="E121" s="870"/>
      <c r="F121" s="827"/>
    </row>
    <row r="122" spans="1:6">
      <c r="A122" s="958" t="str">
        <f>'Operating Detail - SS'!A80</f>
        <v>Subcontractors:</v>
      </c>
      <c r="B122" s="959"/>
      <c r="C122" s="620"/>
      <c r="D122" s="621"/>
      <c r="E122" s="622"/>
      <c r="F122" s="827"/>
    </row>
    <row r="123" spans="1:6" ht="12" customHeight="1">
      <c r="A123" s="826">
        <f>'Operating Detail - SS'!A81</f>
        <v>0</v>
      </c>
      <c r="B123" s="827"/>
      <c r="C123" s="228">
        <f>'Operating Detail - SS'!D81</f>
        <v>0</v>
      </c>
      <c r="D123" s="865"/>
      <c r="E123" s="870"/>
      <c r="F123" s="827"/>
    </row>
    <row r="124" spans="1:6">
      <c r="A124" s="826">
        <f>'Operating Detail - SS'!A82</f>
        <v>0</v>
      </c>
      <c r="B124" s="827"/>
      <c r="C124" s="228">
        <f>'Operating Detail - SS'!D82</f>
        <v>0</v>
      </c>
      <c r="D124" s="865"/>
      <c r="E124" s="870"/>
      <c r="F124" s="827"/>
    </row>
    <row r="125" spans="1:6">
      <c r="A125" s="826">
        <f>'Operating Detail - SS'!A83</f>
        <v>0</v>
      </c>
      <c r="B125" s="827"/>
      <c r="C125" s="228">
        <f>'Operating Detail - SS'!D83</f>
        <v>0</v>
      </c>
      <c r="D125" s="865"/>
      <c r="E125" s="870"/>
      <c r="F125" s="827"/>
    </row>
    <row r="126" spans="1:6">
      <c r="A126" s="826">
        <f>'Operating Detail - SS'!A84</f>
        <v>0</v>
      </c>
      <c r="B126" s="827"/>
      <c r="C126" s="228">
        <f>'Operating Detail - SS'!D84</f>
        <v>0</v>
      </c>
      <c r="D126" s="865"/>
      <c r="E126" s="870"/>
      <c r="F126" s="827"/>
    </row>
    <row r="127" spans="1:6">
      <c r="A127" s="826">
        <f>'Operating Detail - SS'!A85</f>
        <v>0</v>
      </c>
      <c r="B127" s="827"/>
      <c r="C127" s="228">
        <f>'Operating Detail - SS'!D85</f>
        <v>0</v>
      </c>
      <c r="D127" s="865"/>
      <c r="E127" s="870"/>
      <c r="F127" s="827"/>
    </row>
    <row r="128" spans="1:6">
      <c r="A128" s="826">
        <f>'Operating Detail - SS'!A86</f>
        <v>0</v>
      </c>
      <c r="B128" s="827"/>
      <c r="C128" s="228">
        <f>'Operating Detail - SS'!D86</f>
        <v>0</v>
      </c>
      <c r="D128" s="865"/>
      <c r="E128" s="870"/>
      <c r="F128" s="827"/>
    </row>
    <row r="129" spans="1:8">
      <c r="A129" s="826">
        <f>'Operating Detail - SS'!A87</f>
        <v>0</v>
      </c>
      <c r="B129" s="827"/>
      <c r="C129" s="228">
        <f>'Operating Detail - SS'!D87</f>
        <v>0</v>
      </c>
      <c r="D129" s="865"/>
      <c r="E129" s="870"/>
    </row>
    <row r="130" spans="1:8">
      <c r="A130" s="826">
        <f>'Operating Detail - SS'!A88</f>
        <v>0</v>
      </c>
      <c r="B130" s="827"/>
      <c r="C130" s="228">
        <f>'Operating Detail - SS'!D88</f>
        <v>0</v>
      </c>
      <c r="D130" s="865"/>
      <c r="E130" s="870"/>
    </row>
    <row r="131" spans="1:8">
      <c r="A131" s="826">
        <f>'Operating Detail - SS'!A89</f>
        <v>0</v>
      </c>
      <c r="B131" s="827"/>
      <c r="C131" s="228">
        <f>'Operating Detail - SS'!D89</f>
        <v>0</v>
      </c>
      <c r="D131" s="865"/>
      <c r="E131" s="870"/>
    </row>
    <row r="132" spans="1:8">
      <c r="A132" s="826" t="str">
        <f>'Operating Detail - SS'!A90</f>
        <v>Subcontractor indirect (First $25k only)</v>
      </c>
      <c r="B132" s="827"/>
      <c r="C132" s="228">
        <f>'Operating Detail - SS'!D90</f>
        <v>0</v>
      </c>
      <c r="D132" s="865"/>
      <c r="E132" s="870"/>
    </row>
    <row r="133" spans="1:8">
      <c r="A133" s="826"/>
      <c r="B133" s="827"/>
      <c r="C133" s="228"/>
      <c r="D133" s="868"/>
      <c r="E133" s="869"/>
    </row>
    <row r="134" spans="1:8" s="731" customFormat="1" ht="13" thickBot="1">
      <c r="A134" s="1118" t="str">
        <f>'Operating Detail - SS'!A92</f>
        <v>TOTAL OTHER EXPENSES</v>
      </c>
      <c r="B134" s="1119"/>
      <c r="C134" s="734">
        <f>SUM(C112:C132)</f>
        <v>0</v>
      </c>
      <c r="D134" s="735"/>
      <c r="E134" s="738"/>
      <c r="F134" s="739"/>
      <c r="G134" s="728"/>
      <c r="H134" s="728"/>
    </row>
    <row r="135" spans="1:8">
      <c r="A135" s="827">
        <f>'Operating Detail - SS'!A93</f>
        <v>0</v>
      </c>
      <c r="B135" s="827"/>
      <c r="C135" s="228"/>
    </row>
    <row r="136" spans="1:8" ht="13" thickBot="1">
      <c r="A136" s="827"/>
      <c r="B136" s="827"/>
      <c r="C136" s="228"/>
    </row>
    <row r="137" spans="1:8" ht="12.75" customHeight="1">
      <c r="A137" s="1112" t="str">
        <f>'Operating Detail - SS'!A94</f>
        <v>CAPITAL EXPENSES</v>
      </c>
      <c r="B137" s="1113"/>
      <c r="C137" s="212" t="s">
        <v>339</v>
      </c>
      <c r="D137" s="211" t="s">
        <v>330</v>
      </c>
      <c r="E137" s="213" t="s">
        <v>331</v>
      </c>
    </row>
    <row r="138" spans="1:8">
      <c r="A138" s="826">
        <f>'Operating Detail - SS'!A95</f>
        <v>0</v>
      </c>
      <c r="B138" s="827"/>
      <c r="C138" s="228">
        <f>'Operating Detail - SS'!D95</f>
        <v>0</v>
      </c>
      <c r="D138" s="865"/>
      <c r="E138" s="870"/>
    </row>
    <row r="139" spans="1:8">
      <c r="A139" s="826">
        <f>'Operating Detail - SS'!A96</f>
        <v>0</v>
      </c>
      <c r="B139" s="827"/>
      <c r="C139" s="228">
        <f>'Operating Detail - SS'!D96</f>
        <v>0</v>
      </c>
      <c r="D139" s="865"/>
      <c r="E139" s="870"/>
    </row>
    <row r="140" spans="1:8">
      <c r="A140" s="826">
        <f>'Operating Detail - SS'!A97</f>
        <v>0</v>
      </c>
      <c r="B140" s="827"/>
      <c r="C140" s="228">
        <f>'Operating Detail - SS'!D97</f>
        <v>0</v>
      </c>
      <c r="D140" s="865"/>
      <c r="E140" s="870"/>
    </row>
    <row r="141" spans="1:8">
      <c r="A141" s="826">
        <f>'Operating Detail - SS'!A98</f>
        <v>0</v>
      </c>
      <c r="B141" s="827"/>
      <c r="C141" s="228">
        <f>'Operating Detail - SS'!D98</f>
        <v>0</v>
      </c>
      <c r="D141" s="865"/>
      <c r="E141" s="870"/>
    </row>
    <row r="142" spans="1:8">
      <c r="A142" s="826">
        <f>'Operating Detail - SS'!A99</f>
        <v>0</v>
      </c>
      <c r="B142" s="827"/>
      <c r="C142" s="228">
        <f>'Operating Detail - SS'!D99</f>
        <v>0</v>
      </c>
      <c r="D142" s="865"/>
      <c r="E142" s="870"/>
    </row>
    <row r="143" spans="1:8">
      <c r="A143" s="826">
        <f>'Operating Detail - SS'!A100</f>
        <v>0</v>
      </c>
      <c r="B143" s="827"/>
      <c r="C143" s="228">
        <f>'Operating Detail - SS'!D100</f>
        <v>0</v>
      </c>
      <c r="D143" s="865"/>
      <c r="E143" s="870"/>
    </row>
    <row r="144" spans="1:8">
      <c r="A144" s="826">
        <f>'Operating Detail - SS'!A101</f>
        <v>0</v>
      </c>
      <c r="B144" s="827"/>
      <c r="C144" s="228">
        <f>'Operating Detail - SS'!D101</f>
        <v>0</v>
      </c>
      <c r="D144" s="865"/>
      <c r="E144" s="870"/>
    </row>
    <row r="145" spans="1:8">
      <c r="A145" s="826">
        <f>'Operating Detail - SS'!A102</f>
        <v>0</v>
      </c>
      <c r="B145" s="827"/>
      <c r="C145" s="228"/>
      <c r="D145" s="868"/>
      <c r="E145" s="869"/>
    </row>
    <row r="146" spans="1:8" s="731" customFormat="1" ht="13" thickBot="1">
      <c r="A146" s="1118" t="str">
        <f>'Operating Detail - SS'!A103</f>
        <v>TOTAL CAPITAL EXPENSES</v>
      </c>
      <c r="B146" s="1119"/>
      <c r="C146" s="734">
        <f>SUM(C138:C144)</f>
        <v>0</v>
      </c>
      <c r="D146" s="735"/>
      <c r="E146" s="738"/>
      <c r="F146" s="739"/>
      <c r="G146" s="728"/>
      <c r="H146" s="728"/>
    </row>
    <row r="147" spans="1:8">
      <c r="A147" s="827"/>
      <c r="B147" s="827"/>
      <c r="C147" s="228"/>
    </row>
    <row r="148" spans="1:8" ht="12.75" customHeight="1">
      <c r="A148" s="827">
        <f>'Operating Detail - SS'!A142</f>
        <v>0</v>
      </c>
      <c r="B148" s="827"/>
    </row>
    <row r="149" spans="1:8" ht="12.75" hidden="1" customHeight="1">
      <c r="A149" s="827">
        <f>'Operating Detail - SS'!A143</f>
        <v>0</v>
      </c>
      <c r="B149" s="827"/>
    </row>
    <row r="150" spans="1:8" ht="12.75" hidden="1" customHeight="1">
      <c r="A150" s="827">
        <f>'Operating Detail - SS'!A144</f>
        <v>0</v>
      </c>
      <c r="B150" s="827"/>
    </row>
    <row r="151" spans="1:8" ht="12.75" hidden="1" customHeight="1">
      <c r="A151" s="827">
        <f>'Operating Detail - SS'!A145</f>
        <v>0</v>
      </c>
      <c r="B151" s="827"/>
    </row>
    <row r="152" spans="1:8" ht="12.75" hidden="1" customHeight="1">
      <c r="A152" s="827">
        <f>'Operating Detail - SS'!A146</f>
        <v>0</v>
      </c>
      <c r="B152" s="827"/>
    </row>
    <row r="153" spans="1:8" ht="12.75" hidden="1" customHeight="1">
      <c r="A153" s="827">
        <f>'Operating Detail - SS'!A147</f>
        <v>0</v>
      </c>
      <c r="B153" s="827"/>
    </row>
    <row r="154" spans="1:8" ht="12.75" hidden="1" customHeight="1">
      <c r="A154" s="827">
        <f>'Operating Detail - SS'!A148</f>
        <v>0</v>
      </c>
      <c r="B154" s="827"/>
    </row>
    <row r="155" spans="1:8" ht="12.75" hidden="1" customHeight="1">
      <c r="A155" s="827">
        <f>'Operating Detail - SS'!A149</f>
        <v>0</v>
      </c>
      <c r="B155" s="827"/>
    </row>
    <row r="156" spans="1:8" ht="12.75" hidden="1" customHeight="1">
      <c r="A156" s="827">
        <f>'Operating Detail - SS'!A150</f>
        <v>0</v>
      </c>
      <c r="B156" s="827"/>
    </row>
    <row r="157" spans="1:8" ht="12.75" hidden="1" customHeight="1">
      <c r="A157" s="827">
        <f>'Operating Detail - SS'!A151</f>
        <v>0</v>
      </c>
      <c r="B157" s="827"/>
    </row>
    <row r="158" spans="1:8" ht="12.75" hidden="1" customHeight="1">
      <c r="A158" s="827">
        <f>'Operating Detail - SS'!A152</f>
        <v>0</v>
      </c>
      <c r="B158" s="827"/>
    </row>
    <row r="159" spans="1:8" ht="12.75" hidden="1" customHeight="1"/>
    <row r="160" spans="1:8" ht="12.75" hidden="1" customHeight="1"/>
    <row r="161" ht="12.75" hidden="1" customHeight="1"/>
    <row r="162" ht="12.75" hidden="1" customHeight="1"/>
    <row r="163" ht="12.75" hidden="1" customHeight="1"/>
  </sheetData>
  <conditionalFormatting sqref="C49">
    <cfRule type="expression" dxfId="508" priority="23">
      <formula>$A49=0</formula>
    </cfRule>
  </conditionalFormatting>
  <conditionalFormatting sqref="C107">
    <cfRule type="expression" dxfId="507" priority="44">
      <formula>$A107=0</formula>
    </cfRule>
  </conditionalFormatting>
  <conditionalFormatting sqref="C134">
    <cfRule type="expression" dxfId="506" priority="43">
      <formula>$A134=0</formula>
    </cfRule>
  </conditionalFormatting>
  <conditionalFormatting sqref="C146">
    <cfRule type="expression" dxfId="505" priority="42">
      <formula>$A146=0</formula>
    </cfRule>
  </conditionalFormatting>
  <conditionalFormatting sqref="D5:E46">
    <cfRule type="containsBlanks" dxfId="504" priority="13">
      <formula>LEN(TRIM(D5))=0</formula>
    </cfRule>
    <cfRule type="expression" dxfId="503" priority="14">
      <formula>$C5=0</formula>
    </cfRule>
  </conditionalFormatting>
  <conditionalFormatting sqref="D52:E93">
    <cfRule type="containsBlanks" dxfId="502" priority="9">
      <formula>LEN(TRIM(D52))=0</formula>
    </cfRule>
    <cfRule type="expression" dxfId="501" priority="10">
      <formula>$C52=0</formula>
    </cfRule>
  </conditionalFormatting>
  <conditionalFormatting sqref="D95:E105">
    <cfRule type="containsBlanks" dxfId="500" priority="7">
      <formula>LEN(TRIM(D95))=0</formula>
    </cfRule>
    <cfRule type="expression" dxfId="499" priority="8">
      <formula>$C95=0</formula>
    </cfRule>
  </conditionalFormatting>
  <conditionalFormatting sqref="D112:E121">
    <cfRule type="containsBlanks" dxfId="498" priority="5">
      <formula>LEN(TRIM(D112))=0</formula>
    </cfRule>
    <cfRule type="expression" dxfId="497" priority="6">
      <formula>$C112=0</formula>
    </cfRule>
  </conditionalFormatting>
  <conditionalFormatting sqref="D123:E132">
    <cfRule type="containsBlanks" dxfId="496" priority="3">
      <formula>LEN(TRIM(D123))=0</formula>
    </cfRule>
    <cfRule type="expression" dxfId="495" priority="4">
      <formula>$C123=0</formula>
    </cfRule>
  </conditionalFormatting>
  <conditionalFormatting sqref="D138:E144">
    <cfRule type="containsBlanks" dxfId="494" priority="1">
      <formula>LEN(TRIM(D138))=0</formula>
    </cfRule>
    <cfRule type="expression" dxfId="493" priority="2">
      <formula>$C138=0</formula>
    </cfRule>
  </conditionalFormatting>
  <conditionalFormatting sqref="F5:F46">
    <cfRule type="expression" dxfId="492" priority="35" stopIfTrue="1">
      <formula>$C5=0</formula>
    </cfRule>
    <cfRule type="containsBlanks" dxfId="491" priority="36">
      <formula>LEN(TRIM(F5))=0</formula>
    </cfRule>
  </conditionalFormatting>
  <printOptions headings="1"/>
  <pageMargins left="0.25" right="0.25" top="0.75" bottom="0.75" header="0.3" footer="0.3"/>
  <pageSetup scale="21" fitToWidth="0" orientation="landscape" r:id="rId1"/>
  <headerFooter alignWithMargins="0">
    <oddFooter>&amp;CPage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pageSetUpPr fitToPage="1"/>
  </sheetPr>
  <dimension ref="A1:O78"/>
  <sheetViews>
    <sheetView showGridLines="0" zoomScaleNormal="100" workbookViewId="0">
      <selection activeCell="B7" sqref="B7:D7"/>
    </sheetView>
  </sheetViews>
  <sheetFormatPr defaultColWidth="0" defaultRowHeight="15.5" zeroHeight="1"/>
  <cols>
    <col min="1" max="1" width="21.81640625" style="33" customWidth="1"/>
    <col min="2" max="3" width="15.453125" style="33" customWidth="1"/>
    <col min="4" max="4" width="14.54296875" style="33" customWidth="1"/>
    <col min="5" max="6" width="16.54296875" style="33" customWidth="1"/>
    <col min="7" max="9" width="16.54296875" style="33" hidden="1" customWidth="1"/>
    <col min="10" max="10" width="16.54296875" style="33" customWidth="1"/>
    <col min="11" max="11" width="14.26953125" style="33" customWidth="1"/>
    <col min="12" max="12" width="14" style="33" bestFit="1" customWidth="1"/>
    <col min="13" max="14" width="21.1796875" style="33" hidden="1" customWidth="1"/>
    <col min="15" max="15" width="14" style="33" hidden="1" customWidth="1"/>
    <col min="16" max="16384" width="11.453125" style="33" hidden="1"/>
  </cols>
  <sheetData>
    <row r="1" spans="1:10" ht="15" customHeight="1">
      <c r="A1" s="32" t="s">
        <v>218</v>
      </c>
      <c r="B1" s="32"/>
      <c r="C1" s="32"/>
      <c r="D1" s="32"/>
    </row>
    <row r="2" spans="1:10" ht="15" customHeight="1">
      <c r="A2" s="32" t="s">
        <v>219</v>
      </c>
      <c r="B2" s="32"/>
      <c r="C2" s="32"/>
      <c r="D2" s="32"/>
    </row>
    <row r="3" spans="1:10">
      <c r="A3" s="34" t="s">
        <v>220</v>
      </c>
      <c r="B3" s="1003" t="str">
        <f>IF('Summary - SS'!B3&lt;&gt;"",'Summary - SS'!B3,"")</f>
        <v/>
      </c>
    </row>
    <row r="4" spans="1:10" ht="28.5" customHeight="1">
      <c r="A4" s="1341" t="s">
        <v>221</v>
      </c>
      <c r="B4" s="191" t="s">
        <v>222</v>
      </c>
      <c r="C4" s="191" t="s">
        <v>223</v>
      </c>
      <c r="D4" s="191" t="s">
        <v>224</v>
      </c>
    </row>
    <row r="5" spans="1:10">
      <c r="A5" s="1342"/>
      <c r="B5" s="817">
        <f>'Summary - SS'!B5</f>
        <v>45566</v>
      </c>
      <c r="C5" s="817">
        <f>'Summary - SS'!C5</f>
        <v>47299</v>
      </c>
      <c r="D5" s="810">
        <f>ROUNDUP(YEARFRAC(B5,C5),0)</f>
        <v>5</v>
      </c>
    </row>
    <row r="6" spans="1:10" ht="15.75" customHeight="1">
      <c r="A6" s="37" t="s">
        <v>386</v>
      </c>
      <c r="B6" s="1310" t="str">
        <f>IF('Summary - SS'!B6&lt;&gt;"",'Summary - SS'!B6,"")</f>
        <v/>
      </c>
      <c r="C6" s="1311">
        <f>'Summary - SS'!C6</f>
        <v>0</v>
      </c>
      <c r="D6" s="1312">
        <f>'Summary - SS'!D6</f>
        <v>0</v>
      </c>
      <c r="E6" s="36"/>
      <c r="F6" s="36"/>
      <c r="G6" s="36"/>
      <c r="H6" s="36"/>
      <c r="I6" s="36"/>
    </row>
    <row r="7" spans="1:10">
      <c r="A7" s="37" t="s">
        <v>248</v>
      </c>
      <c r="B7" s="1457" t="str">
        <f>'Summary - SS'!B7</f>
        <v>RFQ #144 TAY Site at 42 Otis</v>
      </c>
      <c r="C7" s="1458">
        <f>'Summary - SS'!C7</f>
        <v>0</v>
      </c>
      <c r="D7" s="1459">
        <f>'Summary - SS'!D7</f>
        <v>0</v>
      </c>
      <c r="E7" s="36"/>
      <c r="F7" s="36"/>
      <c r="G7" s="36"/>
      <c r="H7" s="36"/>
      <c r="I7" s="36"/>
    </row>
    <row r="8" spans="1:10">
      <c r="A8" s="34" t="s">
        <v>283</v>
      </c>
      <c r="B8" s="1451" t="s">
        <v>415</v>
      </c>
      <c r="C8" s="1452"/>
      <c r="D8" s="1453"/>
    </row>
    <row r="9" spans="1:10">
      <c r="A9" s="812" t="s">
        <v>421</v>
      </c>
      <c r="B9" s="1129">
        <v>25000</v>
      </c>
      <c r="C9" s="1130"/>
      <c r="D9" s="1131"/>
    </row>
    <row r="10" spans="1:10" s="646" customFormat="1" ht="18.75" customHeight="1">
      <c r="A10" s="642"/>
      <c r="B10" s="642"/>
      <c r="C10" s="642"/>
      <c r="D10" s="642"/>
      <c r="E10" s="33"/>
      <c r="F10" s="33"/>
      <c r="G10" s="1004"/>
      <c r="H10" s="1004"/>
      <c r="I10" s="1004"/>
      <c r="J10" s="645"/>
    </row>
    <row r="11" spans="1:10" s="73" customFormat="1" ht="18.75" customHeight="1">
      <c r="E11" s="1058" t="s">
        <v>237</v>
      </c>
      <c r="F11" s="917" t="s">
        <v>238</v>
      </c>
      <c r="G11" s="1051" t="s">
        <v>239</v>
      </c>
      <c r="H11" s="1052" t="s">
        <v>240</v>
      </c>
      <c r="I11" s="923" t="s">
        <v>241</v>
      </c>
      <c r="J11" s="995" t="s">
        <v>259</v>
      </c>
    </row>
    <row r="12" spans="1:10" s="93" customFormat="1" ht="38.25" customHeight="1">
      <c r="A12" s="73"/>
      <c r="B12" s="73"/>
      <c r="C12" s="73"/>
      <c r="D12" s="73"/>
      <c r="E12" s="1059" t="s">
        <v>407</v>
      </c>
      <c r="F12" s="103" t="str">
        <f>CONCATENATE(TEXT(F74,"m/d/yyyy")," - ",TEXT(F75,"m/d/yyyy"))</f>
        <v>7/1/2025 - 6/30/2026</v>
      </c>
      <c r="G12" s="77" t="e">
        <f>IF(#REF!&gt;=G73,CONCATENATE(TEXT(G74,"m/d/yyyy")," - ",TEXT(G75,"m/d/yyyy")),"N/A")</f>
        <v>#REF!</v>
      </c>
      <c r="H12" s="1053" t="e">
        <f>IF(#REF!&gt;=H73,CONCATENATE(TEXT(H74,"m/d/yyyy")," - ",TEXT(H75,"m/d/yyyy")),"N/A")</f>
        <v>#REF!</v>
      </c>
      <c r="I12" s="1054" t="e">
        <f>IF(#REF!&gt;=I73,CONCATENATE(TEXT(I74,"m/d/yyyy")," - ",TEXT(I75,"m/d/yyyy")),"N/A")</f>
        <v>#REF!</v>
      </c>
      <c r="J12" s="1055" t="s">
        <v>408</v>
      </c>
    </row>
    <row r="13" spans="1:10">
      <c r="A13" s="94"/>
      <c r="B13" s="94"/>
      <c r="C13" s="94"/>
      <c r="D13" s="94"/>
      <c r="E13" s="971" t="str">
        <f t="shared" ref="E13:I13" si="0">_xlfn.CONCAT(ROUND(YEARFRAC(E74,E75)*12,0)," Months")</f>
        <v>9 Months</v>
      </c>
      <c r="F13" s="444" t="str">
        <f t="shared" si="0"/>
        <v>12 Months</v>
      </c>
      <c r="G13" s="1056" t="str">
        <f t="shared" si="0"/>
        <v>0 Months</v>
      </c>
      <c r="H13" s="1015" t="str">
        <f t="shared" si="0"/>
        <v>12 Months</v>
      </c>
      <c r="I13" s="441" t="str">
        <f t="shared" si="0"/>
        <v>12 Months</v>
      </c>
      <c r="J13" s="1449" t="str">
        <f>'Summary - SS'!J13</f>
        <v>New</v>
      </c>
    </row>
    <row r="14" spans="1:10" hidden="1">
      <c r="A14" s="94"/>
      <c r="B14" s="94"/>
      <c r="C14" s="94"/>
      <c r="D14" s="94"/>
      <c r="E14" s="914" t="s">
        <v>260</v>
      </c>
      <c r="F14" s="405" t="s">
        <v>260</v>
      </c>
      <c r="G14" s="1057" t="s">
        <v>260</v>
      </c>
      <c r="H14" s="1016" t="s">
        <v>260</v>
      </c>
      <c r="I14" s="412" t="s">
        <v>260</v>
      </c>
      <c r="J14" s="1449"/>
    </row>
    <row r="15" spans="1:10">
      <c r="A15" s="1319" t="s">
        <v>261</v>
      </c>
      <c r="B15" s="1308"/>
      <c r="C15" s="1308"/>
      <c r="D15" s="1308"/>
      <c r="E15" s="973"/>
      <c r="F15" s="608"/>
      <c r="G15" s="608"/>
      <c r="H15" s="608"/>
      <c r="I15" s="608"/>
      <c r="J15" s="974"/>
    </row>
    <row r="16" spans="1:10">
      <c r="A16" s="1215" t="s">
        <v>262</v>
      </c>
      <c r="B16" s="1202"/>
      <c r="C16" s="1202"/>
      <c r="D16" s="1202"/>
      <c r="E16" s="265">
        <f>'Salary Detail Capacity Building'!G60</f>
        <v>0</v>
      </c>
      <c r="F16" s="909">
        <f>'Salary Detail Capacity Building'!L60</f>
        <v>0</v>
      </c>
      <c r="G16" s="635">
        <f>'Salary Detail Capacity Building'!Q60</f>
        <v>0</v>
      </c>
      <c r="H16" s="266">
        <f>'Salary Detail Capacity Building'!V60</f>
        <v>0</v>
      </c>
      <c r="I16" s="266">
        <f>'Salary Detail Capacity Building'!AA60</f>
        <v>0</v>
      </c>
      <c r="J16" s="975">
        <f>SUM(E16,F16,G16,H16,I16)</f>
        <v>0</v>
      </c>
    </row>
    <row r="17" spans="1:11">
      <c r="A17" s="1202" t="s">
        <v>263</v>
      </c>
      <c r="B17" s="1202"/>
      <c r="C17" s="1202"/>
      <c r="D17" s="1202"/>
      <c r="E17" s="1021">
        <f>'Operating Detail Capacity Build'!C67</f>
        <v>0</v>
      </c>
      <c r="F17" s="978">
        <f>'Operating Detail Capacity Build'!D67</f>
        <v>0</v>
      </c>
      <c r="G17" s="256">
        <f>'Operating Detail Capacity Build'!E67</f>
        <v>0</v>
      </c>
      <c r="H17" s="267">
        <f>'Operating Detail Capacity Build'!F67</f>
        <v>0</v>
      </c>
      <c r="I17" s="267">
        <f>'Operating Detail Capacity Build'!G67</f>
        <v>0</v>
      </c>
      <c r="J17" s="975">
        <f t="shared" ref="J17:J24" si="1">SUM(E17,F17,G17,H17,I17)</f>
        <v>0</v>
      </c>
      <c r="K17" s="41"/>
    </row>
    <row r="18" spans="1:11" s="42" customFormat="1">
      <c r="A18" s="1202" t="s">
        <v>264</v>
      </c>
      <c r="B18" s="1202"/>
      <c r="C18" s="1202"/>
      <c r="D18" s="1202"/>
      <c r="E18" s="1021">
        <f t="shared" ref="E18:I18" si="2">SUM(E16:E17)</f>
        <v>0</v>
      </c>
      <c r="F18" s="978">
        <f t="shared" si="2"/>
        <v>0</v>
      </c>
      <c r="G18" s="256">
        <f t="shared" si="2"/>
        <v>0</v>
      </c>
      <c r="H18" s="267">
        <f t="shared" si="2"/>
        <v>0</v>
      </c>
      <c r="I18" s="267">
        <f t="shared" si="2"/>
        <v>0</v>
      </c>
      <c r="J18" s="975">
        <f t="shared" si="1"/>
        <v>0</v>
      </c>
    </row>
    <row r="19" spans="1:11">
      <c r="A19" s="1321" t="s">
        <v>265</v>
      </c>
      <c r="B19" s="1321"/>
      <c r="C19" s="1321"/>
      <c r="D19" s="1321"/>
      <c r="E19" s="1022"/>
      <c r="F19" s="1018"/>
      <c r="G19" s="239"/>
      <c r="H19" s="240"/>
      <c r="I19" s="240"/>
      <c r="J19" s="977"/>
    </row>
    <row r="20" spans="1:11">
      <c r="A20" s="1202" t="s">
        <v>411</v>
      </c>
      <c r="B20" s="1202"/>
      <c r="C20" s="1202"/>
      <c r="D20" s="1202"/>
      <c r="E20" s="1023">
        <f>ROUND(E18*E19,0)</f>
        <v>0</v>
      </c>
      <c r="F20" s="925">
        <f>ROUND(F18*F19,0)</f>
        <v>0</v>
      </c>
      <c r="G20" s="270">
        <f>ROUND(G18*G19,0)</f>
        <v>0</v>
      </c>
      <c r="H20" s="271">
        <f>ROUND(H18*H19,0)</f>
        <v>0</v>
      </c>
      <c r="I20" s="271">
        <f>ROUND(I18*I19,0)</f>
        <v>0</v>
      </c>
      <c r="J20" s="931">
        <f t="shared" si="1"/>
        <v>0</v>
      </c>
    </row>
    <row r="21" spans="1:11">
      <c r="A21" s="1202" t="s">
        <v>267</v>
      </c>
      <c r="B21" s="1202"/>
      <c r="C21" s="1202"/>
      <c r="D21" s="1202"/>
      <c r="E21" s="1023">
        <f>'Operating Detail Capacity Build'!C92</f>
        <v>0</v>
      </c>
      <c r="F21" s="925">
        <f>'Operating Detail Capacity Build'!D92</f>
        <v>0</v>
      </c>
      <c r="G21" s="270">
        <f>'Operating Detail Capacity Build'!E92</f>
        <v>0</v>
      </c>
      <c r="H21" s="271">
        <f>'Operating Detail Capacity Build'!F92</f>
        <v>0</v>
      </c>
      <c r="I21" s="271">
        <f>'Operating Detail Capacity Build'!G92</f>
        <v>0</v>
      </c>
      <c r="J21" s="931">
        <f t="shared" si="1"/>
        <v>0</v>
      </c>
    </row>
    <row r="22" spans="1:11">
      <c r="A22" s="1202" t="s">
        <v>286</v>
      </c>
      <c r="B22" s="1202"/>
      <c r="C22" s="1202"/>
      <c r="D22" s="1202"/>
      <c r="E22" s="1023">
        <f>'Operating Detail Capacity Build'!C103</f>
        <v>0</v>
      </c>
      <c r="F22" s="925">
        <f>'Operating Detail Capacity Build'!D103</f>
        <v>0</v>
      </c>
      <c r="G22" s="270">
        <f>'Operating Detail Capacity Build'!E103</f>
        <v>0</v>
      </c>
      <c r="H22" s="271">
        <f>'Operating Detail Capacity Build'!F103</f>
        <v>0</v>
      </c>
      <c r="I22" s="271">
        <f>'Operating Detail Capacity Build'!G103</f>
        <v>0</v>
      </c>
      <c r="J22" s="931">
        <f t="shared" si="1"/>
        <v>0</v>
      </c>
    </row>
    <row r="23" spans="1:11" s="32" customFormat="1" hidden="1">
      <c r="A23" s="1202" t="s">
        <v>287</v>
      </c>
      <c r="B23" s="1202"/>
      <c r="C23" s="1202"/>
      <c r="D23" s="1202"/>
      <c r="E23" s="1037"/>
      <c r="F23" s="1019"/>
      <c r="G23" s="245"/>
      <c r="H23" s="246"/>
      <c r="I23" s="246"/>
      <c r="J23" s="931">
        <f t="shared" si="1"/>
        <v>0</v>
      </c>
      <c r="K23" s="183"/>
    </row>
    <row r="24" spans="1:11" s="32" customFormat="1">
      <c r="A24" s="1194" t="s">
        <v>270</v>
      </c>
      <c r="B24" s="1194"/>
      <c r="C24" s="1194"/>
      <c r="D24" s="1194"/>
      <c r="E24" s="277">
        <f t="shared" ref="E24:I24" si="3">SUM(E18+E20+E21+E22+E23)</f>
        <v>0</v>
      </c>
      <c r="F24" s="276">
        <f t="shared" si="3"/>
        <v>0</v>
      </c>
      <c r="G24" s="927">
        <f t="shared" si="3"/>
        <v>0</v>
      </c>
      <c r="H24" s="278">
        <f t="shared" si="3"/>
        <v>0</v>
      </c>
      <c r="I24" s="278">
        <f t="shared" si="3"/>
        <v>0</v>
      </c>
      <c r="J24" s="54">
        <f t="shared" si="1"/>
        <v>0</v>
      </c>
      <c r="K24" s="183"/>
    </row>
    <row r="25" spans="1:11" ht="11.25" customHeight="1">
      <c r="A25" s="1307"/>
      <c r="B25" s="1307"/>
      <c r="C25" s="1307"/>
      <c r="D25" s="1307"/>
      <c r="E25" s="973"/>
      <c r="F25" s="608"/>
      <c r="G25" s="608"/>
      <c r="H25" s="608"/>
      <c r="I25" s="608"/>
      <c r="J25" s="974"/>
    </row>
    <row r="26" spans="1:11">
      <c r="A26" s="1319" t="s">
        <v>271</v>
      </c>
      <c r="B26" s="1308"/>
      <c r="C26" s="1308"/>
      <c r="D26" s="1308"/>
      <c r="E26" s="1038"/>
      <c r="F26" s="396"/>
      <c r="G26" s="396"/>
      <c r="H26" s="396"/>
      <c r="I26" s="396"/>
      <c r="J26" s="39"/>
      <c r="K26" s="41"/>
    </row>
    <row r="27" spans="1:11" s="32" customFormat="1" hidden="1">
      <c r="A27" s="1447" t="str">
        <f>IF('Summary - SS'!A27:D27&lt;&gt;"",'Summary - SS'!A27:D27,"")</f>
        <v>Prop C</v>
      </c>
      <c r="B27" s="1448"/>
      <c r="C27" s="1448"/>
      <c r="D27" s="1448"/>
      <c r="E27" s="282"/>
      <c r="F27" s="271"/>
      <c r="G27" s="270"/>
      <c r="H27" s="271"/>
      <c r="I27" s="271"/>
      <c r="J27" s="931">
        <f t="shared" ref="J27:J46" si="4">SUM(E27,F27,G27,H27,I27)</f>
        <v>0</v>
      </c>
    </row>
    <row r="28" spans="1:11" s="32" customFormat="1">
      <c r="A28" s="1447" t="str">
        <f>IF('Summary - SS'!A28:D28&lt;&gt;"",'Summary - SS'!A28:D28,"")</f>
        <v>Prop C - One Time</v>
      </c>
      <c r="B28" s="1448"/>
      <c r="C28" s="1448"/>
      <c r="D28" s="1448"/>
      <c r="E28" s="1122">
        <f>E24-E53</f>
        <v>0</v>
      </c>
      <c r="F28" s="1122">
        <f>F24-F53</f>
        <v>0</v>
      </c>
      <c r="G28" s="270"/>
      <c r="H28" s="271"/>
      <c r="I28" s="271"/>
      <c r="J28" s="931">
        <f t="shared" si="4"/>
        <v>0</v>
      </c>
    </row>
    <row r="29" spans="1:11" s="32" customFormat="1" hidden="1">
      <c r="A29" s="1447" t="str">
        <f>IF('Summary - SS'!A29:D29&lt;&gt;"",'Summary - SS'!A29:D29,"")</f>
        <v>Prop C - Start Up</v>
      </c>
      <c r="B29" s="1448"/>
      <c r="C29" s="1448"/>
      <c r="D29" s="1448"/>
      <c r="E29" s="1023"/>
      <c r="F29" s="925"/>
      <c r="G29" s="270"/>
      <c r="H29" s="271"/>
      <c r="I29" s="271"/>
      <c r="J29" s="931">
        <f t="shared" si="4"/>
        <v>0</v>
      </c>
    </row>
    <row r="30" spans="1:11" s="32" customFormat="1" hidden="1">
      <c r="A30" s="1447" t="str">
        <f>IF('Summary - SS'!A30:D30&lt;&gt;"",'Summary - SS'!A30:D30,"")</f>
        <v/>
      </c>
      <c r="B30" s="1448"/>
      <c r="C30" s="1448"/>
      <c r="D30" s="1448"/>
      <c r="E30" s="1023"/>
      <c r="F30" s="925"/>
      <c r="G30" s="270"/>
      <c r="H30" s="271"/>
      <c r="I30" s="271"/>
      <c r="J30" s="931">
        <f t="shared" si="4"/>
        <v>0</v>
      </c>
    </row>
    <row r="31" spans="1:11" s="32" customFormat="1" hidden="1">
      <c r="A31" s="1447" t="str">
        <f>IF('Summary - SS'!A31:D31&lt;&gt;"",'Summary - SS'!A31:D31,"")</f>
        <v/>
      </c>
      <c r="B31" s="1448"/>
      <c r="C31" s="1448"/>
      <c r="D31" s="1448"/>
      <c r="E31" s="1023"/>
      <c r="F31" s="925"/>
      <c r="G31" s="270"/>
      <c r="H31" s="271"/>
      <c r="I31" s="271"/>
      <c r="J31" s="931">
        <f t="shared" si="4"/>
        <v>0</v>
      </c>
    </row>
    <row r="32" spans="1:11" s="32" customFormat="1" hidden="1">
      <c r="A32" s="1447" t="str">
        <f>IF('Summary - SS'!A32:D32&lt;&gt;"",'Summary - SS'!A32:D32,"")</f>
        <v/>
      </c>
      <c r="B32" s="1448"/>
      <c r="C32" s="1448"/>
      <c r="D32" s="1448"/>
      <c r="E32" s="1023"/>
      <c r="F32" s="925"/>
      <c r="G32" s="270"/>
      <c r="H32" s="271"/>
      <c r="I32" s="271"/>
      <c r="J32" s="931">
        <f t="shared" si="4"/>
        <v>0</v>
      </c>
    </row>
    <row r="33" spans="1:12" s="32" customFormat="1" hidden="1">
      <c r="A33" s="1447" t="str">
        <f>IF('Summary - SS'!A33:D33&lt;&gt;"",'Summary - SS'!A33:D33,"")</f>
        <v/>
      </c>
      <c r="B33" s="1448"/>
      <c r="C33" s="1448"/>
      <c r="D33" s="1448"/>
      <c r="E33" s="1023"/>
      <c r="F33" s="925"/>
      <c r="G33" s="270"/>
      <c r="H33" s="271"/>
      <c r="I33" s="271"/>
      <c r="J33" s="931">
        <f t="shared" si="4"/>
        <v>0</v>
      </c>
    </row>
    <row r="34" spans="1:12" s="32" customFormat="1" hidden="1">
      <c r="A34" s="1447" t="str">
        <f>IF('Summary - SS'!A34:D34&lt;&gt;"",'Summary - SS'!A34:D34,"")</f>
        <v/>
      </c>
      <c r="B34" s="1448"/>
      <c r="C34" s="1448"/>
      <c r="D34" s="1448"/>
      <c r="E34" s="1023"/>
      <c r="F34" s="925"/>
      <c r="G34" s="270"/>
      <c r="H34" s="271"/>
      <c r="I34" s="271"/>
      <c r="J34" s="931">
        <f t="shared" si="4"/>
        <v>0</v>
      </c>
    </row>
    <row r="35" spans="1:12" s="32" customFormat="1" hidden="1">
      <c r="A35" s="1447" t="str">
        <f>IF('Summary - SS'!A35:D35&lt;&gt;"",'Summary - SS'!A35:D35,"")</f>
        <v/>
      </c>
      <c r="B35" s="1448"/>
      <c r="C35" s="1448"/>
      <c r="D35" s="1448"/>
      <c r="E35" s="1023"/>
      <c r="F35" s="925"/>
      <c r="G35" s="270"/>
      <c r="H35" s="271"/>
      <c r="I35" s="271"/>
      <c r="J35" s="931">
        <f t="shared" si="4"/>
        <v>0</v>
      </c>
    </row>
    <row r="36" spans="1:12" s="32" customFormat="1" hidden="1">
      <c r="A36" s="1447" t="str">
        <f>IF('Summary - SS'!A36:D36&lt;&gt;"",'Summary - SS'!A36:D36,"")</f>
        <v/>
      </c>
      <c r="B36" s="1448"/>
      <c r="C36" s="1448"/>
      <c r="D36" s="1448"/>
      <c r="E36" s="1023"/>
      <c r="F36" s="925"/>
      <c r="G36" s="270"/>
      <c r="H36" s="271"/>
      <c r="I36" s="271"/>
      <c r="J36" s="931">
        <f t="shared" si="4"/>
        <v>0</v>
      </c>
    </row>
    <row r="37" spans="1:12" s="32" customFormat="1" hidden="1">
      <c r="A37" s="1447" t="str">
        <f>IF('Summary - SS'!A37:D37&lt;&gt;"",'Summary - SS'!A37:D37,"")</f>
        <v/>
      </c>
      <c r="B37" s="1448"/>
      <c r="C37" s="1448"/>
      <c r="D37" s="1448"/>
      <c r="E37" s="1023"/>
      <c r="F37" s="925"/>
      <c r="G37" s="270"/>
      <c r="H37" s="271"/>
      <c r="I37" s="271"/>
      <c r="J37" s="931">
        <f t="shared" si="4"/>
        <v>0</v>
      </c>
    </row>
    <row r="38" spans="1:12" s="32" customFormat="1" hidden="1">
      <c r="A38" s="1447" t="str">
        <f>IF('Summary - SS'!A38:D38&lt;&gt;"",'Summary - SS'!A38:D38,"")</f>
        <v/>
      </c>
      <c r="B38" s="1448"/>
      <c r="C38" s="1448"/>
      <c r="D38" s="1448"/>
      <c r="E38" s="1023"/>
      <c r="F38" s="925"/>
      <c r="G38" s="270"/>
      <c r="H38" s="271"/>
      <c r="I38" s="271"/>
      <c r="J38" s="931">
        <f t="shared" si="4"/>
        <v>0</v>
      </c>
    </row>
    <row r="39" spans="1:12" hidden="1">
      <c r="A39" s="1447" t="str">
        <f>IF('Summary - SS'!A39:D39&lt;&gt;"",'Summary - SS'!A39:D39,"")</f>
        <v/>
      </c>
      <c r="B39" s="1448"/>
      <c r="C39" s="1448"/>
      <c r="D39" s="1448"/>
      <c r="E39" s="1023"/>
      <c r="F39" s="925"/>
      <c r="G39" s="270"/>
      <c r="H39" s="271"/>
      <c r="I39" s="271"/>
      <c r="J39" s="931">
        <f t="shared" si="4"/>
        <v>0</v>
      </c>
    </row>
    <row r="40" spans="1:12" hidden="1">
      <c r="A40" s="1447" t="str">
        <f>IF('Summary - SS'!A40:D40&lt;&gt;"",'Summary - SS'!A40:D40,"")</f>
        <v/>
      </c>
      <c r="B40" s="1448"/>
      <c r="C40" s="1448"/>
      <c r="D40" s="1448"/>
      <c r="E40" s="1023"/>
      <c r="F40" s="925"/>
      <c r="G40" s="270"/>
      <c r="H40" s="271"/>
      <c r="I40" s="271"/>
      <c r="J40" s="931">
        <f t="shared" si="4"/>
        <v>0</v>
      </c>
    </row>
    <row r="41" spans="1:12" hidden="1">
      <c r="A41" s="1447" t="str">
        <f>IF('Summary - SS'!A41:D41&lt;&gt;"",'Summary - SS'!A41:D41,"")</f>
        <v/>
      </c>
      <c r="B41" s="1448"/>
      <c r="C41" s="1448"/>
      <c r="D41" s="1448"/>
      <c r="E41" s="1023"/>
      <c r="F41" s="925"/>
      <c r="G41" s="270"/>
      <c r="H41" s="271"/>
      <c r="I41" s="271"/>
      <c r="J41" s="931">
        <f t="shared" si="4"/>
        <v>0</v>
      </c>
    </row>
    <row r="42" spans="1:12" hidden="1">
      <c r="A42" s="1447" t="str">
        <f>IF('Summary - SS'!A42:D42&lt;&gt;"",'Summary - SS'!A42:D42,"")</f>
        <v/>
      </c>
      <c r="B42" s="1448"/>
      <c r="C42" s="1448"/>
      <c r="D42" s="1448"/>
      <c r="E42" s="1023"/>
      <c r="F42" s="925"/>
      <c r="G42" s="270"/>
      <c r="H42" s="271"/>
      <c r="I42" s="271"/>
      <c r="J42" s="975">
        <f t="shared" si="4"/>
        <v>0</v>
      </c>
    </row>
    <row r="43" spans="1:12" hidden="1">
      <c r="A43" s="1447" t="str">
        <f>IF('Summary - SS'!A43:D43&lt;&gt;"",'Summary - SS'!A43:D43,"")</f>
        <v/>
      </c>
      <c r="B43" s="1448"/>
      <c r="C43" s="1448"/>
      <c r="D43" s="1448"/>
      <c r="E43" s="1023"/>
      <c r="F43" s="925"/>
      <c r="G43" s="270"/>
      <c r="H43" s="271"/>
      <c r="I43" s="271"/>
      <c r="J43" s="975">
        <f t="shared" si="4"/>
        <v>0</v>
      </c>
    </row>
    <row r="44" spans="1:12" hidden="1">
      <c r="A44" s="1447" t="str">
        <f>IF('Summary - SS'!A44:D44&lt;&gt;"",'Summary - SS'!A44:D44,"")</f>
        <v/>
      </c>
      <c r="B44" s="1448"/>
      <c r="C44" s="1448"/>
      <c r="D44" s="1448"/>
      <c r="E44" s="1023"/>
      <c r="F44" s="925"/>
      <c r="G44" s="270"/>
      <c r="H44" s="271"/>
      <c r="I44" s="271"/>
      <c r="J44" s="975">
        <f t="shared" si="4"/>
        <v>0</v>
      </c>
    </row>
    <row r="45" spans="1:12" hidden="1">
      <c r="A45" s="1447" t="str">
        <f>IF('Summary - SS'!A45:D45&lt;&gt;"",'Summary - SS'!A45:D45,"")</f>
        <v/>
      </c>
      <c r="B45" s="1448"/>
      <c r="C45" s="1448"/>
      <c r="D45" s="1448"/>
      <c r="E45" s="1023"/>
      <c r="F45" s="925"/>
      <c r="G45" s="270"/>
      <c r="H45" s="271"/>
      <c r="I45" s="271"/>
      <c r="J45" s="975">
        <f t="shared" si="4"/>
        <v>0</v>
      </c>
    </row>
    <row r="46" spans="1:12" s="32" customFormat="1">
      <c r="A46" s="1455" t="s">
        <v>272</v>
      </c>
      <c r="B46" s="1456"/>
      <c r="C46" s="1456"/>
      <c r="D46" s="1456"/>
      <c r="E46" s="602">
        <f>ROUND(SUM(E27:E45),0)</f>
        <v>0</v>
      </c>
      <c r="F46" s="276">
        <f t="shared" ref="F46:I46" si="5">ROUND(SUM(F27:F45),0)</f>
        <v>0</v>
      </c>
      <c r="G46" s="1063">
        <f t="shared" si="5"/>
        <v>0</v>
      </c>
      <c r="H46" s="600">
        <f t="shared" si="5"/>
        <v>0</v>
      </c>
      <c r="I46" s="600">
        <f t="shared" si="5"/>
        <v>0</v>
      </c>
      <c r="J46" s="982">
        <f t="shared" si="4"/>
        <v>0</v>
      </c>
      <c r="K46" s="184"/>
      <c r="L46" s="184"/>
    </row>
    <row r="47" spans="1:12" ht="9" customHeight="1">
      <c r="A47" s="1307"/>
      <c r="B47" s="1307"/>
      <c r="C47" s="1307"/>
      <c r="D47" s="1307"/>
      <c r="E47" s="1039"/>
      <c r="F47" s="609"/>
      <c r="G47" s="609"/>
      <c r="H47" s="609"/>
      <c r="I47" s="609"/>
      <c r="J47" s="983"/>
      <c r="L47" s="283"/>
    </row>
    <row r="48" spans="1:12" ht="15.75" customHeight="1">
      <c r="A48" s="1308" t="s">
        <v>273</v>
      </c>
      <c r="B48" s="1308"/>
      <c r="C48" s="1308"/>
      <c r="D48" s="1308"/>
      <c r="E48" s="1023"/>
      <c r="F48" s="270"/>
      <c r="G48" s="270"/>
      <c r="H48" s="270"/>
      <c r="I48" s="270"/>
      <c r="J48" s="125"/>
      <c r="L48" s="46"/>
    </row>
    <row r="49" spans="1:12">
      <c r="A49" s="1454" t="str">
        <f>IF('Summary - SS'!B49&lt;&gt;"",'Summary - SS'!B49,"")</f>
        <v/>
      </c>
      <c r="B49" s="1454"/>
      <c r="C49" s="1454"/>
      <c r="D49" s="1454"/>
      <c r="E49" s="1027"/>
      <c r="F49" s="1028"/>
      <c r="G49" s="425"/>
      <c r="H49" s="424"/>
      <c r="I49" s="424"/>
      <c r="J49" s="125">
        <f t="shared" ref="J49:J53" si="6">SUM(E49,F49,G49,H49,I49)</f>
        <v>0</v>
      </c>
      <c r="L49" s="41"/>
    </row>
    <row r="50" spans="1:12">
      <c r="A50" s="1454" t="str">
        <f>IF('Summary - SS'!B50&lt;&gt;"",'Summary - SS'!B50,"")</f>
        <v/>
      </c>
      <c r="B50" s="1454"/>
      <c r="C50" s="1454"/>
      <c r="D50" s="1454"/>
      <c r="E50" s="1027"/>
      <c r="F50" s="1027"/>
      <c r="G50" s="425"/>
      <c r="H50" s="424"/>
      <c r="I50" s="424"/>
      <c r="J50" s="975">
        <f t="shared" si="6"/>
        <v>0</v>
      </c>
      <c r="L50" s="41"/>
    </row>
    <row r="51" spans="1:12">
      <c r="A51" s="1454" t="str">
        <f>IF('Summary - SS'!B51&lt;&gt;"",'Summary - SS'!B51,"")</f>
        <v/>
      </c>
      <c r="B51" s="1454"/>
      <c r="C51" s="1454"/>
      <c r="D51" s="1454"/>
      <c r="E51" s="1027"/>
      <c r="F51" s="1027"/>
      <c r="G51" s="425"/>
      <c r="H51" s="424"/>
      <c r="I51" s="424"/>
      <c r="J51" s="975">
        <f t="shared" si="6"/>
        <v>0</v>
      </c>
    </row>
    <row r="52" spans="1:12">
      <c r="A52" s="1454" t="str">
        <f>IF('Summary - SS'!B52&lt;&gt;"",'Summary - SS'!B52,"")</f>
        <v/>
      </c>
      <c r="B52" s="1454"/>
      <c r="C52" s="1454"/>
      <c r="D52" s="1454"/>
      <c r="E52" s="1027"/>
      <c r="F52" s="1027"/>
      <c r="G52" s="425"/>
      <c r="H52" s="424"/>
      <c r="I52" s="424"/>
      <c r="J52" s="975">
        <f t="shared" si="6"/>
        <v>0</v>
      </c>
    </row>
    <row r="53" spans="1:12" ht="18" customHeight="1">
      <c r="A53" s="1194" t="s">
        <v>274</v>
      </c>
      <c r="B53" s="1194"/>
      <c r="C53" s="1194"/>
      <c r="D53" s="1194"/>
      <c r="E53" s="1062">
        <f t="shared" ref="E53:I53" si="7">ROUND(SUM(E48:E52),0)</f>
        <v>0</v>
      </c>
      <c r="F53" s="978">
        <f t="shared" si="7"/>
        <v>0</v>
      </c>
      <c r="G53" s="261">
        <f t="shared" si="7"/>
        <v>0</v>
      </c>
      <c r="H53" s="286">
        <f t="shared" si="7"/>
        <v>0</v>
      </c>
      <c r="I53" s="286">
        <f t="shared" si="7"/>
        <v>0</v>
      </c>
      <c r="J53" s="985">
        <f t="shared" si="6"/>
        <v>0</v>
      </c>
    </row>
    <row r="54" spans="1:12" ht="18" customHeight="1">
      <c r="A54" s="1194"/>
      <c r="B54" s="1194"/>
      <c r="C54" s="1194"/>
      <c r="D54" s="1194"/>
      <c r="E54" s="265"/>
      <c r="F54" s="635"/>
      <c r="G54" s="635"/>
      <c r="H54" s="635"/>
      <c r="I54" s="635"/>
      <c r="J54" s="124"/>
    </row>
    <row r="55" spans="1:12" s="32" customFormat="1" ht="18" customHeight="1">
      <c r="A55" s="1194" t="s">
        <v>275</v>
      </c>
      <c r="B55" s="1194"/>
      <c r="C55" s="1194"/>
      <c r="D55" s="1194"/>
      <c r="E55" s="257">
        <f t="shared" ref="E55:I55" si="8">E46+E53</f>
        <v>0</v>
      </c>
      <c r="F55" s="255">
        <f t="shared" si="8"/>
        <v>0</v>
      </c>
      <c r="G55" s="374">
        <f t="shared" si="8"/>
        <v>0</v>
      </c>
      <c r="H55" s="632">
        <f t="shared" si="8"/>
        <v>0</v>
      </c>
      <c r="I55" s="632">
        <f t="shared" si="8"/>
        <v>0</v>
      </c>
      <c r="J55" s="185">
        <f t="shared" ref="J55:J56" si="9">SUM(E55,F55,G55,H55,I55)</f>
        <v>0</v>
      </c>
    </row>
    <row r="56" spans="1:12">
      <c r="A56" s="1202" t="s">
        <v>276</v>
      </c>
      <c r="B56" s="1202"/>
      <c r="C56" s="1202"/>
      <c r="D56" s="1202"/>
      <c r="E56" s="1109">
        <f>IF(AND(E55-E24&gt;-2,E55-E24&lt;2),0,E55-E24)</f>
        <v>0</v>
      </c>
      <c r="F56" s="1111">
        <f>IF(AND(F55-F24&gt;-2,F55-F24&lt;2),0,F55-F24)</f>
        <v>0</v>
      </c>
      <c r="G56" s="1110">
        <f>IF(AND(G55-G24&gt;-2,G55-G24&lt;2),0,G55-G24)</f>
        <v>0</v>
      </c>
      <c r="H56" s="1060">
        <f>IF(AND(H55-H24&gt;-2,H55-H24&lt;2),0,H55-H24)</f>
        <v>0</v>
      </c>
      <c r="I56" s="1060">
        <f>IF(AND(I55-I24&gt;-2,I55-I24&lt;2),0,I55-I24)</f>
        <v>0</v>
      </c>
      <c r="J56" s="1061">
        <f t="shared" si="9"/>
        <v>0</v>
      </c>
      <c r="K56" s="46"/>
      <c r="L56" s="46"/>
    </row>
    <row r="57" spans="1:12" ht="13" customHeight="1">
      <c r="F57" s="963"/>
      <c r="G57" s="963"/>
      <c r="H57" s="963"/>
      <c r="I57" s="963"/>
      <c r="J57" s="963"/>
    </row>
    <row r="58" spans="1:12" ht="20.149999999999999" customHeight="1">
      <c r="A58" s="62"/>
      <c r="B58" s="62"/>
      <c r="C58" s="62"/>
      <c r="D58" s="62"/>
    </row>
    <row r="59" spans="1:12">
      <c r="A59" s="808" t="s">
        <v>278</v>
      </c>
      <c r="B59" s="1450" t="str">
        <f>IF('Summary - SS'!B60&lt;&gt;"",'Summary - SS'!B60,"")</f>
        <v/>
      </c>
      <c r="C59" s="1450"/>
      <c r="D59" s="1450"/>
    </row>
    <row r="60" spans="1:12">
      <c r="A60" s="808" t="s">
        <v>279</v>
      </c>
      <c r="B60" s="1450" t="str">
        <f>IF('Summary - SS'!B61&lt;&gt;"",'Summary - SS'!B61,"")</f>
        <v/>
      </c>
      <c r="C60" s="1450"/>
      <c r="D60" s="1450"/>
    </row>
    <row r="61" spans="1:12" ht="17.25" customHeight="1">
      <c r="A61" s="808" t="s">
        <v>280</v>
      </c>
      <c r="B61" s="1450" t="str">
        <f>IF('Summary - SS'!B62&lt;&gt;"",'Summary - SS'!B62,"")</f>
        <v/>
      </c>
      <c r="C61" s="1450"/>
      <c r="D61" s="1450"/>
    </row>
    <row r="62" spans="1:12" ht="17.25" customHeight="1">
      <c r="A62" s="808" t="s">
        <v>281</v>
      </c>
      <c r="B62" s="1450" t="str">
        <f>IF('Summary - SS'!B63&lt;&gt;"",'Summary - SS'!B63,"")</f>
        <v/>
      </c>
      <c r="C62" s="1450"/>
      <c r="D62" s="1450"/>
    </row>
    <row r="63" spans="1:12" ht="15.75" customHeight="1">
      <c r="A63" s="1307"/>
      <c r="B63" s="1307"/>
      <c r="C63" s="1307"/>
      <c r="D63" s="1138"/>
    </row>
    <row r="64" spans="1:12" ht="15.75" customHeight="1">
      <c r="A64" s="32"/>
      <c r="B64" s="32"/>
      <c r="C64" s="32"/>
      <c r="D64" s="56"/>
    </row>
    <row r="65" spans="1:10"/>
    <row r="73" spans="1:10" hidden="1">
      <c r="A73" s="49" t="s">
        <v>231</v>
      </c>
      <c r="B73" s="49"/>
      <c r="C73" s="49"/>
      <c r="D73" s="49"/>
      <c r="E73" s="49">
        <v>1</v>
      </c>
      <c r="F73" s="49">
        <f>E73+1</f>
        <v>2</v>
      </c>
      <c r="G73" s="49">
        <f>F73+1</f>
        <v>3</v>
      </c>
      <c r="H73" s="49">
        <f>G73+1</f>
        <v>4</v>
      </c>
      <c r="I73" s="49">
        <f>H73+1</f>
        <v>5</v>
      </c>
      <c r="J73" s="49" t="s">
        <v>259</v>
      </c>
    </row>
    <row r="74" spans="1:10" hidden="1">
      <c r="A74" s="49" t="s">
        <v>232</v>
      </c>
      <c r="B74" s="49"/>
      <c r="C74" s="49"/>
      <c r="D74" s="49"/>
      <c r="E74" s="50">
        <f>'Summary - SS'!E80</f>
        <v>45566</v>
      </c>
      <c r="F74" s="50">
        <f>'Summary - SS'!F80</f>
        <v>45839</v>
      </c>
      <c r="G74" s="50">
        <f>'Summary - SS'!G80</f>
        <v>46204</v>
      </c>
      <c r="H74" s="50">
        <f>'Summary - SS'!H80</f>
        <v>46569</v>
      </c>
      <c r="I74" s="50">
        <f>'Summary - SS'!I80</f>
        <v>46935</v>
      </c>
      <c r="J74" s="50">
        <f>E74</f>
        <v>45566</v>
      </c>
    </row>
    <row r="75" spans="1:10" ht="13.5" hidden="1" customHeight="1">
      <c r="A75" s="49" t="s">
        <v>233</v>
      </c>
      <c r="B75" s="49"/>
      <c r="C75" s="49"/>
      <c r="D75" s="49"/>
      <c r="E75" s="50">
        <f>'Summary - SS'!E81</f>
        <v>45838</v>
      </c>
      <c r="F75" s="50">
        <f>'Summary - SS'!F81</f>
        <v>46203</v>
      </c>
      <c r="G75" s="50">
        <v>46203</v>
      </c>
      <c r="H75" s="50">
        <f>'Summary - SS'!H81</f>
        <v>46934</v>
      </c>
      <c r="I75" s="50">
        <f>'Summary - SS'!I81</f>
        <v>47299</v>
      </c>
      <c r="J75" s="50">
        <f>F75</f>
        <v>46203</v>
      </c>
    </row>
    <row r="76" spans="1:10" hidden="1">
      <c r="A76" s="49" t="s">
        <v>220</v>
      </c>
      <c r="B76" s="49"/>
      <c r="C76" s="49"/>
      <c r="D76" s="49"/>
      <c r="E76" s="50" t="str">
        <f t="shared" ref="E76:J76" si="10">$B$3</f>
        <v/>
      </c>
      <c r="F76" s="50" t="str">
        <f t="shared" si="10"/>
        <v/>
      </c>
      <c r="G76" s="50" t="str">
        <f t="shared" si="10"/>
        <v/>
      </c>
      <c r="H76" s="50" t="str">
        <f t="shared" si="10"/>
        <v/>
      </c>
      <c r="I76" s="50" t="str">
        <f t="shared" si="10"/>
        <v/>
      </c>
      <c r="J76" s="50" t="str">
        <f t="shared" si="10"/>
        <v/>
      </c>
    </row>
    <row r="77" spans="1:10" hidden="1">
      <c r="J77" s="52">
        <f>E74</f>
        <v>45566</v>
      </c>
    </row>
    <row r="78" spans="1:10" hidden="1">
      <c r="J78" s="52">
        <f>F75</f>
        <v>46203</v>
      </c>
    </row>
  </sheetData>
  <sheetProtection formatCells="0" formatColumns="0" formatRows="0" insertHyperlinks="0" sort="0" autoFilter="0" pivotTables="0"/>
  <mergeCells count="52">
    <mergeCell ref="A4:A5"/>
    <mergeCell ref="A37:D37"/>
    <mergeCell ref="A38:D38"/>
    <mergeCell ref="A39:D39"/>
    <mergeCell ref="A31:D31"/>
    <mergeCell ref="A32:D32"/>
    <mergeCell ref="A33:D33"/>
    <mergeCell ref="A34:D34"/>
    <mergeCell ref="A35:D35"/>
    <mergeCell ref="A22:D22"/>
    <mergeCell ref="A24:D24"/>
    <mergeCell ref="A25:D25"/>
    <mergeCell ref="A23:D23"/>
    <mergeCell ref="A28:D28"/>
    <mergeCell ref="A29:D29"/>
    <mergeCell ref="A30:D30"/>
    <mergeCell ref="A56:D56"/>
    <mergeCell ref="B59:D59"/>
    <mergeCell ref="B61:D61"/>
    <mergeCell ref="B62:D62"/>
    <mergeCell ref="A63:C63"/>
    <mergeCell ref="A50:D50"/>
    <mergeCell ref="A52:D52"/>
    <mergeCell ref="A53:D53"/>
    <mergeCell ref="A54:D54"/>
    <mergeCell ref="A55:D55"/>
    <mergeCell ref="B6:D6"/>
    <mergeCell ref="B7:D7"/>
    <mergeCell ref="A26:D26"/>
    <mergeCell ref="A15:D15"/>
    <mergeCell ref="A16:D16"/>
    <mergeCell ref="A17:D17"/>
    <mergeCell ref="A18:D18"/>
    <mergeCell ref="A19:D19"/>
    <mergeCell ref="A20:D20"/>
    <mergeCell ref="A21:D21"/>
    <mergeCell ref="A27:D27"/>
    <mergeCell ref="A36:D36"/>
    <mergeCell ref="J13:J14"/>
    <mergeCell ref="B60:D60"/>
    <mergeCell ref="B8:D8"/>
    <mergeCell ref="A51:D51"/>
    <mergeCell ref="A40:D40"/>
    <mergeCell ref="A43:D43"/>
    <mergeCell ref="A44:D44"/>
    <mergeCell ref="A45:D45"/>
    <mergeCell ref="A41:D41"/>
    <mergeCell ref="A42:D42"/>
    <mergeCell ref="A46:D46"/>
    <mergeCell ref="A47:D47"/>
    <mergeCell ref="A48:D48"/>
    <mergeCell ref="A49:D49"/>
  </mergeCells>
  <conditionalFormatting sqref="B7:B8">
    <cfRule type="containsBlanks" dxfId="490" priority="43">
      <formula>LEN(TRIM(B7))=0</formula>
    </cfRule>
  </conditionalFormatting>
  <conditionalFormatting sqref="E28:F28">
    <cfRule type="containsBlanks" dxfId="489" priority="3">
      <formula>LEN(TRIM(E28))=0</formula>
    </cfRule>
  </conditionalFormatting>
  <conditionalFormatting sqref="E49:F52">
    <cfRule type="containsBlanks" dxfId="488" priority="2">
      <formula>LEN(TRIM(E49))=0</formula>
    </cfRule>
  </conditionalFormatting>
  <conditionalFormatting sqref="E19:I19">
    <cfRule type="containsBlanks" dxfId="487" priority="55">
      <formula>LEN(TRIM(E19))=0</formula>
    </cfRule>
  </conditionalFormatting>
  <conditionalFormatting sqref="E23:I23">
    <cfRule type="containsBlanks" dxfId="486" priority="30">
      <formula>LEN(TRIM(E23))=0</formula>
    </cfRule>
  </conditionalFormatting>
  <conditionalFormatting sqref="E56:J56">
    <cfRule type="cellIs" dxfId="485" priority="45" operator="notBetween">
      <formula>-2</formula>
      <formula>2</formula>
    </cfRule>
  </conditionalFormatting>
  <conditionalFormatting sqref="J28">
    <cfRule type="cellIs" dxfId="484" priority="1" operator="greaterThan">
      <formula>25000</formula>
    </cfRule>
  </conditionalFormatting>
  <printOptions headings="1"/>
  <pageMargins left="0.25" right="0.25" top="0.75" bottom="0.75" header="0.3" footer="0.3"/>
  <pageSetup paperSize="5" scale="27" fitToHeight="0" orientation="landscape" r:id="rId1"/>
  <headerFooter alignWithMargins="0">
    <oddFooter>&amp;CPage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9.9978637043366805E-2"/>
    <pageSetUpPr fitToPage="1"/>
  </sheetPr>
  <dimension ref="A1:BM563"/>
  <sheetViews>
    <sheetView showGridLines="0" showZeros="0" topLeftCell="A4" zoomScale="90" zoomScaleNormal="90" zoomScaleSheetLayoutView="85" workbookViewId="0"/>
  </sheetViews>
  <sheetFormatPr defaultColWidth="0" defaultRowHeight="15.5" zeroHeight="1" outlineLevelCol="1"/>
  <cols>
    <col min="1" max="1" width="16.1796875" style="251" customWidth="1"/>
    <col min="2" max="2" width="42.81640625" style="293" customWidth="1"/>
    <col min="3" max="3" width="14.7265625" style="251" customWidth="1"/>
    <col min="4" max="6" width="11" style="251" customWidth="1"/>
    <col min="7" max="7" width="14.26953125" style="251" customWidth="1"/>
    <col min="8" max="8" width="15.7265625" style="251" customWidth="1"/>
    <col min="9" max="11" width="11" style="251" customWidth="1"/>
    <col min="12" max="12" width="14.1796875" style="251" customWidth="1"/>
    <col min="13" max="13" width="15.7265625" style="251" hidden="1" customWidth="1" outlineLevel="1"/>
    <col min="14" max="15" width="11" style="251" hidden="1" customWidth="1" outlineLevel="1"/>
    <col min="16" max="16" width="11" style="251" hidden="1" customWidth="1" collapsed="1"/>
    <col min="17" max="17" width="15.7265625" style="251" hidden="1" customWidth="1"/>
    <col min="18" max="18" width="15.7265625" style="251" hidden="1" customWidth="1" outlineLevel="1"/>
    <col min="19" max="20" width="11" style="251" hidden="1" customWidth="1" outlineLevel="1"/>
    <col min="21" max="21" width="11" style="251" hidden="1" customWidth="1" collapsed="1"/>
    <col min="22" max="22" width="15.7265625" style="251" hidden="1" customWidth="1"/>
    <col min="23" max="23" width="15.7265625" style="251" hidden="1" customWidth="1" outlineLevel="1"/>
    <col min="24" max="25" width="11" style="251" hidden="1" customWidth="1" outlineLevel="1"/>
    <col min="26" max="26" width="11" style="251" hidden="1" customWidth="1" collapsed="1"/>
    <col min="27" max="27" width="15.7265625" style="251" hidden="1" customWidth="1"/>
    <col min="28" max="28" width="14.453125" style="251" customWidth="1"/>
    <col min="29" max="29" width="17.7265625" style="251" customWidth="1"/>
    <col min="30" max="58" width="17.7265625" style="251" hidden="1" customWidth="1"/>
    <col min="59" max="65" width="0" style="251" hidden="1" customWidth="1"/>
    <col min="66" max="16384" width="17.7265625" style="251" hidden="1"/>
  </cols>
  <sheetData>
    <row r="1" spans="1:65" s="56" customFormat="1">
      <c r="A1" s="63" t="str">
        <f>'Summary Capacity Building'!A1</f>
        <v>DEPARTMENT OF HOMELESSNESS AND SUPPORTIVE HOUSING</v>
      </c>
      <c r="C1" s="57"/>
      <c r="D1" s="57"/>
      <c r="E1" s="57"/>
      <c r="F1" s="57"/>
      <c r="G1" s="57"/>
      <c r="H1" s="57"/>
      <c r="I1" s="57"/>
      <c r="J1" s="57"/>
      <c r="K1" s="57"/>
    </row>
    <row r="2" spans="1:65" s="56" customFormat="1">
      <c r="A2" s="230" t="s">
        <v>310</v>
      </c>
      <c r="B2" s="58"/>
      <c r="C2" s="57"/>
      <c r="D2" s="57"/>
      <c r="E2" s="57"/>
      <c r="F2" s="57"/>
      <c r="G2" s="57"/>
      <c r="H2" s="57"/>
      <c r="I2" s="57"/>
      <c r="J2" s="57"/>
      <c r="K2" s="57"/>
    </row>
    <row r="3" spans="1:65" s="56" customFormat="1">
      <c r="A3" s="812" t="s">
        <v>220</v>
      </c>
      <c r="B3" s="965" t="str">
        <f>'Summary Capacity Building'!B3</f>
        <v/>
      </c>
      <c r="C3" s="60"/>
      <c r="D3" s="60"/>
      <c r="E3" s="60"/>
      <c r="F3" s="60"/>
      <c r="G3" s="60"/>
      <c r="H3" s="60"/>
      <c r="I3" s="60"/>
      <c r="J3" s="60"/>
      <c r="K3" s="60"/>
      <c r="L3" s="60"/>
      <c r="M3" s="60"/>
      <c r="N3" s="60"/>
      <c r="O3" s="60"/>
      <c r="P3" s="60"/>
      <c r="Q3" s="60"/>
      <c r="R3" s="60"/>
      <c r="S3" s="60"/>
      <c r="T3" s="60"/>
      <c r="U3" s="60"/>
      <c r="V3" s="60"/>
      <c r="W3" s="60"/>
      <c r="X3" s="60"/>
      <c r="Y3" s="60"/>
      <c r="Z3" s="60"/>
      <c r="AA3" s="60"/>
    </row>
    <row r="4" spans="1:65" s="56" customFormat="1">
      <c r="A4" s="229" t="str">
        <f>'Summary Capacity Building'!A6</f>
        <v>Proposer Name</v>
      </c>
      <c r="B4" s="966" t="str">
        <f>'Summary Capacity Building'!B6</f>
        <v/>
      </c>
      <c r="C4" s="57"/>
      <c r="D4" s="57"/>
      <c r="E4" s="57"/>
      <c r="F4" s="57"/>
      <c r="G4" s="57"/>
      <c r="H4" s="57"/>
      <c r="I4" s="57"/>
      <c r="J4" s="57"/>
      <c r="K4" s="57"/>
      <c r="L4" s="57"/>
      <c r="M4" s="57"/>
      <c r="N4" s="57"/>
      <c r="O4" s="57"/>
      <c r="P4" s="57"/>
      <c r="Q4" s="57"/>
      <c r="R4" s="57"/>
      <c r="S4" s="57"/>
      <c r="T4" s="57"/>
      <c r="U4" s="57"/>
      <c r="V4" s="57"/>
      <c r="W4" s="57"/>
      <c r="X4" s="57"/>
      <c r="Y4" s="57"/>
      <c r="Z4" s="57"/>
      <c r="AA4" s="57"/>
    </row>
    <row r="5" spans="1:65" s="56" customFormat="1">
      <c r="A5" s="229" t="str">
        <f>'Summary Capacity Building'!A7</f>
        <v>Program</v>
      </c>
      <c r="B5" s="579" t="str">
        <f>'Summary Capacity Building'!B7</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row>
    <row r="6" spans="1:65" s="70" customFormat="1">
      <c r="A6" s="229" t="s">
        <v>283</v>
      </c>
      <c r="B6" s="1132" t="str">
        <f>'Summary Capacity Building'!B8</f>
        <v>Supportive Services - Capacity Building</v>
      </c>
      <c r="C6" s="134"/>
      <c r="D6" s="134"/>
      <c r="E6" s="134"/>
      <c r="F6" s="134"/>
      <c r="G6" s="134"/>
      <c r="H6" s="134"/>
      <c r="I6" s="134"/>
      <c r="J6" s="134"/>
      <c r="K6" s="134"/>
      <c r="L6" s="134"/>
      <c r="M6" s="134"/>
      <c r="N6" s="134"/>
      <c r="O6" s="134"/>
      <c r="P6" s="134"/>
      <c r="Q6" s="134"/>
      <c r="R6" s="134"/>
      <c r="S6" s="134"/>
      <c r="T6" s="134"/>
      <c r="U6" s="134"/>
      <c r="V6" s="134"/>
      <c r="W6" s="134"/>
      <c r="X6" s="134"/>
      <c r="Y6" s="134"/>
      <c r="Z6" s="134"/>
      <c r="AA6" s="134"/>
    </row>
    <row r="7" spans="1:65" s="70" customFormat="1">
      <c r="A7" s="709"/>
      <c r="B7" s="709"/>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56"/>
    </row>
    <row r="8" spans="1:65" s="70" customFormat="1" ht="16" thickBot="1">
      <c r="A8" s="251"/>
      <c r="B8" s="134"/>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56"/>
    </row>
    <row r="9" spans="1:65" ht="18" customHeight="1">
      <c r="A9" s="1392" t="s">
        <v>311</v>
      </c>
      <c r="B9" s="1393"/>
      <c r="C9" s="1410" t="s">
        <v>237</v>
      </c>
      <c r="D9" s="1411"/>
      <c r="E9" s="1411"/>
      <c r="F9" s="1411"/>
      <c r="G9" s="1412"/>
      <c r="H9" s="1380" t="s">
        <v>238</v>
      </c>
      <c r="I9" s="1381"/>
      <c r="J9" s="1381"/>
      <c r="K9" s="1381"/>
      <c r="L9" s="1382"/>
      <c r="M9" s="1407" t="s">
        <v>239</v>
      </c>
      <c r="N9" s="1408"/>
      <c r="O9" s="1408"/>
      <c r="P9" s="1408"/>
      <c r="Q9" s="1409"/>
      <c r="R9" s="1424" t="s">
        <v>240</v>
      </c>
      <c r="S9" s="1425"/>
      <c r="T9" s="1425"/>
      <c r="U9" s="1425"/>
      <c r="V9" s="1426"/>
      <c r="W9" s="1427" t="s">
        <v>241</v>
      </c>
      <c r="X9" s="1428"/>
      <c r="Y9" s="1428"/>
      <c r="Z9" s="1428"/>
      <c r="AA9" s="1429"/>
      <c r="AB9" s="822" t="s">
        <v>259</v>
      </c>
    </row>
    <row r="10" spans="1:65" s="296" customFormat="1" ht="31.5" customHeight="1">
      <c r="A10" s="1394"/>
      <c r="B10" s="1395"/>
      <c r="C10" s="1374" t="s">
        <v>312</v>
      </c>
      <c r="D10" s="1375"/>
      <c r="E10" s="1368" t="s">
        <v>313</v>
      </c>
      <c r="F10" s="1369"/>
      <c r="G10" s="135" t="str">
        <f>'Summary Capacity Building'!E12</f>
        <v>5/1/2024-6/30/2024</v>
      </c>
      <c r="H10" s="1383" t="s">
        <v>312</v>
      </c>
      <c r="I10" s="1384"/>
      <c r="J10" s="1389" t="s">
        <v>313</v>
      </c>
      <c r="K10" s="1384"/>
      <c r="L10" s="142" t="str">
        <f>'Summary Capacity Building'!F12</f>
        <v>7/1/2025 - 6/30/2026</v>
      </c>
      <c r="M10" s="1413" t="s">
        <v>312</v>
      </c>
      <c r="N10" s="1414"/>
      <c r="O10" s="1419" t="s">
        <v>313</v>
      </c>
      <c r="P10" s="1414"/>
      <c r="Q10" s="145" t="e">
        <f>'Summary Capacity Building'!G12</f>
        <v>#REF!</v>
      </c>
      <c r="R10" s="1362" t="s">
        <v>312</v>
      </c>
      <c r="S10" s="1363"/>
      <c r="T10" s="1404" t="s">
        <v>313</v>
      </c>
      <c r="U10" s="1363"/>
      <c r="V10" s="148" t="e">
        <f>'Summary Capacity Building'!H12</f>
        <v>#REF!</v>
      </c>
      <c r="W10" s="1430" t="s">
        <v>312</v>
      </c>
      <c r="X10" s="1431"/>
      <c r="Y10" s="1436" t="s">
        <v>313</v>
      </c>
      <c r="Z10" s="1431"/>
      <c r="AA10" s="151" t="e">
        <f>'Summary Capacity Building'!I12</f>
        <v>#REF!</v>
      </c>
      <c r="AB10" s="696" t="str">
        <f>'Summary Capacity Building'!J12</f>
        <v>5/1/2024-6/30/2025</v>
      </c>
    </row>
    <row r="11" spans="1:65" s="296" customFormat="1">
      <c r="A11" s="1394"/>
      <c r="B11" s="1395"/>
      <c r="C11" s="1376"/>
      <c r="D11" s="1377"/>
      <c r="E11" s="1370"/>
      <c r="F11" s="1371"/>
      <c r="G11" s="135" t="str">
        <f>'Summary Capacity Building'!E13</f>
        <v>9 Months</v>
      </c>
      <c r="H11" s="1385"/>
      <c r="I11" s="1386"/>
      <c r="J11" s="1390"/>
      <c r="K11" s="1386"/>
      <c r="L11" s="142" t="str">
        <f>'Summary Capacity Building'!F13</f>
        <v>12 Months</v>
      </c>
      <c r="M11" s="1415"/>
      <c r="N11" s="1416"/>
      <c r="O11" s="1420"/>
      <c r="P11" s="1416"/>
      <c r="Q11" s="145" t="str">
        <f>'Summary Capacity Building'!G13</f>
        <v>0 Months</v>
      </c>
      <c r="R11" s="1364"/>
      <c r="S11" s="1365"/>
      <c r="T11" s="1405"/>
      <c r="U11" s="1365"/>
      <c r="V11" s="148" t="str">
        <f>'Summary Capacity Building'!H13</f>
        <v>12 Months</v>
      </c>
      <c r="W11" s="1432"/>
      <c r="X11" s="1433"/>
      <c r="Y11" s="1437"/>
      <c r="Z11" s="1433"/>
      <c r="AA11" s="151" t="str">
        <f>'Summary Capacity Building'!I13</f>
        <v>12 Months</v>
      </c>
      <c r="AB11" s="1422" t="str">
        <f>'Summary (6)'!AK20</f>
        <v>New</v>
      </c>
    </row>
    <row r="12" spans="1:65" s="297" customFormat="1" ht="15.75" customHeight="1">
      <c r="A12" s="1394"/>
      <c r="B12" s="1395"/>
      <c r="C12" s="1378"/>
      <c r="D12" s="1379"/>
      <c r="E12" s="1372"/>
      <c r="F12" s="1373"/>
      <c r="G12" s="136" t="str">
        <f>'Summary Capacity Building'!E14</f>
        <v>New</v>
      </c>
      <c r="H12" s="1387"/>
      <c r="I12" s="1388"/>
      <c r="J12" s="1391"/>
      <c r="K12" s="1388"/>
      <c r="L12" s="143" t="str">
        <f>'Summary Capacity Building'!F14</f>
        <v>New</v>
      </c>
      <c r="M12" s="1417"/>
      <c r="N12" s="1418"/>
      <c r="O12" s="1421"/>
      <c r="P12" s="1418"/>
      <c r="Q12" s="146" t="str">
        <f>'Summary Capacity Building'!G14</f>
        <v>New</v>
      </c>
      <c r="R12" s="1366"/>
      <c r="S12" s="1367"/>
      <c r="T12" s="1406"/>
      <c r="U12" s="1367"/>
      <c r="V12" s="149" t="str">
        <f>'Summary Capacity Building'!H14</f>
        <v>New</v>
      </c>
      <c r="W12" s="1434"/>
      <c r="X12" s="1435"/>
      <c r="Y12" s="1438"/>
      <c r="Z12" s="1435"/>
      <c r="AA12" s="152" t="str">
        <f>'Summary Capacity Building'!I14</f>
        <v>New</v>
      </c>
      <c r="AB12" s="1423"/>
    </row>
    <row r="13" spans="1:65" s="297" customFormat="1" ht="46.5">
      <c r="A13" s="1396"/>
      <c r="B13" s="1397"/>
      <c r="C13" s="137" t="s">
        <v>314</v>
      </c>
      <c r="D13" s="108" t="s">
        <v>315</v>
      </c>
      <c r="E13" s="108" t="s">
        <v>316</v>
      </c>
      <c r="F13" s="108" t="s">
        <v>317</v>
      </c>
      <c r="G13" s="135" t="s">
        <v>318</v>
      </c>
      <c r="H13" s="144" t="s">
        <v>314</v>
      </c>
      <c r="I13" s="99" t="s">
        <v>315</v>
      </c>
      <c r="J13" s="99" t="s">
        <v>316</v>
      </c>
      <c r="K13" s="99" t="s">
        <v>317</v>
      </c>
      <c r="L13" s="142" t="str">
        <f>G13</f>
        <v>Budgeted Salary</v>
      </c>
      <c r="M13" s="147" t="s">
        <v>314</v>
      </c>
      <c r="N13" s="100" t="s">
        <v>315</v>
      </c>
      <c r="O13" s="100" t="s">
        <v>316</v>
      </c>
      <c r="P13" s="100" t="s">
        <v>317</v>
      </c>
      <c r="Q13" s="145" t="str">
        <f>L13</f>
        <v>Budgeted Salary</v>
      </c>
      <c r="R13" s="150" t="s">
        <v>314</v>
      </c>
      <c r="S13" s="109" t="s">
        <v>315</v>
      </c>
      <c r="T13" s="109" t="s">
        <v>316</v>
      </c>
      <c r="U13" s="109" t="s">
        <v>317</v>
      </c>
      <c r="V13" s="149" t="str">
        <f>Q13</f>
        <v>Budgeted Salary</v>
      </c>
      <c r="W13" s="153" t="s">
        <v>314</v>
      </c>
      <c r="X13" s="107" t="s">
        <v>315</v>
      </c>
      <c r="Y13" s="107" t="s">
        <v>316</v>
      </c>
      <c r="Z13" s="107" t="s">
        <v>317</v>
      </c>
      <c r="AA13" s="152" t="str">
        <f>V13</f>
        <v>Budgeted Salary</v>
      </c>
      <c r="AB13" s="697" t="str">
        <f>Q13</f>
        <v>Budgeted Salary</v>
      </c>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row>
    <row r="14" spans="1:65" ht="19.5" customHeight="1">
      <c r="A14" s="1360"/>
      <c r="B14" s="1190"/>
      <c r="C14" s="299"/>
      <c r="D14" s="300"/>
      <c r="E14" s="301"/>
      <c r="F14" s="491">
        <f>E14*D14</f>
        <v>0</v>
      </c>
      <c r="G14" s="493">
        <f>ROUND(C14*F14,0)</f>
        <v>0</v>
      </c>
      <c r="H14" s="299"/>
      <c r="I14" s="300"/>
      <c r="J14" s="301"/>
      <c r="K14" s="491">
        <f t="shared" ref="K14:K55" si="0">J14*I14</f>
        <v>0</v>
      </c>
      <c r="L14" s="493">
        <f t="shared" ref="L14" si="1">ROUND(H14*K14,0)</f>
        <v>0</v>
      </c>
      <c r="M14" s="299"/>
      <c r="N14" s="300"/>
      <c r="O14" s="301"/>
      <c r="P14" s="491">
        <f>O14*N14</f>
        <v>0</v>
      </c>
      <c r="Q14" s="493">
        <f t="shared" ref="Q14" si="2">ROUND(M14*P14,0)</f>
        <v>0</v>
      </c>
      <c r="R14" s="299"/>
      <c r="S14" s="300"/>
      <c r="T14" s="301"/>
      <c r="U14" s="491">
        <f>T14*S14</f>
        <v>0</v>
      </c>
      <c r="V14" s="493">
        <f t="shared" ref="V14" si="3">ROUND(R14*U14,0)</f>
        <v>0</v>
      </c>
      <c r="W14" s="299"/>
      <c r="X14" s="300"/>
      <c r="Y14" s="301"/>
      <c r="Z14" s="491">
        <f>Y14*X14</f>
        <v>0</v>
      </c>
      <c r="AA14" s="493">
        <f t="shared" ref="AA14:AA55" si="4">ROUND(W14*Z14,0)</f>
        <v>0</v>
      </c>
      <c r="AB14" s="493">
        <f>SUM(G14,L14,Q14,V14,AA14)</f>
        <v>0</v>
      </c>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row>
    <row r="15" spans="1:65" ht="19.5" customHeight="1">
      <c r="A15" s="1360"/>
      <c r="B15" s="1190"/>
      <c r="C15" s="299"/>
      <c r="D15" s="300"/>
      <c r="E15" s="301"/>
      <c r="F15" s="491">
        <f t="shared" ref="F15:F55" si="5">E15*D15</f>
        <v>0</v>
      </c>
      <c r="G15" s="493">
        <f>ROUND(C15*F15,0)</f>
        <v>0</v>
      </c>
      <c r="H15" s="299"/>
      <c r="I15" s="300"/>
      <c r="J15" s="301"/>
      <c r="K15" s="491">
        <f t="shared" si="0"/>
        <v>0</v>
      </c>
      <c r="L15" s="493">
        <f>ROUND(H15*K15,0)</f>
        <v>0</v>
      </c>
      <c r="M15" s="299"/>
      <c r="N15" s="300"/>
      <c r="O15" s="301"/>
      <c r="P15" s="491">
        <f t="shared" ref="P15:P55" si="6">O15*N15</f>
        <v>0</v>
      </c>
      <c r="Q15" s="493">
        <f>ROUND(M15*P15,0)</f>
        <v>0</v>
      </c>
      <c r="R15" s="299"/>
      <c r="S15" s="300"/>
      <c r="T15" s="301"/>
      <c r="U15" s="491">
        <f t="shared" ref="U15:U55" si="7">T15*S15</f>
        <v>0</v>
      </c>
      <c r="V15" s="493">
        <f>ROUND(R15*U15,0)</f>
        <v>0</v>
      </c>
      <c r="W15" s="299"/>
      <c r="X15" s="300"/>
      <c r="Y15" s="301"/>
      <c r="Z15" s="491">
        <f t="shared" ref="Z15:Z55" si="8">Y15*X15</f>
        <v>0</v>
      </c>
      <c r="AA15" s="493">
        <f t="shared" si="4"/>
        <v>0</v>
      </c>
      <c r="AB15" s="493">
        <f t="shared" ref="AB15:AB55" si="9">SUM(G15,L15,Q15,V15,AA15)</f>
        <v>0</v>
      </c>
      <c r="AC15" s="303"/>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row>
    <row r="16" spans="1:65" ht="20.149999999999999" customHeight="1">
      <c r="A16" s="1360"/>
      <c r="B16" s="1190"/>
      <c r="C16" s="299"/>
      <c r="D16" s="300"/>
      <c r="E16" s="301"/>
      <c r="F16" s="491">
        <f t="shared" si="5"/>
        <v>0</v>
      </c>
      <c r="G16" s="493">
        <f t="shared" ref="G16:G55" si="10">ROUND(C16*F16,0)</f>
        <v>0</v>
      </c>
      <c r="H16" s="299"/>
      <c r="I16" s="300"/>
      <c r="J16" s="301"/>
      <c r="K16" s="491">
        <f t="shared" si="0"/>
        <v>0</v>
      </c>
      <c r="L16" s="493">
        <f t="shared" ref="L16:L55" si="11">ROUND(H16*K16,0)</f>
        <v>0</v>
      </c>
      <c r="M16" s="299"/>
      <c r="N16" s="300"/>
      <c r="O16" s="301"/>
      <c r="P16" s="491">
        <f t="shared" si="6"/>
        <v>0</v>
      </c>
      <c r="Q16" s="493">
        <f t="shared" ref="Q16:Q55" si="12">ROUND(M16*P16,0)</f>
        <v>0</v>
      </c>
      <c r="R16" s="299"/>
      <c r="S16" s="300"/>
      <c r="T16" s="301"/>
      <c r="U16" s="491">
        <f t="shared" si="7"/>
        <v>0</v>
      </c>
      <c r="V16" s="493">
        <f t="shared" ref="V16:V55" si="13">ROUND(R16*U16,0)</f>
        <v>0</v>
      </c>
      <c r="W16" s="299"/>
      <c r="X16" s="300"/>
      <c r="Y16" s="301"/>
      <c r="Z16" s="491">
        <f t="shared" si="8"/>
        <v>0</v>
      </c>
      <c r="AA16" s="493">
        <f t="shared" si="4"/>
        <v>0</v>
      </c>
      <c r="AB16" s="493">
        <f t="shared" si="9"/>
        <v>0</v>
      </c>
      <c r="AC16" s="303"/>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row>
    <row r="17" spans="1:65" ht="20.149999999999999" customHeight="1">
      <c r="A17" s="1360"/>
      <c r="B17" s="1190"/>
      <c r="C17" s="299"/>
      <c r="D17" s="300"/>
      <c r="E17" s="301"/>
      <c r="F17" s="491">
        <f t="shared" si="5"/>
        <v>0</v>
      </c>
      <c r="G17" s="493">
        <f t="shared" si="10"/>
        <v>0</v>
      </c>
      <c r="H17" s="299"/>
      <c r="I17" s="300"/>
      <c r="J17" s="301"/>
      <c r="K17" s="491">
        <f t="shared" si="0"/>
        <v>0</v>
      </c>
      <c r="L17" s="493">
        <f t="shared" si="11"/>
        <v>0</v>
      </c>
      <c r="M17" s="299"/>
      <c r="N17" s="300"/>
      <c r="O17" s="301"/>
      <c r="P17" s="491">
        <f t="shared" si="6"/>
        <v>0</v>
      </c>
      <c r="Q17" s="493">
        <f t="shared" si="12"/>
        <v>0</v>
      </c>
      <c r="R17" s="299"/>
      <c r="S17" s="300"/>
      <c r="T17" s="301"/>
      <c r="U17" s="491">
        <f t="shared" si="7"/>
        <v>0</v>
      </c>
      <c r="V17" s="493">
        <f t="shared" si="13"/>
        <v>0</v>
      </c>
      <c r="W17" s="299"/>
      <c r="X17" s="300"/>
      <c r="Y17" s="301"/>
      <c r="Z17" s="491">
        <f t="shared" si="8"/>
        <v>0</v>
      </c>
      <c r="AA17" s="493">
        <f t="shared" si="4"/>
        <v>0</v>
      </c>
      <c r="AB17" s="493">
        <f t="shared" si="9"/>
        <v>0</v>
      </c>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row>
    <row r="18" spans="1:65" ht="20.149999999999999" customHeight="1">
      <c r="A18" s="1360"/>
      <c r="B18" s="1190"/>
      <c r="C18" s="299"/>
      <c r="D18" s="300"/>
      <c r="E18" s="301"/>
      <c r="F18" s="491">
        <f t="shared" si="5"/>
        <v>0</v>
      </c>
      <c r="G18" s="493">
        <f t="shared" si="10"/>
        <v>0</v>
      </c>
      <c r="H18" s="299"/>
      <c r="I18" s="300"/>
      <c r="J18" s="301"/>
      <c r="K18" s="491">
        <f t="shared" si="0"/>
        <v>0</v>
      </c>
      <c r="L18" s="493">
        <f t="shared" si="11"/>
        <v>0</v>
      </c>
      <c r="M18" s="299"/>
      <c r="N18" s="300"/>
      <c r="O18" s="133"/>
      <c r="P18" s="491">
        <f t="shared" si="6"/>
        <v>0</v>
      </c>
      <c r="Q18" s="493">
        <f t="shared" si="12"/>
        <v>0</v>
      </c>
      <c r="R18" s="299"/>
      <c r="S18" s="428"/>
      <c r="T18" s="301"/>
      <c r="U18" s="491">
        <f t="shared" si="7"/>
        <v>0</v>
      </c>
      <c r="V18" s="493">
        <f t="shared" si="13"/>
        <v>0</v>
      </c>
      <c r="W18" s="138"/>
      <c r="X18" s="300"/>
      <c r="Y18" s="301"/>
      <c r="Z18" s="491">
        <f t="shared" si="8"/>
        <v>0</v>
      </c>
      <c r="AA18" s="493">
        <f t="shared" si="4"/>
        <v>0</v>
      </c>
      <c r="AB18" s="493">
        <f t="shared" si="9"/>
        <v>0</v>
      </c>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row>
    <row r="19" spans="1:65" ht="20.149999999999999" customHeight="1">
      <c r="A19" s="1360"/>
      <c r="B19" s="1190"/>
      <c r="C19" s="299"/>
      <c r="D19" s="300"/>
      <c r="E19" s="301"/>
      <c r="F19" s="491">
        <f t="shared" si="5"/>
        <v>0</v>
      </c>
      <c r="G19" s="493">
        <f t="shared" si="10"/>
        <v>0</v>
      </c>
      <c r="H19" s="299"/>
      <c r="I19" s="300"/>
      <c r="J19" s="301"/>
      <c r="K19" s="491">
        <f t="shared" si="0"/>
        <v>0</v>
      </c>
      <c r="L19" s="493">
        <f t="shared" si="11"/>
        <v>0</v>
      </c>
      <c r="M19" s="299"/>
      <c r="N19" s="300"/>
      <c r="O19" s="301"/>
      <c r="P19" s="491">
        <f t="shared" si="6"/>
        <v>0</v>
      </c>
      <c r="Q19" s="493">
        <f t="shared" si="12"/>
        <v>0</v>
      </c>
      <c r="R19" s="299"/>
      <c r="S19" s="300"/>
      <c r="T19" s="301"/>
      <c r="U19" s="491">
        <f t="shared" si="7"/>
        <v>0</v>
      </c>
      <c r="V19" s="493">
        <f t="shared" si="13"/>
        <v>0</v>
      </c>
      <c r="W19" s="299"/>
      <c r="X19" s="300"/>
      <c r="Y19" s="301"/>
      <c r="Z19" s="491">
        <f t="shared" si="8"/>
        <v>0</v>
      </c>
      <c r="AA19" s="493">
        <f t="shared" si="4"/>
        <v>0</v>
      </c>
      <c r="AB19" s="493">
        <f t="shared" si="9"/>
        <v>0</v>
      </c>
      <c r="AC19" s="304"/>
      <c r="AD19" s="304"/>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row>
    <row r="20" spans="1:65" ht="20.149999999999999" customHeight="1">
      <c r="A20" s="1360"/>
      <c r="B20" s="1190"/>
      <c r="C20" s="299"/>
      <c r="D20" s="300"/>
      <c r="E20" s="301"/>
      <c r="F20" s="491">
        <f t="shared" si="5"/>
        <v>0</v>
      </c>
      <c r="G20" s="493">
        <f t="shared" si="10"/>
        <v>0</v>
      </c>
      <c r="H20" s="299"/>
      <c r="I20" s="300"/>
      <c r="J20" s="301"/>
      <c r="K20" s="491">
        <f t="shared" si="0"/>
        <v>0</v>
      </c>
      <c r="L20" s="493">
        <f t="shared" si="11"/>
        <v>0</v>
      </c>
      <c r="M20" s="138"/>
      <c r="N20" s="428"/>
      <c r="O20" s="133"/>
      <c r="P20" s="491">
        <f t="shared" si="6"/>
        <v>0</v>
      </c>
      <c r="Q20" s="493">
        <f t="shared" si="12"/>
        <v>0</v>
      </c>
      <c r="R20" s="138"/>
      <c r="S20" s="428"/>
      <c r="T20" s="133"/>
      <c r="U20" s="491">
        <f t="shared" si="7"/>
        <v>0</v>
      </c>
      <c r="V20" s="493">
        <f t="shared" si="13"/>
        <v>0</v>
      </c>
      <c r="W20" s="138"/>
      <c r="X20" s="428"/>
      <c r="Y20" s="133"/>
      <c r="Z20" s="491">
        <f t="shared" si="8"/>
        <v>0</v>
      </c>
      <c r="AA20" s="493">
        <f t="shared" si="4"/>
        <v>0</v>
      </c>
      <c r="AB20" s="493">
        <f t="shared" si="9"/>
        <v>0</v>
      </c>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row>
    <row r="21" spans="1:65" ht="20.149999999999999" customHeight="1">
      <c r="A21" s="1360"/>
      <c r="B21" s="1190"/>
      <c r="C21" s="299"/>
      <c r="D21" s="300"/>
      <c r="E21" s="301"/>
      <c r="F21" s="491">
        <f t="shared" si="5"/>
        <v>0</v>
      </c>
      <c r="G21" s="493">
        <f t="shared" si="10"/>
        <v>0</v>
      </c>
      <c r="H21" s="299"/>
      <c r="I21" s="300"/>
      <c r="J21" s="301"/>
      <c r="K21" s="491">
        <f t="shared" si="0"/>
        <v>0</v>
      </c>
      <c r="L21" s="493">
        <f t="shared" si="11"/>
        <v>0</v>
      </c>
      <c r="M21" s="138"/>
      <c r="N21" s="428"/>
      <c r="O21" s="133"/>
      <c r="P21" s="491">
        <f t="shared" si="6"/>
        <v>0</v>
      </c>
      <c r="Q21" s="493">
        <f t="shared" si="12"/>
        <v>0</v>
      </c>
      <c r="R21" s="138"/>
      <c r="S21" s="428"/>
      <c r="T21" s="133"/>
      <c r="U21" s="491">
        <f t="shared" si="7"/>
        <v>0</v>
      </c>
      <c r="V21" s="493">
        <f t="shared" si="13"/>
        <v>0</v>
      </c>
      <c r="W21" s="138"/>
      <c r="X21" s="428"/>
      <c r="Y21" s="133"/>
      <c r="Z21" s="491">
        <f t="shared" si="8"/>
        <v>0</v>
      </c>
      <c r="AA21" s="493">
        <f t="shared" si="4"/>
        <v>0</v>
      </c>
      <c r="AB21" s="493">
        <f t="shared" si="9"/>
        <v>0</v>
      </c>
      <c r="AC21" s="303"/>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row>
    <row r="22" spans="1:65" ht="20.149999999999999" customHeight="1">
      <c r="A22" s="1360"/>
      <c r="B22" s="1190"/>
      <c r="C22" s="299"/>
      <c r="D22" s="300"/>
      <c r="E22" s="301"/>
      <c r="F22" s="491">
        <f t="shared" si="5"/>
        <v>0</v>
      </c>
      <c r="G22" s="493">
        <f t="shared" si="10"/>
        <v>0</v>
      </c>
      <c r="H22" s="299"/>
      <c r="I22" s="300"/>
      <c r="J22" s="301"/>
      <c r="K22" s="491">
        <f t="shared" si="0"/>
        <v>0</v>
      </c>
      <c r="L22" s="493">
        <f t="shared" si="11"/>
        <v>0</v>
      </c>
      <c r="M22" s="138"/>
      <c r="N22" s="428"/>
      <c r="O22" s="133"/>
      <c r="P22" s="491">
        <f t="shared" si="6"/>
        <v>0</v>
      </c>
      <c r="Q22" s="493">
        <f t="shared" si="12"/>
        <v>0</v>
      </c>
      <c r="R22" s="138"/>
      <c r="S22" s="428"/>
      <c r="T22" s="133"/>
      <c r="U22" s="491">
        <f t="shared" si="7"/>
        <v>0</v>
      </c>
      <c r="V22" s="493">
        <f t="shared" si="13"/>
        <v>0</v>
      </c>
      <c r="W22" s="138"/>
      <c r="X22" s="428"/>
      <c r="Y22" s="133"/>
      <c r="Z22" s="491">
        <f t="shared" si="8"/>
        <v>0</v>
      </c>
      <c r="AA22" s="493">
        <f t="shared" si="4"/>
        <v>0</v>
      </c>
      <c r="AB22" s="493">
        <f t="shared" si="9"/>
        <v>0</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row>
    <row r="23" spans="1:65" ht="20.149999999999999" customHeight="1">
      <c r="A23" s="1360"/>
      <c r="B23" s="1190"/>
      <c r="C23" s="299"/>
      <c r="D23" s="300"/>
      <c r="E23" s="301"/>
      <c r="F23" s="491">
        <f t="shared" si="5"/>
        <v>0</v>
      </c>
      <c r="G23" s="493">
        <f t="shared" si="10"/>
        <v>0</v>
      </c>
      <c r="H23" s="299"/>
      <c r="I23" s="300"/>
      <c r="J23" s="301"/>
      <c r="K23" s="491">
        <f t="shared" si="0"/>
        <v>0</v>
      </c>
      <c r="L23" s="493">
        <f t="shared" si="11"/>
        <v>0</v>
      </c>
      <c r="M23" s="299"/>
      <c r="N23" s="300"/>
      <c r="O23" s="301"/>
      <c r="P23" s="491">
        <f t="shared" si="6"/>
        <v>0</v>
      </c>
      <c r="Q23" s="493">
        <f t="shared" si="12"/>
        <v>0</v>
      </c>
      <c r="R23" s="299"/>
      <c r="S23" s="300"/>
      <c r="T23" s="301"/>
      <c r="U23" s="491">
        <f t="shared" si="7"/>
        <v>0</v>
      </c>
      <c r="V23" s="493">
        <f t="shared" si="13"/>
        <v>0</v>
      </c>
      <c r="W23" s="299"/>
      <c r="X23" s="300"/>
      <c r="Y23" s="301"/>
      <c r="Z23" s="491">
        <f t="shared" si="8"/>
        <v>0</v>
      </c>
      <c r="AA23" s="493">
        <f t="shared" si="4"/>
        <v>0</v>
      </c>
      <c r="AB23" s="493">
        <f t="shared" si="9"/>
        <v>0</v>
      </c>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row>
    <row r="24" spans="1:65" ht="20.149999999999999" customHeight="1">
      <c r="A24" s="1360"/>
      <c r="B24" s="1190"/>
      <c r="C24" s="299"/>
      <c r="D24" s="300"/>
      <c r="E24" s="301"/>
      <c r="F24" s="491">
        <f t="shared" si="5"/>
        <v>0</v>
      </c>
      <c r="G24" s="493">
        <f t="shared" si="10"/>
        <v>0</v>
      </c>
      <c r="H24" s="299"/>
      <c r="I24" s="300"/>
      <c r="J24" s="301"/>
      <c r="K24" s="491">
        <f t="shared" si="0"/>
        <v>0</v>
      </c>
      <c r="L24" s="493">
        <f t="shared" si="11"/>
        <v>0</v>
      </c>
      <c r="M24" s="138"/>
      <c r="N24" s="428"/>
      <c r="O24" s="133"/>
      <c r="P24" s="491">
        <f t="shared" si="6"/>
        <v>0</v>
      </c>
      <c r="Q24" s="493">
        <f t="shared" si="12"/>
        <v>0</v>
      </c>
      <c r="R24" s="138"/>
      <c r="S24" s="428"/>
      <c r="T24" s="133"/>
      <c r="U24" s="491">
        <f t="shared" si="7"/>
        <v>0</v>
      </c>
      <c r="V24" s="493">
        <f t="shared" si="13"/>
        <v>0</v>
      </c>
      <c r="W24" s="138"/>
      <c r="X24" s="428"/>
      <c r="Y24" s="133"/>
      <c r="Z24" s="491">
        <f t="shared" si="8"/>
        <v>0</v>
      </c>
      <c r="AA24" s="493">
        <f t="shared" si="4"/>
        <v>0</v>
      </c>
      <c r="AB24" s="493">
        <f t="shared" si="9"/>
        <v>0</v>
      </c>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row>
    <row r="25" spans="1:65" ht="20.149999999999999" customHeight="1">
      <c r="A25" s="1360"/>
      <c r="B25" s="1190"/>
      <c r="C25" s="299"/>
      <c r="D25" s="300"/>
      <c r="E25" s="301"/>
      <c r="F25" s="491">
        <f t="shared" si="5"/>
        <v>0</v>
      </c>
      <c r="G25" s="493">
        <f t="shared" si="10"/>
        <v>0</v>
      </c>
      <c r="H25" s="299"/>
      <c r="I25" s="300"/>
      <c r="J25" s="301"/>
      <c r="K25" s="491">
        <f t="shared" si="0"/>
        <v>0</v>
      </c>
      <c r="L25" s="493">
        <f t="shared" si="11"/>
        <v>0</v>
      </c>
      <c r="M25" s="138"/>
      <c r="N25" s="428"/>
      <c r="O25" s="133"/>
      <c r="P25" s="491">
        <f t="shared" si="6"/>
        <v>0</v>
      </c>
      <c r="Q25" s="493">
        <f t="shared" si="12"/>
        <v>0</v>
      </c>
      <c r="R25" s="138"/>
      <c r="S25" s="428"/>
      <c r="T25" s="133"/>
      <c r="U25" s="491">
        <f t="shared" si="7"/>
        <v>0</v>
      </c>
      <c r="V25" s="493">
        <f t="shared" si="13"/>
        <v>0</v>
      </c>
      <c r="W25" s="138"/>
      <c r="X25" s="428"/>
      <c r="Y25" s="133"/>
      <c r="Z25" s="491">
        <f t="shared" si="8"/>
        <v>0</v>
      </c>
      <c r="AA25" s="493">
        <f t="shared" si="4"/>
        <v>0</v>
      </c>
      <c r="AB25" s="493">
        <f t="shared" si="9"/>
        <v>0</v>
      </c>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row>
    <row r="26" spans="1:65" ht="20.149999999999999" customHeight="1">
      <c r="A26" s="1360"/>
      <c r="B26" s="1190"/>
      <c r="C26" s="299"/>
      <c r="D26" s="300"/>
      <c r="E26" s="301"/>
      <c r="F26" s="491">
        <f t="shared" si="5"/>
        <v>0</v>
      </c>
      <c r="G26" s="493">
        <f t="shared" si="10"/>
        <v>0</v>
      </c>
      <c r="H26" s="299"/>
      <c r="I26" s="300"/>
      <c r="J26" s="301"/>
      <c r="K26" s="491">
        <f t="shared" si="0"/>
        <v>0</v>
      </c>
      <c r="L26" s="493">
        <f t="shared" si="11"/>
        <v>0</v>
      </c>
      <c r="M26" s="138"/>
      <c r="N26" s="428"/>
      <c r="O26" s="133"/>
      <c r="P26" s="491">
        <f t="shared" si="6"/>
        <v>0</v>
      </c>
      <c r="Q26" s="493">
        <f t="shared" si="12"/>
        <v>0</v>
      </c>
      <c r="R26" s="138"/>
      <c r="S26" s="428"/>
      <c r="T26" s="133"/>
      <c r="U26" s="491">
        <f t="shared" si="7"/>
        <v>0</v>
      </c>
      <c r="V26" s="493">
        <f t="shared" si="13"/>
        <v>0</v>
      </c>
      <c r="W26" s="138"/>
      <c r="X26" s="428"/>
      <c r="Y26" s="133"/>
      <c r="Z26" s="491">
        <f t="shared" si="8"/>
        <v>0</v>
      </c>
      <c r="AA26" s="493">
        <f t="shared" si="4"/>
        <v>0</v>
      </c>
      <c r="AB26" s="493">
        <f t="shared" si="9"/>
        <v>0</v>
      </c>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row>
    <row r="27" spans="1:65" ht="20.149999999999999" customHeight="1">
      <c r="A27" s="1360"/>
      <c r="B27" s="1190"/>
      <c r="C27" s="299"/>
      <c r="D27" s="300"/>
      <c r="E27" s="301"/>
      <c r="F27" s="491">
        <f t="shared" si="5"/>
        <v>0</v>
      </c>
      <c r="G27" s="493">
        <f t="shared" si="10"/>
        <v>0</v>
      </c>
      <c r="H27" s="299"/>
      <c r="I27" s="300"/>
      <c r="J27" s="301"/>
      <c r="K27" s="491">
        <f t="shared" si="0"/>
        <v>0</v>
      </c>
      <c r="L27" s="493">
        <f t="shared" si="11"/>
        <v>0</v>
      </c>
      <c r="M27" s="299"/>
      <c r="N27" s="300"/>
      <c r="O27" s="301"/>
      <c r="P27" s="491">
        <f t="shared" si="6"/>
        <v>0</v>
      </c>
      <c r="Q27" s="493">
        <f t="shared" si="12"/>
        <v>0</v>
      </c>
      <c r="R27" s="299"/>
      <c r="S27" s="300"/>
      <c r="T27" s="301"/>
      <c r="U27" s="491">
        <f t="shared" si="7"/>
        <v>0</v>
      </c>
      <c r="V27" s="493">
        <f t="shared" si="13"/>
        <v>0</v>
      </c>
      <c r="W27" s="299"/>
      <c r="X27" s="300"/>
      <c r="Y27" s="301"/>
      <c r="Z27" s="491">
        <f t="shared" si="8"/>
        <v>0</v>
      </c>
      <c r="AA27" s="493">
        <f t="shared" si="4"/>
        <v>0</v>
      </c>
      <c r="AB27" s="493">
        <f t="shared" si="9"/>
        <v>0</v>
      </c>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row>
    <row r="28" spans="1:65" ht="20.149999999999999" customHeight="1">
      <c r="A28" s="1360"/>
      <c r="B28" s="1190"/>
      <c r="C28" s="299"/>
      <c r="D28" s="300"/>
      <c r="E28" s="301"/>
      <c r="F28" s="491">
        <f t="shared" si="5"/>
        <v>0</v>
      </c>
      <c r="G28" s="493">
        <f t="shared" si="10"/>
        <v>0</v>
      </c>
      <c r="H28" s="299"/>
      <c r="I28" s="300"/>
      <c r="J28" s="301"/>
      <c r="K28" s="491">
        <f t="shared" si="0"/>
        <v>0</v>
      </c>
      <c r="L28" s="493">
        <f t="shared" si="11"/>
        <v>0</v>
      </c>
      <c r="M28" s="138"/>
      <c r="N28" s="428"/>
      <c r="O28" s="133"/>
      <c r="P28" s="491">
        <f t="shared" si="6"/>
        <v>0</v>
      </c>
      <c r="Q28" s="493">
        <f t="shared" si="12"/>
        <v>0</v>
      </c>
      <c r="R28" s="138"/>
      <c r="S28" s="428"/>
      <c r="T28" s="133"/>
      <c r="U28" s="491">
        <f t="shared" si="7"/>
        <v>0</v>
      </c>
      <c r="V28" s="493">
        <f t="shared" si="13"/>
        <v>0</v>
      </c>
      <c r="W28" s="138"/>
      <c r="X28" s="428"/>
      <c r="Y28" s="133"/>
      <c r="Z28" s="491">
        <f t="shared" si="8"/>
        <v>0</v>
      </c>
      <c r="AA28" s="493">
        <f t="shared" si="4"/>
        <v>0</v>
      </c>
      <c r="AB28" s="493">
        <f t="shared" si="9"/>
        <v>0</v>
      </c>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row>
    <row r="29" spans="1:65" ht="20.149999999999999" customHeight="1">
      <c r="A29" s="1360"/>
      <c r="B29" s="1190"/>
      <c r="C29" s="299"/>
      <c r="D29" s="300"/>
      <c r="E29" s="301"/>
      <c r="F29" s="491">
        <f t="shared" si="5"/>
        <v>0</v>
      </c>
      <c r="G29" s="493">
        <f t="shared" si="10"/>
        <v>0</v>
      </c>
      <c r="H29" s="299"/>
      <c r="I29" s="300"/>
      <c r="J29" s="301"/>
      <c r="K29" s="491">
        <f t="shared" si="0"/>
        <v>0</v>
      </c>
      <c r="L29" s="493">
        <f t="shared" si="11"/>
        <v>0</v>
      </c>
      <c r="M29" s="138"/>
      <c r="N29" s="428"/>
      <c r="O29" s="133"/>
      <c r="P29" s="491">
        <f t="shared" si="6"/>
        <v>0</v>
      </c>
      <c r="Q29" s="493">
        <f t="shared" si="12"/>
        <v>0</v>
      </c>
      <c r="R29" s="138"/>
      <c r="S29" s="428"/>
      <c r="T29" s="133"/>
      <c r="U29" s="491">
        <f t="shared" si="7"/>
        <v>0</v>
      </c>
      <c r="V29" s="493">
        <f t="shared" si="13"/>
        <v>0</v>
      </c>
      <c r="W29" s="138"/>
      <c r="X29" s="428"/>
      <c r="Y29" s="133"/>
      <c r="Z29" s="491">
        <f t="shared" si="8"/>
        <v>0</v>
      </c>
      <c r="AA29" s="493">
        <f t="shared" si="4"/>
        <v>0</v>
      </c>
      <c r="AB29" s="493">
        <f t="shared" si="9"/>
        <v>0</v>
      </c>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row>
    <row r="30" spans="1:65" ht="20.149999999999999" customHeight="1">
      <c r="A30" s="1360"/>
      <c r="B30" s="1190"/>
      <c r="C30" s="299"/>
      <c r="D30" s="300"/>
      <c r="E30" s="301"/>
      <c r="F30" s="491">
        <f t="shared" si="5"/>
        <v>0</v>
      </c>
      <c r="G30" s="493">
        <f t="shared" si="10"/>
        <v>0</v>
      </c>
      <c r="H30" s="299"/>
      <c r="I30" s="300"/>
      <c r="J30" s="301"/>
      <c r="K30" s="491">
        <f t="shared" si="0"/>
        <v>0</v>
      </c>
      <c r="L30" s="493">
        <f t="shared" si="11"/>
        <v>0</v>
      </c>
      <c r="M30" s="138"/>
      <c r="N30" s="428"/>
      <c r="O30" s="133"/>
      <c r="P30" s="491">
        <f t="shared" si="6"/>
        <v>0</v>
      </c>
      <c r="Q30" s="493">
        <f t="shared" si="12"/>
        <v>0</v>
      </c>
      <c r="R30" s="138"/>
      <c r="S30" s="428"/>
      <c r="T30" s="133"/>
      <c r="U30" s="491">
        <f t="shared" si="7"/>
        <v>0</v>
      </c>
      <c r="V30" s="493">
        <f t="shared" si="13"/>
        <v>0</v>
      </c>
      <c r="W30" s="138"/>
      <c r="X30" s="428"/>
      <c r="Y30" s="133"/>
      <c r="Z30" s="491">
        <f t="shared" si="8"/>
        <v>0</v>
      </c>
      <c r="AA30" s="493">
        <f t="shared" si="4"/>
        <v>0</v>
      </c>
      <c r="AB30" s="493">
        <f t="shared" si="9"/>
        <v>0</v>
      </c>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row>
    <row r="31" spans="1:65" ht="20.149999999999999" customHeight="1">
      <c r="A31" s="1360"/>
      <c r="B31" s="1190"/>
      <c r="C31" s="299"/>
      <c r="D31" s="300"/>
      <c r="E31" s="301"/>
      <c r="F31" s="491">
        <f t="shared" si="5"/>
        <v>0</v>
      </c>
      <c r="G31" s="493">
        <f t="shared" si="10"/>
        <v>0</v>
      </c>
      <c r="H31" s="299"/>
      <c r="I31" s="300"/>
      <c r="J31" s="301"/>
      <c r="K31" s="491">
        <f t="shared" si="0"/>
        <v>0</v>
      </c>
      <c r="L31" s="493">
        <f t="shared" si="11"/>
        <v>0</v>
      </c>
      <c r="M31" s="299"/>
      <c r="N31" s="300"/>
      <c r="O31" s="133"/>
      <c r="P31" s="491">
        <f t="shared" si="6"/>
        <v>0</v>
      </c>
      <c r="Q31" s="493">
        <f t="shared" si="12"/>
        <v>0</v>
      </c>
      <c r="R31" s="299"/>
      <c r="S31" s="428"/>
      <c r="T31" s="301"/>
      <c r="U31" s="491">
        <f t="shared" si="7"/>
        <v>0</v>
      </c>
      <c r="V31" s="493">
        <f t="shared" si="13"/>
        <v>0</v>
      </c>
      <c r="W31" s="138"/>
      <c r="X31" s="300"/>
      <c r="Y31" s="301"/>
      <c r="Z31" s="491">
        <f t="shared" si="8"/>
        <v>0</v>
      </c>
      <c r="AA31" s="493">
        <f t="shared" si="4"/>
        <v>0</v>
      </c>
      <c r="AB31" s="493">
        <f t="shared" si="9"/>
        <v>0</v>
      </c>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row>
    <row r="32" spans="1:65" ht="20.149999999999999" customHeight="1">
      <c r="A32" s="1360"/>
      <c r="B32" s="1190"/>
      <c r="C32" s="299"/>
      <c r="D32" s="300"/>
      <c r="E32" s="301"/>
      <c r="F32" s="491">
        <f t="shared" si="5"/>
        <v>0</v>
      </c>
      <c r="G32" s="493">
        <f t="shared" si="10"/>
        <v>0</v>
      </c>
      <c r="H32" s="299"/>
      <c r="I32" s="300"/>
      <c r="J32" s="301"/>
      <c r="K32" s="491">
        <f t="shared" si="0"/>
        <v>0</v>
      </c>
      <c r="L32" s="493">
        <f t="shared" si="11"/>
        <v>0</v>
      </c>
      <c r="M32" s="138"/>
      <c r="N32" s="428"/>
      <c r="O32" s="133"/>
      <c r="P32" s="491">
        <f t="shared" si="6"/>
        <v>0</v>
      </c>
      <c r="Q32" s="493">
        <f t="shared" si="12"/>
        <v>0</v>
      </c>
      <c r="R32" s="138"/>
      <c r="S32" s="428"/>
      <c r="T32" s="133"/>
      <c r="U32" s="491">
        <f t="shared" si="7"/>
        <v>0</v>
      </c>
      <c r="V32" s="493">
        <f t="shared" si="13"/>
        <v>0</v>
      </c>
      <c r="W32" s="138"/>
      <c r="X32" s="428"/>
      <c r="Y32" s="133"/>
      <c r="Z32" s="491">
        <f t="shared" si="8"/>
        <v>0</v>
      </c>
      <c r="AA32" s="493">
        <f t="shared" si="4"/>
        <v>0</v>
      </c>
      <c r="AB32" s="493">
        <f t="shared" si="9"/>
        <v>0</v>
      </c>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row>
    <row r="33" spans="1:65" ht="20.149999999999999" customHeight="1">
      <c r="A33" s="1360"/>
      <c r="B33" s="1190"/>
      <c r="C33" s="299"/>
      <c r="D33" s="300"/>
      <c r="E33" s="301"/>
      <c r="F33" s="491">
        <f t="shared" si="5"/>
        <v>0</v>
      </c>
      <c r="G33" s="493">
        <f t="shared" si="10"/>
        <v>0</v>
      </c>
      <c r="H33" s="299"/>
      <c r="I33" s="300"/>
      <c r="J33" s="301"/>
      <c r="K33" s="491">
        <f t="shared" si="0"/>
        <v>0</v>
      </c>
      <c r="L33" s="493">
        <f t="shared" si="11"/>
        <v>0</v>
      </c>
      <c r="M33" s="299"/>
      <c r="N33" s="300"/>
      <c r="O33" s="301"/>
      <c r="P33" s="491">
        <f t="shared" si="6"/>
        <v>0</v>
      </c>
      <c r="Q33" s="493">
        <f t="shared" si="12"/>
        <v>0</v>
      </c>
      <c r="R33" s="299"/>
      <c r="S33" s="300"/>
      <c r="T33" s="301"/>
      <c r="U33" s="491">
        <f t="shared" si="7"/>
        <v>0</v>
      </c>
      <c r="V33" s="493">
        <f t="shared" si="13"/>
        <v>0</v>
      </c>
      <c r="W33" s="299"/>
      <c r="X33" s="300"/>
      <c r="Y33" s="301"/>
      <c r="Z33" s="491">
        <f t="shared" si="8"/>
        <v>0</v>
      </c>
      <c r="AA33" s="493">
        <f t="shared" si="4"/>
        <v>0</v>
      </c>
      <c r="AB33" s="493">
        <f t="shared" si="9"/>
        <v>0</v>
      </c>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row>
    <row r="34" spans="1:65" ht="20.149999999999999" customHeight="1">
      <c r="A34" s="1360"/>
      <c r="B34" s="1190"/>
      <c r="C34" s="299"/>
      <c r="D34" s="300"/>
      <c r="E34" s="301"/>
      <c r="F34" s="491">
        <f t="shared" si="5"/>
        <v>0</v>
      </c>
      <c r="G34" s="493">
        <f t="shared" si="10"/>
        <v>0</v>
      </c>
      <c r="H34" s="299"/>
      <c r="I34" s="300"/>
      <c r="J34" s="301"/>
      <c r="K34" s="491">
        <f t="shared" si="0"/>
        <v>0</v>
      </c>
      <c r="L34" s="493">
        <f t="shared" si="11"/>
        <v>0</v>
      </c>
      <c r="M34" s="299"/>
      <c r="N34" s="300"/>
      <c r="O34" s="301"/>
      <c r="P34" s="491">
        <f t="shared" si="6"/>
        <v>0</v>
      </c>
      <c r="Q34" s="493">
        <f t="shared" si="12"/>
        <v>0</v>
      </c>
      <c r="R34" s="299"/>
      <c r="S34" s="300"/>
      <c r="T34" s="301"/>
      <c r="U34" s="491">
        <f t="shared" si="7"/>
        <v>0</v>
      </c>
      <c r="V34" s="493">
        <f t="shared" si="13"/>
        <v>0</v>
      </c>
      <c r="W34" s="299"/>
      <c r="X34" s="300"/>
      <c r="Y34" s="301"/>
      <c r="Z34" s="491">
        <f t="shared" si="8"/>
        <v>0</v>
      </c>
      <c r="AA34" s="493">
        <f t="shared" si="4"/>
        <v>0</v>
      </c>
      <c r="AB34" s="493">
        <f t="shared" si="9"/>
        <v>0</v>
      </c>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row>
    <row r="35" spans="1:65" ht="20.149999999999999" customHeight="1">
      <c r="A35" s="1360"/>
      <c r="B35" s="1190"/>
      <c r="C35" s="299"/>
      <c r="D35" s="300"/>
      <c r="E35" s="301"/>
      <c r="F35" s="491">
        <f t="shared" si="5"/>
        <v>0</v>
      </c>
      <c r="G35" s="493">
        <f t="shared" si="10"/>
        <v>0</v>
      </c>
      <c r="H35" s="299"/>
      <c r="I35" s="300"/>
      <c r="J35" s="301"/>
      <c r="K35" s="491">
        <f t="shared" si="0"/>
        <v>0</v>
      </c>
      <c r="L35" s="493">
        <f t="shared" si="11"/>
        <v>0</v>
      </c>
      <c r="M35" s="138"/>
      <c r="N35" s="300"/>
      <c r="O35" s="301"/>
      <c r="P35" s="491">
        <f t="shared" si="6"/>
        <v>0</v>
      </c>
      <c r="Q35" s="493">
        <f t="shared" si="12"/>
        <v>0</v>
      </c>
      <c r="R35" s="299"/>
      <c r="S35" s="300"/>
      <c r="T35" s="133"/>
      <c r="U35" s="491">
        <f t="shared" si="7"/>
        <v>0</v>
      </c>
      <c r="V35" s="493">
        <f t="shared" si="13"/>
        <v>0</v>
      </c>
      <c r="W35" s="299"/>
      <c r="X35" s="428"/>
      <c r="Y35" s="301"/>
      <c r="Z35" s="491">
        <f t="shared" si="8"/>
        <v>0</v>
      </c>
      <c r="AA35" s="493">
        <f t="shared" si="4"/>
        <v>0</v>
      </c>
      <c r="AB35" s="493">
        <f t="shared" si="9"/>
        <v>0</v>
      </c>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row>
    <row r="36" spans="1:65" ht="20.149999999999999" customHeight="1">
      <c r="A36" s="1360"/>
      <c r="B36" s="1190"/>
      <c r="C36" s="299"/>
      <c r="D36" s="300"/>
      <c r="E36" s="301"/>
      <c r="F36" s="491">
        <f t="shared" si="5"/>
        <v>0</v>
      </c>
      <c r="G36" s="493">
        <f t="shared" si="10"/>
        <v>0</v>
      </c>
      <c r="H36" s="299"/>
      <c r="I36" s="300"/>
      <c r="J36" s="301"/>
      <c r="K36" s="491">
        <f t="shared" si="0"/>
        <v>0</v>
      </c>
      <c r="L36" s="493">
        <f t="shared" si="11"/>
        <v>0</v>
      </c>
      <c r="M36" s="138"/>
      <c r="N36" s="300"/>
      <c r="O36" s="301"/>
      <c r="P36" s="491">
        <f t="shared" si="6"/>
        <v>0</v>
      </c>
      <c r="Q36" s="493">
        <f t="shared" si="12"/>
        <v>0</v>
      </c>
      <c r="R36" s="299"/>
      <c r="S36" s="300"/>
      <c r="T36" s="133"/>
      <c r="U36" s="491">
        <f t="shared" si="7"/>
        <v>0</v>
      </c>
      <c r="V36" s="493">
        <f t="shared" si="13"/>
        <v>0</v>
      </c>
      <c r="W36" s="299"/>
      <c r="X36" s="428"/>
      <c r="Y36" s="301"/>
      <c r="Z36" s="491">
        <f t="shared" si="8"/>
        <v>0</v>
      </c>
      <c r="AA36" s="493">
        <f t="shared" si="4"/>
        <v>0</v>
      </c>
      <c r="AB36" s="493">
        <f t="shared" si="9"/>
        <v>0</v>
      </c>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row>
    <row r="37" spans="1:65" ht="20.149999999999999" customHeight="1">
      <c r="A37" s="1360"/>
      <c r="B37" s="1190"/>
      <c r="C37" s="299"/>
      <c r="D37" s="300"/>
      <c r="E37" s="301"/>
      <c r="F37" s="491">
        <f t="shared" si="5"/>
        <v>0</v>
      </c>
      <c r="G37" s="493">
        <f t="shared" si="10"/>
        <v>0</v>
      </c>
      <c r="H37" s="299"/>
      <c r="I37" s="300"/>
      <c r="J37" s="301"/>
      <c r="K37" s="491">
        <f t="shared" si="0"/>
        <v>0</v>
      </c>
      <c r="L37" s="493">
        <f t="shared" si="11"/>
        <v>0</v>
      </c>
      <c r="M37" s="138"/>
      <c r="N37" s="300"/>
      <c r="O37" s="301"/>
      <c r="P37" s="491">
        <f t="shared" si="6"/>
        <v>0</v>
      </c>
      <c r="Q37" s="493">
        <f t="shared" si="12"/>
        <v>0</v>
      </c>
      <c r="R37" s="299"/>
      <c r="S37" s="300"/>
      <c r="T37" s="133"/>
      <c r="U37" s="491">
        <f t="shared" si="7"/>
        <v>0</v>
      </c>
      <c r="V37" s="493">
        <f t="shared" si="13"/>
        <v>0</v>
      </c>
      <c r="W37" s="299"/>
      <c r="X37" s="428"/>
      <c r="Y37" s="301"/>
      <c r="Z37" s="491">
        <f t="shared" si="8"/>
        <v>0</v>
      </c>
      <c r="AA37" s="493">
        <f t="shared" si="4"/>
        <v>0</v>
      </c>
      <c r="AB37" s="493">
        <f t="shared" si="9"/>
        <v>0</v>
      </c>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row>
    <row r="38" spans="1:65" ht="20.149999999999999" customHeight="1">
      <c r="A38" s="1360"/>
      <c r="B38" s="1190"/>
      <c r="C38" s="299"/>
      <c r="D38" s="300"/>
      <c r="E38" s="301"/>
      <c r="F38" s="491">
        <f t="shared" si="5"/>
        <v>0</v>
      </c>
      <c r="G38" s="493">
        <f t="shared" si="10"/>
        <v>0</v>
      </c>
      <c r="H38" s="299"/>
      <c r="I38" s="300"/>
      <c r="J38" s="301"/>
      <c r="K38" s="491">
        <f t="shared" si="0"/>
        <v>0</v>
      </c>
      <c r="L38" s="493">
        <f t="shared" si="11"/>
        <v>0</v>
      </c>
      <c r="M38" s="138"/>
      <c r="N38" s="300"/>
      <c r="O38" s="301"/>
      <c r="P38" s="491">
        <f t="shared" si="6"/>
        <v>0</v>
      </c>
      <c r="Q38" s="493">
        <f t="shared" si="12"/>
        <v>0</v>
      </c>
      <c r="R38" s="299"/>
      <c r="S38" s="300"/>
      <c r="T38" s="133"/>
      <c r="U38" s="491">
        <f t="shared" si="7"/>
        <v>0</v>
      </c>
      <c r="V38" s="493">
        <f t="shared" si="13"/>
        <v>0</v>
      </c>
      <c r="W38" s="299"/>
      <c r="X38" s="428"/>
      <c r="Y38" s="301"/>
      <c r="Z38" s="491">
        <f t="shared" si="8"/>
        <v>0</v>
      </c>
      <c r="AA38" s="493">
        <f t="shared" si="4"/>
        <v>0</v>
      </c>
      <c r="AB38" s="493">
        <f t="shared" si="9"/>
        <v>0</v>
      </c>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row>
    <row r="39" spans="1:65" ht="20.149999999999999" customHeight="1">
      <c r="A39" s="1360"/>
      <c r="B39" s="1190"/>
      <c r="C39" s="299"/>
      <c r="D39" s="300"/>
      <c r="E39" s="301"/>
      <c r="F39" s="491">
        <f t="shared" si="5"/>
        <v>0</v>
      </c>
      <c r="G39" s="493">
        <f t="shared" si="10"/>
        <v>0</v>
      </c>
      <c r="H39" s="299"/>
      <c r="I39" s="300"/>
      <c r="J39" s="301"/>
      <c r="K39" s="491">
        <f t="shared" si="0"/>
        <v>0</v>
      </c>
      <c r="L39" s="493">
        <f t="shared" si="11"/>
        <v>0</v>
      </c>
      <c r="M39" s="138"/>
      <c r="N39" s="300"/>
      <c r="O39" s="301"/>
      <c r="P39" s="491">
        <f t="shared" si="6"/>
        <v>0</v>
      </c>
      <c r="Q39" s="493">
        <f t="shared" si="12"/>
        <v>0</v>
      </c>
      <c r="R39" s="299"/>
      <c r="S39" s="300"/>
      <c r="T39" s="133"/>
      <c r="U39" s="491">
        <f t="shared" si="7"/>
        <v>0</v>
      </c>
      <c r="V39" s="493">
        <f t="shared" si="13"/>
        <v>0</v>
      </c>
      <c r="W39" s="299"/>
      <c r="X39" s="428"/>
      <c r="Y39" s="301"/>
      <c r="Z39" s="491">
        <f t="shared" si="8"/>
        <v>0</v>
      </c>
      <c r="AA39" s="493">
        <f t="shared" si="4"/>
        <v>0</v>
      </c>
      <c r="AB39" s="493">
        <f t="shared" si="9"/>
        <v>0</v>
      </c>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row>
    <row r="40" spans="1:65" ht="20.149999999999999" customHeight="1">
      <c r="A40" s="1360"/>
      <c r="B40" s="1190"/>
      <c r="C40" s="299"/>
      <c r="D40" s="300"/>
      <c r="E40" s="301"/>
      <c r="F40" s="491">
        <f t="shared" si="5"/>
        <v>0</v>
      </c>
      <c r="G40" s="493">
        <f t="shared" si="10"/>
        <v>0</v>
      </c>
      <c r="H40" s="299"/>
      <c r="I40" s="300"/>
      <c r="J40" s="301"/>
      <c r="K40" s="491">
        <f t="shared" si="0"/>
        <v>0</v>
      </c>
      <c r="L40" s="493">
        <f t="shared" si="11"/>
        <v>0</v>
      </c>
      <c r="M40" s="138"/>
      <c r="N40" s="300"/>
      <c r="O40" s="301"/>
      <c r="P40" s="491">
        <f t="shared" si="6"/>
        <v>0</v>
      </c>
      <c r="Q40" s="493">
        <f t="shared" si="12"/>
        <v>0</v>
      </c>
      <c r="R40" s="299"/>
      <c r="S40" s="300"/>
      <c r="T40" s="133"/>
      <c r="U40" s="491">
        <f t="shared" si="7"/>
        <v>0</v>
      </c>
      <c r="V40" s="493">
        <f t="shared" si="13"/>
        <v>0</v>
      </c>
      <c r="W40" s="299"/>
      <c r="X40" s="428"/>
      <c r="Y40" s="301"/>
      <c r="Z40" s="491">
        <f t="shared" si="8"/>
        <v>0</v>
      </c>
      <c r="AA40" s="493">
        <f t="shared" si="4"/>
        <v>0</v>
      </c>
      <c r="AB40" s="493">
        <f t="shared" si="9"/>
        <v>0</v>
      </c>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row>
    <row r="41" spans="1:65" ht="20.149999999999999" customHeight="1">
      <c r="A41" s="1360"/>
      <c r="B41" s="1190"/>
      <c r="C41" s="299"/>
      <c r="D41" s="300"/>
      <c r="E41" s="301"/>
      <c r="F41" s="491">
        <f t="shared" si="5"/>
        <v>0</v>
      </c>
      <c r="G41" s="493">
        <f t="shared" si="10"/>
        <v>0</v>
      </c>
      <c r="H41" s="299"/>
      <c r="I41" s="300"/>
      <c r="J41" s="301"/>
      <c r="K41" s="491">
        <f t="shared" si="0"/>
        <v>0</v>
      </c>
      <c r="L41" s="493">
        <f t="shared" si="11"/>
        <v>0</v>
      </c>
      <c r="M41" s="138"/>
      <c r="N41" s="300"/>
      <c r="O41" s="301"/>
      <c r="P41" s="491">
        <f t="shared" si="6"/>
        <v>0</v>
      </c>
      <c r="Q41" s="493">
        <f t="shared" si="12"/>
        <v>0</v>
      </c>
      <c r="R41" s="299"/>
      <c r="S41" s="300"/>
      <c r="T41" s="133"/>
      <c r="U41" s="491">
        <f t="shared" si="7"/>
        <v>0</v>
      </c>
      <c r="V41" s="493">
        <f t="shared" si="13"/>
        <v>0</v>
      </c>
      <c r="W41" s="299"/>
      <c r="X41" s="428"/>
      <c r="Y41" s="301"/>
      <c r="Z41" s="491">
        <f t="shared" si="8"/>
        <v>0</v>
      </c>
      <c r="AA41" s="493">
        <f t="shared" si="4"/>
        <v>0</v>
      </c>
      <c r="AB41" s="493">
        <f t="shared" si="9"/>
        <v>0</v>
      </c>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row>
    <row r="42" spans="1:65" ht="20.149999999999999" customHeight="1">
      <c r="A42" s="1360"/>
      <c r="B42" s="1190"/>
      <c r="C42" s="299"/>
      <c r="D42" s="300"/>
      <c r="E42" s="301"/>
      <c r="F42" s="491">
        <f t="shared" si="5"/>
        <v>0</v>
      </c>
      <c r="G42" s="493">
        <f t="shared" si="10"/>
        <v>0</v>
      </c>
      <c r="H42" s="299"/>
      <c r="I42" s="300"/>
      <c r="J42" s="301"/>
      <c r="K42" s="491">
        <f t="shared" si="0"/>
        <v>0</v>
      </c>
      <c r="L42" s="493">
        <f t="shared" si="11"/>
        <v>0</v>
      </c>
      <c r="M42" s="138"/>
      <c r="N42" s="300"/>
      <c r="O42" s="301"/>
      <c r="P42" s="491">
        <f t="shared" si="6"/>
        <v>0</v>
      </c>
      <c r="Q42" s="493">
        <f t="shared" si="12"/>
        <v>0</v>
      </c>
      <c r="R42" s="299"/>
      <c r="S42" s="300"/>
      <c r="T42" s="133"/>
      <c r="U42" s="491">
        <f t="shared" si="7"/>
        <v>0</v>
      </c>
      <c r="V42" s="493">
        <f t="shared" si="13"/>
        <v>0</v>
      </c>
      <c r="W42" s="299"/>
      <c r="X42" s="428"/>
      <c r="Y42" s="301"/>
      <c r="Z42" s="491">
        <f t="shared" si="8"/>
        <v>0</v>
      </c>
      <c r="AA42" s="493">
        <f t="shared" si="4"/>
        <v>0</v>
      </c>
      <c r="AB42" s="493">
        <f t="shared" si="9"/>
        <v>0</v>
      </c>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row>
    <row r="43" spans="1:65" ht="20.149999999999999" customHeight="1">
      <c r="A43" s="1360"/>
      <c r="B43" s="1190"/>
      <c r="C43" s="299"/>
      <c r="D43" s="300"/>
      <c r="E43" s="301"/>
      <c r="F43" s="491">
        <f t="shared" si="5"/>
        <v>0</v>
      </c>
      <c r="G43" s="493">
        <f t="shared" si="10"/>
        <v>0</v>
      </c>
      <c r="H43" s="299"/>
      <c r="I43" s="300"/>
      <c r="J43" s="301"/>
      <c r="K43" s="491">
        <f t="shared" si="0"/>
        <v>0</v>
      </c>
      <c r="L43" s="493">
        <f t="shared" si="11"/>
        <v>0</v>
      </c>
      <c r="M43" s="138"/>
      <c r="N43" s="300"/>
      <c r="O43" s="301"/>
      <c r="P43" s="491">
        <f t="shared" si="6"/>
        <v>0</v>
      </c>
      <c r="Q43" s="493">
        <f t="shared" si="12"/>
        <v>0</v>
      </c>
      <c r="R43" s="299"/>
      <c r="S43" s="300"/>
      <c r="T43" s="133"/>
      <c r="U43" s="491">
        <f t="shared" si="7"/>
        <v>0</v>
      </c>
      <c r="V43" s="493">
        <f t="shared" si="13"/>
        <v>0</v>
      </c>
      <c r="W43" s="299"/>
      <c r="X43" s="428"/>
      <c r="Y43" s="301"/>
      <c r="Z43" s="491">
        <f t="shared" si="8"/>
        <v>0</v>
      </c>
      <c r="AA43" s="493">
        <f t="shared" si="4"/>
        <v>0</v>
      </c>
      <c r="AB43" s="493">
        <f t="shared" si="9"/>
        <v>0</v>
      </c>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row>
    <row r="44" spans="1:65" ht="20.149999999999999" customHeight="1">
      <c r="A44" s="1360"/>
      <c r="B44" s="1190"/>
      <c r="C44" s="299"/>
      <c r="D44" s="300"/>
      <c r="E44" s="301"/>
      <c r="F44" s="491">
        <f t="shared" si="5"/>
        <v>0</v>
      </c>
      <c r="G44" s="493">
        <f t="shared" si="10"/>
        <v>0</v>
      </c>
      <c r="H44" s="299"/>
      <c r="I44" s="300"/>
      <c r="J44" s="301"/>
      <c r="K44" s="491">
        <f t="shared" si="0"/>
        <v>0</v>
      </c>
      <c r="L44" s="493">
        <f t="shared" si="11"/>
        <v>0</v>
      </c>
      <c r="M44" s="138"/>
      <c r="N44" s="300"/>
      <c r="O44" s="301"/>
      <c r="P44" s="491">
        <f t="shared" si="6"/>
        <v>0</v>
      </c>
      <c r="Q44" s="493">
        <f t="shared" si="12"/>
        <v>0</v>
      </c>
      <c r="R44" s="299"/>
      <c r="S44" s="300"/>
      <c r="T44" s="133"/>
      <c r="U44" s="491">
        <f t="shared" si="7"/>
        <v>0</v>
      </c>
      <c r="V44" s="493">
        <f t="shared" si="13"/>
        <v>0</v>
      </c>
      <c r="W44" s="299"/>
      <c r="X44" s="428"/>
      <c r="Y44" s="301"/>
      <c r="Z44" s="491">
        <f t="shared" si="8"/>
        <v>0</v>
      </c>
      <c r="AA44" s="493">
        <f t="shared" si="4"/>
        <v>0</v>
      </c>
      <c r="AB44" s="493">
        <f t="shared" si="9"/>
        <v>0</v>
      </c>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row>
    <row r="45" spans="1:65" ht="20.149999999999999" customHeight="1">
      <c r="A45" s="1360"/>
      <c r="B45" s="1190"/>
      <c r="C45" s="299"/>
      <c r="D45" s="300"/>
      <c r="E45" s="301"/>
      <c r="F45" s="491">
        <f t="shared" si="5"/>
        <v>0</v>
      </c>
      <c r="G45" s="493">
        <f t="shared" si="10"/>
        <v>0</v>
      </c>
      <c r="H45" s="299"/>
      <c r="I45" s="300"/>
      <c r="J45" s="301"/>
      <c r="K45" s="491">
        <f t="shared" si="0"/>
        <v>0</v>
      </c>
      <c r="L45" s="493">
        <f t="shared" si="11"/>
        <v>0</v>
      </c>
      <c r="M45" s="138"/>
      <c r="N45" s="300"/>
      <c r="O45" s="301"/>
      <c r="P45" s="491">
        <f t="shared" si="6"/>
        <v>0</v>
      </c>
      <c r="Q45" s="493">
        <f t="shared" si="12"/>
        <v>0</v>
      </c>
      <c r="R45" s="299"/>
      <c r="S45" s="300"/>
      <c r="T45" s="133"/>
      <c r="U45" s="491">
        <f t="shared" si="7"/>
        <v>0</v>
      </c>
      <c r="V45" s="493">
        <f t="shared" si="13"/>
        <v>0</v>
      </c>
      <c r="W45" s="299"/>
      <c r="X45" s="428"/>
      <c r="Y45" s="301"/>
      <c r="Z45" s="491">
        <f t="shared" si="8"/>
        <v>0</v>
      </c>
      <c r="AA45" s="493">
        <f t="shared" si="4"/>
        <v>0</v>
      </c>
      <c r="AB45" s="493">
        <f t="shared" si="9"/>
        <v>0</v>
      </c>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row>
    <row r="46" spans="1:65" ht="20.149999999999999" customHeight="1">
      <c r="A46" s="1360"/>
      <c r="B46" s="1190"/>
      <c r="C46" s="299"/>
      <c r="D46" s="300"/>
      <c r="E46" s="301"/>
      <c r="F46" s="491">
        <f t="shared" si="5"/>
        <v>0</v>
      </c>
      <c r="G46" s="493">
        <f t="shared" si="10"/>
        <v>0</v>
      </c>
      <c r="H46" s="299"/>
      <c r="I46" s="300"/>
      <c r="J46" s="301"/>
      <c r="K46" s="491">
        <f t="shared" si="0"/>
        <v>0</v>
      </c>
      <c r="L46" s="493">
        <f t="shared" si="11"/>
        <v>0</v>
      </c>
      <c r="M46" s="138"/>
      <c r="N46" s="300"/>
      <c r="O46" s="301"/>
      <c r="P46" s="491">
        <f t="shared" si="6"/>
        <v>0</v>
      </c>
      <c r="Q46" s="493">
        <f t="shared" si="12"/>
        <v>0</v>
      </c>
      <c r="R46" s="299"/>
      <c r="S46" s="300"/>
      <c r="T46" s="133"/>
      <c r="U46" s="491">
        <f t="shared" si="7"/>
        <v>0</v>
      </c>
      <c r="V46" s="493">
        <f t="shared" si="13"/>
        <v>0</v>
      </c>
      <c r="W46" s="299"/>
      <c r="X46" s="428"/>
      <c r="Y46" s="301"/>
      <c r="Z46" s="491">
        <f t="shared" si="8"/>
        <v>0</v>
      </c>
      <c r="AA46" s="493">
        <f t="shared" si="4"/>
        <v>0</v>
      </c>
      <c r="AB46" s="493">
        <f t="shared" si="9"/>
        <v>0</v>
      </c>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row>
    <row r="47" spans="1:65" ht="20.149999999999999" customHeight="1">
      <c r="A47" s="1360"/>
      <c r="B47" s="1190"/>
      <c r="C47" s="299"/>
      <c r="D47" s="300"/>
      <c r="E47" s="301"/>
      <c r="F47" s="491">
        <f t="shared" si="5"/>
        <v>0</v>
      </c>
      <c r="G47" s="493">
        <f t="shared" si="10"/>
        <v>0</v>
      </c>
      <c r="H47" s="299"/>
      <c r="I47" s="300"/>
      <c r="J47" s="301"/>
      <c r="K47" s="491">
        <f t="shared" si="0"/>
        <v>0</v>
      </c>
      <c r="L47" s="493">
        <f t="shared" si="11"/>
        <v>0</v>
      </c>
      <c r="M47" s="138"/>
      <c r="N47" s="300"/>
      <c r="O47" s="301"/>
      <c r="P47" s="491">
        <f t="shared" si="6"/>
        <v>0</v>
      </c>
      <c r="Q47" s="493">
        <f t="shared" si="12"/>
        <v>0</v>
      </c>
      <c r="R47" s="299"/>
      <c r="S47" s="300"/>
      <c r="T47" s="133"/>
      <c r="U47" s="491">
        <f t="shared" si="7"/>
        <v>0</v>
      </c>
      <c r="V47" s="493">
        <f t="shared" si="13"/>
        <v>0</v>
      </c>
      <c r="W47" s="299"/>
      <c r="X47" s="428"/>
      <c r="Y47" s="301"/>
      <c r="Z47" s="491">
        <f t="shared" si="8"/>
        <v>0</v>
      </c>
      <c r="AA47" s="493">
        <f t="shared" si="4"/>
        <v>0</v>
      </c>
      <c r="AB47" s="493">
        <f t="shared" si="9"/>
        <v>0</v>
      </c>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row>
    <row r="48" spans="1:65" ht="20.149999999999999" customHeight="1">
      <c r="A48" s="1360"/>
      <c r="B48" s="1190"/>
      <c r="C48" s="299"/>
      <c r="D48" s="300"/>
      <c r="E48" s="301"/>
      <c r="F48" s="491">
        <f t="shared" si="5"/>
        <v>0</v>
      </c>
      <c r="G48" s="493">
        <f t="shared" si="10"/>
        <v>0</v>
      </c>
      <c r="H48" s="299"/>
      <c r="I48" s="300"/>
      <c r="J48" s="301"/>
      <c r="K48" s="491">
        <f t="shared" si="0"/>
        <v>0</v>
      </c>
      <c r="L48" s="493">
        <f t="shared" si="11"/>
        <v>0</v>
      </c>
      <c r="M48" s="138"/>
      <c r="N48" s="300"/>
      <c r="O48" s="301"/>
      <c r="P48" s="491">
        <f t="shared" si="6"/>
        <v>0</v>
      </c>
      <c r="Q48" s="493">
        <f t="shared" si="12"/>
        <v>0</v>
      </c>
      <c r="R48" s="299"/>
      <c r="S48" s="300"/>
      <c r="T48" s="133"/>
      <c r="U48" s="491">
        <f t="shared" si="7"/>
        <v>0</v>
      </c>
      <c r="V48" s="493">
        <f t="shared" si="13"/>
        <v>0</v>
      </c>
      <c r="W48" s="299"/>
      <c r="X48" s="428"/>
      <c r="Y48" s="301"/>
      <c r="Z48" s="491">
        <f t="shared" si="8"/>
        <v>0</v>
      </c>
      <c r="AA48" s="493">
        <f t="shared" si="4"/>
        <v>0</v>
      </c>
      <c r="AB48" s="493">
        <f t="shared" si="9"/>
        <v>0</v>
      </c>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row>
    <row r="49" spans="1:65" ht="20.149999999999999" customHeight="1">
      <c r="A49" s="1360"/>
      <c r="B49" s="1190"/>
      <c r="C49" s="299"/>
      <c r="D49" s="300"/>
      <c r="E49" s="301"/>
      <c r="F49" s="491">
        <f t="shared" si="5"/>
        <v>0</v>
      </c>
      <c r="G49" s="493">
        <f t="shared" si="10"/>
        <v>0</v>
      </c>
      <c r="H49" s="299"/>
      <c r="I49" s="300"/>
      <c r="J49" s="301"/>
      <c r="K49" s="491">
        <f t="shared" si="0"/>
        <v>0</v>
      </c>
      <c r="L49" s="493">
        <f t="shared" si="11"/>
        <v>0</v>
      </c>
      <c r="M49" s="138"/>
      <c r="N49" s="300"/>
      <c r="O49" s="301"/>
      <c r="P49" s="491">
        <f t="shared" si="6"/>
        <v>0</v>
      </c>
      <c r="Q49" s="493">
        <f t="shared" si="12"/>
        <v>0</v>
      </c>
      <c r="R49" s="299"/>
      <c r="S49" s="300"/>
      <c r="T49" s="133"/>
      <c r="U49" s="491">
        <f t="shared" si="7"/>
        <v>0</v>
      </c>
      <c r="V49" s="493">
        <f t="shared" si="13"/>
        <v>0</v>
      </c>
      <c r="W49" s="299"/>
      <c r="X49" s="428"/>
      <c r="Y49" s="301"/>
      <c r="Z49" s="491">
        <f t="shared" si="8"/>
        <v>0</v>
      </c>
      <c r="AA49" s="493">
        <f t="shared" si="4"/>
        <v>0</v>
      </c>
      <c r="AB49" s="493">
        <f t="shared" si="9"/>
        <v>0</v>
      </c>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row>
    <row r="50" spans="1:65" ht="20.149999999999999" customHeight="1">
      <c r="A50" s="1360"/>
      <c r="B50" s="1190"/>
      <c r="C50" s="299"/>
      <c r="D50" s="300"/>
      <c r="E50" s="301"/>
      <c r="F50" s="491">
        <f t="shared" si="5"/>
        <v>0</v>
      </c>
      <c r="G50" s="493">
        <f t="shared" si="10"/>
        <v>0</v>
      </c>
      <c r="H50" s="299"/>
      <c r="I50" s="300"/>
      <c r="J50" s="301"/>
      <c r="K50" s="491">
        <f t="shared" si="0"/>
        <v>0</v>
      </c>
      <c r="L50" s="493">
        <f t="shared" si="11"/>
        <v>0</v>
      </c>
      <c r="M50" s="138"/>
      <c r="N50" s="300"/>
      <c r="O50" s="301"/>
      <c r="P50" s="491">
        <f t="shared" si="6"/>
        <v>0</v>
      </c>
      <c r="Q50" s="493">
        <f t="shared" si="12"/>
        <v>0</v>
      </c>
      <c r="R50" s="299"/>
      <c r="S50" s="300"/>
      <c r="T50" s="133"/>
      <c r="U50" s="491">
        <f t="shared" si="7"/>
        <v>0</v>
      </c>
      <c r="V50" s="493">
        <f t="shared" si="13"/>
        <v>0</v>
      </c>
      <c r="W50" s="299"/>
      <c r="X50" s="428"/>
      <c r="Y50" s="301"/>
      <c r="Z50" s="491">
        <f t="shared" si="8"/>
        <v>0</v>
      </c>
      <c r="AA50" s="493">
        <f t="shared" si="4"/>
        <v>0</v>
      </c>
      <c r="AB50" s="493">
        <f t="shared" si="9"/>
        <v>0</v>
      </c>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row>
    <row r="51" spans="1:65" ht="20.149999999999999" customHeight="1">
      <c r="A51" s="1360"/>
      <c r="B51" s="1190"/>
      <c r="C51" s="299"/>
      <c r="D51" s="300"/>
      <c r="E51" s="301"/>
      <c r="F51" s="491">
        <f t="shared" si="5"/>
        <v>0</v>
      </c>
      <c r="G51" s="493">
        <f t="shared" si="10"/>
        <v>0</v>
      </c>
      <c r="H51" s="299"/>
      <c r="I51" s="300"/>
      <c r="J51" s="301"/>
      <c r="K51" s="491">
        <f t="shared" si="0"/>
        <v>0</v>
      </c>
      <c r="L51" s="493">
        <f t="shared" si="11"/>
        <v>0</v>
      </c>
      <c r="M51" s="138"/>
      <c r="N51" s="300"/>
      <c r="O51" s="301"/>
      <c r="P51" s="491">
        <f t="shared" si="6"/>
        <v>0</v>
      </c>
      <c r="Q51" s="493">
        <f t="shared" si="12"/>
        <v>0</v>
      </c>
      <c r="R51" s="299"/>
      <c r="S51" s="300"/>
      <c r="T51" s="133"/>
      <c r="U51" s="491">
        <f t="shared" si="7"/>
        <v>0</v>
      </c>
      <c r="V51" s="493">
        <f t="shared" si="13"/>
        <v>0</v>
      </c>
      <c r="W51" s="299"/>
      <c r="X51" s="428"/>
      <c r="Y51" s="301"/>
      <c r="Z51" s="491">
        <f t="shared" si="8"/>
        <v>0</v>
      </c>
      <c r="AA51" s="493">
        <f t="shared" si="4"/>
        <v>0</v>
      </c>
      <c r="AB51" s="493">
        <f t="shared" si="9"/>
        <v>0</v>
      </c>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row>
    <row r="52" spans="1:65" ht="20.149999999999999" customHeight="1">
      <c r="A52" s="1360"/>
      <c r="B52" s="1190"/>
      <c r="C52" s="299"/>
      <c r="D52" s="300"/>
      <c r="E52" s="301"/>
      <c r="F52" s="491">
        <f t="shared" si="5"/>
        <v>0</v>
      </c>
      <c r="G52" s="493">
        <f t="shared" si="10"/>
        <v>0</v>
      </c>
      <c r="H52" s="299"/>
      <c r="I52" s="300"/>
      <c r="J52" s="301"/>
      <c r="K52" s="491">
        <f t="shared" si="0"/>
        <v>0</v>
      </c>
      <c r="L52" s="493">
        <f t="shared" si="11"/>
        <v>0</v>
      </c>
      <c r="M52" s="138"/>
      <c r="N52" s="300"/>
      <c r="O52" s="301"/>
      <c r="P52" s="491">
        <f t="shared" si="6"/>
        <v>0</v>
      </c>
      <c r="Q52" s="493">
        <f t="shared" si="12"/>
        <v>0</v>
      </c>
      <c r="R52" s="299"/>
      <c r="S52" s="300"/>
      <c r="T52" s="133"/>
      <c r="U52" s="491">
        <f t="shared" si="7"/>
        <v>0</v>
      </c>
      <c r="V52" s="493">
        <f t="shared" si="13"/>
        <v>0</v>
      </c>
      <c r="W52" s="299"/>
      <c r="X52" s="428"/>
      <c r="Y52" s="301"/>
      <c r="Z52" s="491">
        <f t="shared" si="8"/>
        <v>0</v>
      </c>
      <c r="AA52" s="493">
        <f t="shared" si="4"/>
        <v>0</v>
      </c>
      <c r="AB52" s="493">
        <f t="shared" si="9"/>
        <v>0</v>
      </c>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row>
    <row r="53" spans="1:65" ht="20.149999999999999" customHeight="1">
      <c r="A53" s="1360"/>
      <c r="B53" s="1190"/>
      <c r="C53" s="299"/>
      <c r="D53" s="300"/>
      <c r="E53" s="301"/>
      <c r="F53" s="491">
        <f t="shared" si="5"/>
        <v>0</v>
      </c>
      <c r="G53" s="493">
        <f t="shared" si="10"/>
        <v>0</v>
      </c>
      <c r="H53" s="299"/>
      <c r="I53" s="300"/>
      <c r="J53" s="301"/>
      <c r="K53" s="491">
        <f t="shared" si="0"/>
        <v>0</v>
      </c>
      <c r="L53" s="493">
        <f t="shared" si="11"/>
        <v>0</v>
      </c>
      <c r="M53" s="138"/>
      <c r="N53" s="300"/>
      <c r="O53" s="301"/>
      <c r="P53" s="491">
        <f t="shared" si="6"/>
        <v>0</v>
      </c>
      <c r="Q53" s="493">
        <f t="shared" si="12"/>
        <v>0</v>
      </c>
      <c r="R53" s="299"/>
      <c r="S53" s="300"/>
      <c r="T53" s="133"/>
      <c r="U53" s="491">
        <f t="shared" si="7"/>
        <v>0</v>
      </c>
      <c r="V53" s="493">
        <f t="shared" si="13"/>
        <v>0</v>
      </c>
      <c r="W53" s="299"/>
      <c r="X53" s="428"/>
      <c r="Y53" s="301"/>
      <c r="Z53" s="491">
        <f t="shared" si="8"/>
        <v>0</v>
      </c>
      <c r="AA53" s="493">
        <f t="shared" si="4"/>
        <v>0</v>
      </c>
      <c r="AB53" s="493">
        <f t="shared" si="9"/>
        <v>0</v>
      </c>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row>
    <row r="54" spans="1:65" ht="20.149999999999999" customHeight="1">
      <c r="A54" s="1360"/>
      <c r="B54" s="1190"/>
      <c r="C54" s="299"/>
      <c r="D54" s="300"/>
      <c r="E54" s="301"/>
      <c r="F54" s="491">
        <f t="shared" si="5"/>
        <v>0</v>
      </c>
      <c r="G54" s="493">
        <f t="shared" si="10"/>
        <v>0</v>
      </c>
      <c r="H54" s="299"/>
      <c r="I54" s="300"/>
      <c r="J54" s="301"/>
      <c r="K54" s="491">
        <f t="shared" si="0"/>
        <v>0</v>
      </c>
      <c r="L54" s="493">
        <f t="shared" si="11"/>
        <v>0</v>
      </c>
      <c r="M54" s="138"/>
      <c r="N54" s="428"/>
      <c r="O54" s="133"/>
      <c r="P54" s="491">
        <f t="shared" si="6"/>
        <v>0</v>
      </c>
      <c r="Q54" s="493">
        <f t="shared" si="12"/>
        <v>0</v>
      </c>
      <c r="R54" s="138"/>
      <c r="S54" s="428"/>
      <c r="T54" s="133"/>
      <c r="U54" s="491">
        <f t="shared" si="7"/>
        <v>0</v>
      </c>
      <c r="V54" s="493">
        <f t="shared" si="13"/>
        <v>0</v>
      </c>
      <c r="W54" s="138"/>
      <c r="X54" s="428"/>
      <c r="Y54" s="133"/>
      <c r="Z54" s="491">
        <f t="shared" si="8"/>
        <v>0</v>
      </c>
      <c r="AA54" s="493">
        <f t="shared" si="4"/>
        <v>0</v>
      </c>
      <c r="AB54" s="493">
        <f t="shared" si="9"/>
        <v>0</v>
      </c>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row>
    <row r="55" spans="1:65" ht="20.149999999999999" customHeight="1">
      <c r="A55" s="1360"/>
      <c r="B55" s="1190"/>
      <c r="C55" s="299"/>
      <c r="D55" s="300"/>
      <c r="E55" s="301"/>
      <c r="F55" s="491">
        <f t="shared" si="5"/>
        <v>0</v>
      </c>
      <c r="G55" s="493">
        <f t="shared" si="10"/>
        <v>0</v>
      </c>
      <c r="H55" s="299"/>
      <c r="I55" s="300"/>
      <c r="J55" s="301"/>
      <c r="K55" s="491">
        <f t="shared" si="0"/>
        <v>0</v>
      </c>
      <c r="L55" s="493">
        <f t="shared" si="11"/>
        <v>0</v>
      </c>
      <c r="M55" s="299"/>
      <c r="N55" s="300"/>
      <c r="O55" s="301"/>
      <c r="P55" s="491">
        <f t="shared" si="6"/>
        <v>0</v>
      </c>
      <c r="Q55" s="493">
        <f t="shared" si="12"/>
        <v>0</v>
      </c>
      <c r="R55" s="299"/>
      <c r="S55" s="300"/>
      <c r="T55" s="301"/>
      <c r="U55" s="491">
        <f t="shared" si="7"/>
        <v>0</v>
      </c>
      <c r="V55" s="493">
        <f t="shared" si="13"/>
        <v>0</v>
      </c>
      <c r="W55" s="299"/>
      <c r="X55" s="300"/>
      <c r="Y55" s="301"/>
      <c r="Z55" s="491">
        <f t="shared" si="8"/>
        <v>0</v>
      </c>
      <c r="AA55" s="493">
        <f t="shared" si="4"/>
        <v>0</v>
      </c>
      <c r="AB55" s="493">
        <f t="shared" si="9"/>
        <v>0</v>
      </c>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row>
    <row r="56" spans="1:65" s="56" customFormat="1" ht="20.149999999999999" customHeight="1">
      <c r="A56" s="1441"/>
      <c r="B56" s="1442"/>
      <c r="C56" s="1401" t="s">
        <v>319</v>
      </c>
      <c r="D56" s="1402"/>
      <c r="E56" s="1402"/>
      <c r="F56" s="1403"/>
      <c r="G56" s="495">
        <f>ROUND(SUM(G14:G55),0)</f>
        <v>0</v>
      </c>
      <c r="H56" s="1401" t="s">
        <v>319</v>
      </c>
      <c r="I56" s="1402"/>
      <c r="J56" s="1402"/>
      <c r="K56" s="1403"/>
      <c r="L56" s="495">
        <f>ROUND(SUM(L14:L55),0)</f>
        <v>0</v>
      </c>
      <c r="M56" s="1401" t="s">
        <v>319</v>
      </c>
      <c r="N56" s="1402"/>
      <c r="O56" s="1402"/>
      <c r="P56" s="1403"/>
      <c r="Q56" s="495">
        <f>ROUND(SUM(Q14:Q55),0)</f>
        <v>0</v>
      </c>
      <c r="R56" s="1401" t="s">
        <v>319</v>
      </c>
      <c r="S56" s="1402"/>
      <c r="T56" s="1402"/>
      <c r="U56" s="1403"/>
      <c r="V56" s="495">
        <f>ROUND(SUM(V14:V55),0)</f>
        <v>0</v>
      </c>
      <c r="W56" s="1401" t="s">
        <v>319</v>
      </c>
      <c r="X56" s="1402"/>
      <c r="Y56" s="1402"/>
      <c r="Z56" s="1403"/>
      <c r="AA56" s="495">
        <f>SUM(AA14:AA55)</f>
        <v>0</v>
      </c>
      <c r="AB56" s="495">
        <f>SUM(AB14:AB55)</f>
        <v>0</v>
      </c>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row>
    <row r="57" spans="1:65" s="56" customFormat="1" ht="20.149999999999999" customHeight="1">
      <c r="A57" s="1443" t="s">
        <v>320</v>
      </c>
      <c r="B57" s="1444"/>
      <c r="C57" s="1399"/>
      <c r="D57" s="1399"/>
      <c r="E57" s="1400"/>
      <c r="F57" s="499">
        <f>SUM(F14:F55)</f>
        <v>0</v>
      </c>
      <c r="G57" s="71"/>
      <c r="H57" s="1398"/>
      <c r="I57" s="1399"/>
      <c r="J57" s="1400"/>
      <c r="K57" s="499">
        <f>SUM(K14:K55)</f>
        <v>0</v>
      </c>
      <c r="L57" s="71"/>
      <c r="M57" s="1398"/>
      <c r="N57" s="1399"/>
      <c r="O57" s="1400"/>
      <c r="P57" s="499">
        <f>SUM(P14:P55)</f>
        <v>0</v>
      </c>
      <c r="Q57" s="716"/>
      <c r="R57" s="1398"/>
      <c r="S57" s="1399"/>
      <c r="T57" s="1400"/>
      <c r="U57" s="499">
        <f>SUM(U14:U55)</f>
        <v>0</v>
      </c>
      <c r="V57" s="716"/>
      <c r="W57" s="1398"/>
      <c r="X57" s="1399"/>
      <c r="Y57" s="1400"/>
      <c r="Z57" s="499"/>
      <c r="AA57" s="716"/>
      <c r="AB57" s="71"/>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row>
    <row r="58" spans="1:65" ht="20.149999999999999" customHeight="1">
      <c r="A58" s="1445" t="s">
        <v>321</v>
      </c>
      <c r="B58" s="1446"/>
      <c r="C58" s="306"/>
      <c r="D58" s="306"/>
      <c r="E58" s="306"/>
      <c r="F58" s="623"/>
      <c r="G58" s="309"/>
      <c r="H58" s="305"/>
      <c r="I58" s="134"/>
      <c r="J58" s="306"/>
      <c r="K58" s="623"/>
      <c r="L58" s="309"/>
      <c r="M58" s="139"/>
      <c r="N58" s="306"/>
      <c r="O58" s="306"/>
      <c r="P58" s="626"/>
      <c r="Q58" s="309"/>
      <c r="R58" s="305"/>
      <c r="S58" s="306"/>
      <c r="T58" s="134"/>
      <c r="U58" s="623"/>
      <c r="V58" s="309"/>
      <c r="W58" s="305"/>
      <c r="X58" s="134"/>
      <c r="Y58" s="306"/>
      <c r="Z58" s="623"/>
      <c r="AA58" s="309"/>
      <c r="AB58" s="64"/>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row>
    <row r="59" spans="1:65" s="56" customFormat="1" ht="20.149999999999999" customHeight="1">
      <c r="A59" s="1445" t="s">
        <v>322</v>
      </c>
      <c r="B59" s="1446"/>
      <c r="C59" s="711"/>
      <c r="D59" s="61"/>
      <c r="E59" s="72"/>
      <c r="F59" s="624"/>
      <c r="G59" s="882">
        <f>ROUND(G56*G58,0)</f>
        <v>0</v>
      </c>
      <c r="H59" s="335"/>
      <c r="I59" s="61"/>
      <c r="J59" s="72"/>
      <c r="K59" s="624"/>
      <c r="L59" s="689">
        <f>ROUND(L56*L58,0)</f>
        <v>0</v>
      </c>
      <c r="M59" s="711"/>
      <c r="N59" s="61"/>
      <c r="O59" s="72"/>
      <c r="P59" s="624"/>
      <c r="Q59" s="882">
        <f>ROUND(Q56*Q58,0)</f>
        <v>0</v>
      </c>
      <c r="R59" s="335"/>
      <c r="S59" s="61"/>
      <c r="T59" s="72"/>
      <c r="U59" s="624"/>
      <c r="V59" s="882">
        <f>ROUND(V56*V58,0)</f>
        <v>0</v>
      </c>
      <c r="W59" s="335"/>
      <c r="X59" s="61"/>
      <c r="Y59" s="72"/>
      <c r="Z59" s="624"/>
      <c r="AA59" s="882">
        <f>ROUND(AA56*AA58,0)</f>
        <v>0</v>
      </c>
      <c r="AB59" s="495">
        <f>SUM(G59,L59,Q59,V59,AA59)</f>
        <v>0</v>
      </c>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row>
    <row r="60" spans="1:65" s="56" customFormat="1" ht="16" thickBot="1">
      <c r="A60" s="1439" t="s">
        <v>323</v>
      </c>
      <c r="B60" s="1440"/>
      <c r="C60" s="712"/>
      <c r="D60" s="140"/>
      <c r="E60" s="140"/>
      <c r="F60" s="625"/>
      <c r="G60" s="498">
        <f>G56+G59</f>
        <v>0</v>
      </c>
      <c r="H60" s="336"/>
      <c r="I60" s="140"/>
      <c r="J60" s="140"/>
      <c r="K60" s="625"/>
      <c r="L60" s="498">
        <f>L56+L59</f>
        <v>0</v>
      </c>
      <c r="M60" s="336"/>
      <c r="N60" s="140"/>
      <c r="O60" s="140"/>
      <c r="P60" s="625"/>
      <c r="Q60" s="498">
        <f>Q56+Q59</f>
        <v>0</v>
      </c>
      <c r="R60" s="336"/>
      <c r="S60" s="140"/>
      <c r="T60" s="140"/>
      <c r="U60" s="625"/>
      <c r="V60" s="498">
        <f>V56+V59</f>
        <v>0</v>
      </c>
      <c r="W60" s="336"/>
      <c r="X60" s="140"/>
      <c r="Y60" s="140"/>
      <c r="Z60" s="625"/>
      <c r="AA60" s="498">
        <f>AA56+AA59</f>
        <v>0</v>
      </c>
      <c r="AB60" s="504">
        <f>SUM(G60,L60,Q60,V60,AA60)</f>
        <v>0</v>
      </c>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row>
    <row r="61" spans="1:65">
      <c r="A61" s="306"/>
      <c r="B61" s="306"/>
      <c r="C61" s="1139"/>
      <c r="D61" s="1140"/>
      <c r="E61" s="1140"/>
      <c r="F61" s="1140"/>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2"/>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row>
    <row r="62" spans="1:65" hidden="1">
      <c r="B62" s="251"/>
      <c r="C62" s="293"/>
      <c r="D62" s="295"/>
      <c r="E62" s="295"/>
      <c r="F62" s="61"/>
      <c r="G62" s="56"/>
      <c r="H62" s="56"/>
      <c r="I62" s="56"/>
      <c r="J62" s="56"/>
      <c r="K62" s="56"/>
      <c r="L62" s="56"/>
      <c r="M62" s="56"/>
      <c r="N62" s="56"/>
      <c r="O62" s="56"/>
      <c r="P62" s="56"/>
      <c r="Q62" s="56"/>
      <c r="R62" s="56"/>
      <c r="S62" s="56"/>
      <c r="T62" s="56"/>
      <c r="U62" s="56"/>
      <c r="V62" s="56"/>
      <c r="W62" s="56"/>
      <c r="X62" s="56"/>
      <c r="Y62" s="56"/>
      <c r="Z62" s="56"/>
      <c r="AA62" s="56"/>
      <c r="AB62" s="57"/>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row>
    <row r="63" spans="1:65" ht="20.149999999999999" hidden="1" customHeight="1">
      <c r="A63" s="291"/>
      <c r="B63" s="291"/>
      <c r="C63" s="291"/>
      <c r="D63" s="291"/>
      <c r="E63" s="291"/>
      <c r="F63" s="288"/>
      <c r="G63" s="288"/>
      <c r="H63" s="291"/>
      <c r="I63" s="288"/>
      <c r="J63" s="288"/>
      <c r="K63" s="291"/>
      <c r="L63" s="291"/>
      <c r="M63" s="288"/>
      <c r="N63" s="288"/>
      <c r="O63" s="291"/>
      <c r="P63" s="288"/>
      <c r="Q63" s="288"/>
      <c r="R63" s="288"/>
      <c r="S63" s="291"/>
      <c r="T63" s="288"/>
      <c r="U63" s="288"/>
      <c r="V63" s="288"/>
      <c r="W63" s="291"/>
      <c r="X63" s="288"/>
      <c r="Y63" s="288"/>
      <c r="Z63" s="291"/>
      <c r="AA63" s="291"/>
      <c r="AB63" s="288"/>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row>
    <row r="64" spans="1:65" ht="20.149999999999999" hidden="1" customHeight="1">
      <c r="A64" s="29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88"/>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row>
    <row r="65" spans="1:65" s="291" customFormat="1" ht="20.149999999999999" hidden="1" customHeight="1">
      <c r="AB65" s="288"/>
    </row>
    <row r="66" spans="1:65" s="291" customFormat="1" ht="20.149999999999999" hidden="1" customHeight="1">
      <c r="A66" s="251"/>
      <c r="B66" s="251"/>
      <c r="C66" s="293"/>
      <c r="D66" s="295"/>
      <c r="E66" s="295"/>
      <c r="F66" s="295"/>
      <c r="G66" s="251"/>
      <c r="H66" s="251"/>
      <c r="I66" s="251"/>
      <c r="J66" s="251"/>
      <c r="K66" s="251"/>
      <c r="L66" s="251"/>
      <c r="M66" s="251"/>
      <c r="N66" s="251"/>
      <c r="O66" s="251"/>
      <c r="P66" s="251"/>
      <c r="Q66" s="251"/>
      <c r="R66" s="251"/>
      <c r="S66" s="251"/>
      <c r="T66" s="251"/>
      <c r="U66" s="251"/>
      <c r="V66" s="251"/>
      <c r="W66" s="251"/>
      <c r="X66" s="251"/>
      <c r="Y66" s="251"/>
      <c r="Z66" s="251"/>
      <c r="AA66" s="251"/>
      <c r="AB66" s="57"/>
    </row>
    <row r="67" spans="1:65" s="291" customFormat="1" ht="20.149999999999999" hidden="1" customHeight="1">
      <c r="A67" s="251"/>
      <c r="B67" s="251"/>
      <c r="C67" s="293"/>
      <c r="D67" s="295"/>
      <c r="E67" s="295"/>
      <c r="F67" s="295"/>
      <c r="G67" s="251"/>
      <c r="H67" s="251"/>
      <c r="I67" s="251"/>
      <c r="J67" s="251"/>
      <c r="K67" s="251"/>
      <c r="L67" s="251"/>
      <c r="M67" s="251"/>
      <c r="N67" s="251"/>
      <c r="O67" s="251"/>
      <c r="P67" s="251"/>
      <c r="Q67" s="251"/>
      <c r="R67" s="251"/>
      <c r="S67" s="251"/>
      <c r="T67" s="251"/>
      <c r="U67" s="251"/>
      <c r="V67" s="251"/>
      <c r="W67" s="251"/>
      <c r="X67" s="251"/>
      <c r="Y67" s="251"/>
      <c r="Z67" s="251"/>
      <c r="AA67" s="251"/>
      <c r="AB67" s="57"/>
    </row>
    <row r="68" spans="1:65" ht="20.149999999999999" hidden="1" customHeight="1">
      <c r="B68" s="251"/>
      <c r="C68" s="293"/>
      <c r="D68" s="295"/>
      <c r="E68" s="295"/>
      <c r="F68" s="295"/>
      <c r="AB68" s="57"/>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row>
    <row r="69" spans="1:65" ht="20.149999999999999" hidden="1" customHeight="1">
      <c r="B69" s="251"/>
      <c r="C69" s="293"/>
      <c r="D69" s="295"/>
      <c r="E69" s="295"/>
      <c r="F69" s="295"/>
      <c r="AB69" s="57"/>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row>
    <row r="70" spans="1:65" ht="20.149999999999999" hidden="1" customHeight="1">
      <c r="B70" s="251"/>
      <c r="C70" s="293"/>
      <c r="D70" s="295"/>
      <c r="E70" s="295"/>
      <c r="F70" s="295"/>
      <c r="AB70" s="57"/>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row>
    <row r="71" spans="1:65" ht="20.149999999999999" hidden="1" customHeight="1" thickBot="1">
      <c r="B71" s="251"/>
      <c r="C71" s="293"/>
      <c r="D71" s="295"/>
      <c r="E71" s="295"/>
      <c r="F71" s="295"/>
      <c r="AB71" s="57"/>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row>
    <row r="72" spans="1:65" s="56" customFormat="1" hidden="1">
      <c r="A72" s="482" t="s">
        <v>231</v>
      </c>
      <c r="B72" s="482"/>
      <c r="C72" s="186">
        <f>'Summary Capacity Building'!E73</f>
        <v>1</v>
      </c>
      <c r="D72" s="186">
        <f>$C$72</f>
        <v>1</v>
      </c>
      <c r="E72" s="186">
        <f t="shared" ref="E72:G72" si="14">$C$72</f>
        <v>1</v>
      </c>
      <c r="F72" s="186">
        <f t="shared" si="14"/>
        <v>1</v>
      </c>
      <c r="G72" s="186">
        <f t="shared" si="14"/>
        <v>1</v>
      </c>
      <c r="H72" s="186">
        <v>2</v>
      </c>
      <c r="I72" s="186">
        <f>$H$72</f>
        <v>2</v>
      </c>
      <c r="J72" s="186">
        <f t="shared" ref="J72:L72" si="15">$H$72</f>
        <v>2</v>
      </c>
      <c r="K72" s="186">
        <f t="shared" si="15"/>
        <v>2</v>
      </c>
      <c r="L72" s="186">
        <f t="shared" si="15"/>
        <v>2</v>
      </c>
      <c r="M72" s="186">
        <v>3</v>
      </c>
      <c r="N72" s="186">
        <f>$M$72</f>
        <v>3</v>
      </c>
      <c r="O72" s="186">
        <f t="shared" ref="O72:Q72" si="16">$M$72</f>
        <v>3</v>
      </c>
      <c r="P72" s="186">
        <f t="shared" si="16"/>
        <v>3</v>
      </c>
      <c r="Q72" s="186">
        <f t="shared" si="16"/>
        <v>3</v>
      </c>
      <c r="R72" s="186">
        <v>4</v>
      </c>
      <c r="S72" s="186">
        <f>$R$72</f>
        <v>4</v>
      </c>
      <c r="T72" s="186">
        <f t="shared" ref="T72:V72" si="17">$R$72</f>
        <v>4</v>
      </c>
      <c r="U72" s="186">
        <f t="shared" si="17"/>
        <v>4</v>
      </c>
      <c r="V72" s="186">
        <f t="shared" si="17"/>
        <v>4</v>
      </c>
      <c r="W72" s="186">
        <v>5</v>
      </c>
      <c r="X72" s="186">
        <f>$W$72</f>
        <v>5</v>
      </c>
      <c r="Y72" s="186">
        <f t="shared" ref="Y72:AA72" si="18">$W$72</f>
        <v>5</v>
      </c>
      <c r="Z72" s="186">
        <f t="shared" si="18"/>
        <v>5</v>
      </c>
      <c r="AA72" s="186">
        <f t="shared" si="18"/>
        <v>5</v>
      </c>
      <c r="AB72" s="186">
        <v>5</v>
      </c>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row>
    <row r="73" spans="1:65" s="56" customFormat="1" hidden="1">
      <c r="A73" s="483" t="s">
        <v>232</v>
      </c>
      <c r="B73" s="483"/>
      <c r="C73" s="65">
        <f>'Summary Capacity Building'!E74</f>
        <v>45566</v>
      </c>
      <c r="D73" s="65">
        <f>$C$73</f>
        <v>45566</v>
      </c>
      <c r="E73" s="65">
        <f t="shared" ref="E73:G73" si="19">$C$73</f>
        <v>45566</v>
      </c>
      <c r="F73" s="65">
        <f t="shared" si="19"/>
        <v>45566</v>
      </c>
      <c r="G73" s="65">
        <f t="shared" si="19"/>
        <v>45566</v>
      </c>
      <c r="H73" s="65">
        <f>'Summary Capacity Building'!F74</f>
        <v>45839</v>
      </c>
      <c r="I73" s="65">
        <f>$H$73</f>
        <v>45839</v>
      </c>
      <c r="J73" s="65">
        <f t="shared" ref="J73:L73" si="20">$H$73</f>
        <v>45839</v>
      </c>
      <c r="K73" s="65">
        <f t="shared" si="20"/>
        <v>45839</v>
      </c>
      <c r="L73" s="65">
        <f t="shared" si="20"/>
        <v>45839</v>
      </c>
      <c r="M73" s="65">
        <f>'Summary Capacity Building'!G74</f>
        <v>46204</v>
      </c>
      <c r="N73" s="65">
        <f>$M$73</f>
        <v>46204</v>
      </c>
      <c r="O73" s="65">
        <f t="shared" ref="O73:Q73" si="21">$M$73</f>
        <v>46204</v>
      </c>
      <c r="P73" s="65">
        <f t="shared" si="21"/>
        <v>46204</v>
      </c>
      <c r="Q73" s="65">
        <f t="shared" si="21"/>
        <v>46204</v>
      </c>
      <c r="R73" s="65">
        <f>'Summary Capacity Building'!H74</f>
        <v>46569</v>
      </c>
      <c r="S73" s="65">
        <f>$R$73</f>
        <v>46569</v>
      </c>
      <c r="T73" s="65">
        <f t="shared" ref="T73:V73" si="22">$R$73</f>
        <v>46569</v>
      </c>
      <c r="U73" s="65">
        <f t="shared" si="22"/>
        <v>46569</v>
      </c>
      <c r="V73" s="65">
        <f t="shared" si="22"/>
        <v>46569</v>
      </c>
      <c r="W73" s="65">
        <f>'Summary Capacity Building'!I74</f>
        <v>46935</v>
      </c>
      <c r="X73" s="65">
        <f>$W$73</f>
        <v>46935</v>
      </c>
      <c r="Y73" s="65">
        <f t="shared" ref="Y73:AA73" si="23">$W$73</f>
        <v>46935</v>
      </c>
      <c r="Z73" s="65">
        <f t="shared" si="23"/>
        <v>46935</v>
      </c>
      <c r="AA73" s="65">
        <f t="shared" si="23"/>
        <v>46935</v>
      </c>
      <c r="AB73" s="65">
        <f>'Summary Capacity Building'!J74</f>
        <v>45566</v>
      </c>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row>
    <row r="74" spans="1:65" s="187" customFormat="1" hidden="1">
      <c r="A74" s="483" t="s">
        <v>233</v>
      </c>
      <c r="B74" s="483"/>
      <c r="C74" s="65">
        <f>'Summary Capacity Building'!E75</f>
        <v>45838</v>
      </c>
      <c r="D74" s="65">
        <f>$C$74</f>
        <v>45838</v>
      </c>
      <c r="E74" s="65">
        <f t="shared" ref="E74:G74" si="24">$C$74</f>
        <v>45838</v>
      </c>
      <c r="F74" s="65">
        <f t="shared" si="24"/>
        <v>45838</v>
      </c>
      <c r="G74" s="65">
        <f t="shared" si="24"/>
        <v>45838</v>
      </c>
      <c r="H74" s="65">
        <f>'Summary Capacity Building'!F75</f>
        <v>46203</v>
      </c>
      <c r="I74" s="65">
        <f>$H$74</f>
        <v>46203</v>
      </c>
      <c r="J74" s="65">
        <f t="shared" ref="J74:L74" si="25">$H$74</f>
        <v>46203</v>
      </c>
      <c r="K74" s="65">
        <f t="shared" si="25"/>
        <v>46203</v>
      </c>
      <c r="L74" s="65">
        <f t="shared" si="25"/>
        <v>46203</v>
      </c>
      <c r="M74" s="65">
        <f>'Summary Capacity Building'!G75</f>
        <v>46203</v>
      </c>
      <c r="N74" s="65">
        <f>$M$74</f>
        <v>46203</v>
      </c>
      <c r="O74" s="65">
        <f t="shared" ref="O74:Q74" si="26">$M$74</f>
        <v>46203</v>
      </c>
      <c r="P74" s="65">
        <f t="shared" si="26"/>
        <v>46203</v>
      </c>
      <c r="Q74" s="65">
        <f t="shared" si="26"/>
        <v>46203</v>
      </c>
      <c r="R74" s="65">
        <f>'Summary Capacity Building'!H75</f>
        <v>46934</v>
      </c>
      <c r="S74" s="65">
        <f>$R$74</f>
        <v>46934</v>
      </c>
      <c r="T74" s="65">
        <f t="shared" ref="T74:V74" si="27">$R$74</f>
        <v>46934</v>
      </c>
      <c r="U74" s="65">
        <f t="shared" si="27"/>
        <v>46934</v>
      </c>
      <c r="V74" s="65">
        <f t="shared" si="27"/>
        <v>46934</v>
      </c>
      <c r="W74" s="65">
        <f>'Summary Capacity Building'!I75</f>
        <v>47299</v>
      </c>
      <c r="X74" s="65">
        <f>$W$74</f>
        <v>47299</v>
      </c>
      <c r="Y74" s="65">
        <f t="shared" ref="Y74:AA74" si="28">$W$74</f>
        <v>47299</v>
      </c>
      <c r="Z74" s="65">
        <f t="shared" si="28"/>
        <v>47299</v>
      </c>
      <c r="AA74" s="65">
        <f t="shared" si="28"/>
        <v>47299</v>
      </c>
      <c r="AB74" s="65">
        <f>'Summary Capacity Building'!J75</f>
        <v>46203</v>
      </c>
    </row>
    <row r="75" spans="1:65" s="60" customFormat="1" hidden="1">
      <c r="A75" s="482" t="s">
        <v>220</v>
      </c>
      <c r="B75" s="482"/>
      <c r="C75" s="65" t="str">
        <f>'Summary Capacity Building'!E76</f>
        <v/>
      </c>
      <c r="D75" s="65" t="str">
        <f>$C$75</f>
        <v/>
      </c>
      <c r="E75" s="65" t="str">
        <f t="shared" ref="E75:AA75" si="29">$C$75</f>
        <v/>
      </c>
      <c r="F75" s="65" t="str">
        <f t="shared" si="29"/>
        <v/>
      </c>
      <c r="G75" s="65" t="str">
        <f t="shared" si="29"/>
        <v/>
      </c>
      <c r="H75" s="65" t="str">
        <f t="shared" si="29"/>
        <v/>
      </c>
      <c r="I75" s="65" t="str">
        <f t="shared" si="29"/>
        <v/>
      </c>
      <c r="J75" s="65" t="str">
        <f t="shared" si="29"/>
        <v/>
      </c>
      <c r="K75" s="65" t="str">
        <f t="shared" si="29"/>
        <v/>
      </c>
      <c r="L75" s="65" t="str">
        <f t="shared" si="29"/>
        <v/>
      </c>
      <c r="M75" s="65" t="str">
        <f t="shared" si="29"/>
        <v/>
      </c>
      <c r="N75" s="65" t="str">
        <f t="shared" si="29"/>
        <v/>
      </c>
      <c r="O75" s="65" t="str">
        <f t="shared" si="29"/>
        <v/>
      </c>
      <c r="P75" s="65" t="str">
        <f t="shared" si="29"/>
        <v/>
      </c>
      <c r="Q75" s="65" t="str">
        <f t="shared" si="29"/>
        <v/>
      </c>
      <c r="R75" s="65" t="str">
        <f t="shared" si="29"/>
        <v/>
      </c>
      <c r="S75" s="65" t="str">
        <f t="shared" si="29"/>
        <v/>
      </c>
      <c r="T75" s="65" t="str">
        <f t="shared" si="29"/>
        <v/>
      </c>
      <c r="U75" s="65" t="str">
        <f t="shared" si="29"/>
        <v/>
      </c>
      <c r="V75" s="65" t="str">
        <f t="shared" si="29"/>
        <v/>
      </c>
      <c r="W75" s="65" t="str">
        <f t="shared" si="29"/>
        <v/>
      </c>
      <c r="X75" s="65" t="str">
        <f t="shared" si="29"/>
        <v/>
      </c>
      <c r="Y75" s="65" t="str">
        <f t="shared" si="29"/>
        <v/>
      </c>
      <c r="Z75" s="65" t="str">
        <f t="shared" si="29"/>
        <v/>
      </c>
      <c r="AA75" s="65" t="str">
        <f t="shared" si="29"/>
        <v/>
      </c>
      <c r="AB75" s="65" t="str">
        <f>'Summary Capacity Building'!J76</f>
        <v/>
      </c>
    </row>
    <row r="76" spans="1:65" s="294" customFormat="1" hidden="1">
      <c r="A76" s="515" t="s">
        <v>324</v>
      </c>
      <c r="B76" s="515"/>
      <c r="C76" s="516">
        <f>LOOKUP(C73,'Dropdown Lists'!$K$1:$K$20,'Dropdown Lists'!$N$1:$N$20)</f>
        <v>37585.599999999999</v>
      </c>
      <c r="D76" s="517"/>
      <c r="E76" s="517"/>
      <c r="F76" s="517"/>
      <c r="G76" s="518"/>
      <c r="H76" s="516">
        <f>LOOKUP(H73,'Dropdown Lists'!$K$1:$K$20,'Dropdown Lists'!$N$1:$N$20)</f>
        <v>37585.599999999999</v>
      </c>
      <c r="I76" s="518"/>
      <c r="J76" s="518"/>
      <c r="K76" s="518"/>
      <c r="L76" s="518"/>
      <c r="M76" s="516">
        <f>LOOKUP(M73,'Dropdown Lists'!$K$1:$K$20,'Dropdown Lists'!$N$1:$N$20)</f>
        <v>37585.599999999999</v>
      </c>
      <c r="N76" s="518"/>
      <c r="O76" s="518"/>
      <c r="P76" s="518"/>
      <c r="Q76" s="518"/>
      <c r="R76" s="516">
        <f>LOOKUP(R73,'Dropdown Lists'!$K$1:$K$20,'Dropdown Lists'!$N$1:$N$20)</f>
        <v>37585.599999999999</v>
      </c>
      <c r="S76" s="518"/>
      <c r="T76" s="518"/>
      <c r="U76" s="518"/>
      <c r="V76" s="518"/>
      <c r="W76" s="516">
        <f>LOOKUP(W73,'Dropdown Lists'!$K$1:$K$20,'Dropdown Lists'!$N$1:$N$20)</f>
        <v>37585.599999999999</v>
      </c>
      <c r="X76" s="518"/>
      <c r="Y76" s="518"/>
      <c r="Z76" s="518"/>
      <c r="AA76" s="518"/>
      <c r="AB76" s="1143"/>
    </row>
    <row r="77" spans="1:65" s="315" customFormat="1" hidden="1">
      <c r="C77" s="293"/>
      <c r="D77" s="295"/>
      <c r="E77" s="295"/>
      <c r="F77" s="295"/>
      <c r="G77" s="251"/>
      <c r="H77" s="251"/>
      <c r="I77" s="251"/>
      <c r="J77" s="251"/>
      <c r="K77" s="251"/>
      <c r="L77" s="251"/>
      <c r="M77" s="251"/>
      <c r="N77" s="251"/>
      <c r="O77" s="251"/>
      <c r="P77" s="251"/>
      <c r="Q77" s="251"/>
      <c r="R77" s="251"/>
      <c r="S77" s="251"/>
      <c r="T77" s="251"/>
      <c r="U77" s="251"/>
      <c r="V77" s="251"/>
      <c r="W77" s="251"/>
      <c r="X77" s="251"/>
      <c r="Y77" s="251"/>
      <c r="Z77" s="251"/>
      <c r="AA77" s="251"/>
      <c r="AB77" s="57"/>
    </row>
    <row r="78" spans="1:65" hidden="1">
      <c r="B78" s="251"/>
      <c r="C78" s="293"/>
      <c r="D78" s="295"/>
      <c r="E78" s="295"/>
      <c r="F78" s="295"/>
      <c r="AB78" s="57"/>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row>
    <row r="79" spans="1:65" hidden="1">
      <c r="B79" s="251"/>
      <c r="AB79" s="57"/>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row>
    <row r="80" spans="1:65" hidden="1">
      <c r="B80" s="251"/>
      <c r="AB80" s="57"/>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row>
    <row r="81" spans="2:65" hidden="1">
      <c r="B81" s="251"/>
      <c r="AB81" s="57"/>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row>
    <row r="82" spans="2:65" hidden="1">
      <c r="B82" s="251"/>
      <c r="AB82" s="57"/>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row>
    <row r="83" spans="2:65" hidden="1">
      <c r="B83" s="251"/>
      <c r="AB83" s="57"/>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row>
    <row r="84" spans="2:65" hidden="1">
      <c r="B84" s="251"/>
      <c r="G84" s="56"/>
      <c r="H84" s="56"/>
      <c r="I84" s="56"/>
      <c r="J84" s="56"/>
      <c r="K84" s="56"/>
      <c r="L84" s="56"/>
      <c r="M84" s="56"/>
      <c r="N84" s="56"/>
      <c r="O84" s="56"/>
      <c r="P84" s="56"/>
      <c r="Q84" s="56"/>
      <c r="R84" s="56"/>
      <c r="S84" s="56"/>
      <c r="T84" s="56"/>
      <c r="U84" s="56"/>
      <c r="V84" s="56"/>
      <c r="W84" s="56"/>
      <c r="X84" s="56"/>
      <c r="Y84" s="56"/>
      <c r="Z84" s="56"/>
      <c r="AA84" s="56"/>
      <c r="AB84" s="57"/>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row>
    <row r="85" spans="2:65" hidden="1">
      <c r="B85" s="251"/>
      <c r="F85" s="56"/>
      <c r="G85" s="56"/>
      <c r="H85" s="56"/>
      <c r="I85" s="56"/>
      <c r="J85" s="56"/>
      <c r="K85" s="56"/>
      <c r="L85" s="56"/>
      <c r="M85" s="56"/>
      <c r="N85" s="56"/>
      <c r="O85" s="56"/>
      <c r="P85" s="56"/>
      <c r="Q85" s="56"/>
      <c r="R85" s="56"/>
      <c r="S85" s="56"/>
      <c r="T85" s="56"/>
      <c r="U85" s="56"/>
      <c r="V85" s="56"/>
      <c r="W85" s="56"/>
      <c r="X85" s="56"/>
      <c r="Y85" s="56"/>
      <c r="Z85" s="56"/>
      <c r="AA85" s="56"/>
      <c r="AB85" s="57"/>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row>
    <row r="86" spans="2:65" hidden="1">
      <c r="B86" s="251"/>
      <c r="F86" s="56"/>
      <c r="G86" s="56"/>
      <c r="H86" s="56"/>
      <c r="I86" s="56"/>
      <c r="J86" s="56"/>
      <c r="K86" s="56"/>
      <c r="L86" s="56"/>
      <c r="M86" s="56"/>
      <c r="N86" s="56"/>
      <c r="O86" s="56"/>
      <c r="P86" s="56"/>
      <c r="Q86" s="56"/>
      <c r="R86" s="56"/>
      <c r="S86" s="56"/>
      <c r="T86" s="56"/>
      <c r="U86" s="56"/>
      <c r="V86" s="56"/>
      <c r="W86" s="56"/>
      <c r="X86" s="56"/>
      <c r="Y86" s="56"/>
      <c r="Z86" s="56"/>
      <c r="AA86" s="56"/>
      <c r="AB86" s="57"/>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row>
    <row r="87" spans="2:65" hidden="1">
      <c r="B87" s="251"/>
      <c r="F87" s="56"/>
      <c r="G87" s="56"/>
      <c r="H87" s="56"/>
      <c r="I87" s="56"/>
      <c r="J87" s="56"/>
      <c r="K87" s="56"/>
      <c r="L87" s="56"/>
      <c r="M87" s="56"/>
      <c r="N87" s="56"/>
      <c r="O87" s="56"/>
      <c r="P87" s="56"/>
      <c r="Q87" s="56"/>
      <c r="R87" s="56"/>
      <c r="S87" s="56"/>
      <c r="T87" s="56"/>
      <c r="U87" s="56"/>
      <c r="V87" s="56"/>
      <c r="W87" s="56"/>
      <c r="X87" s="56"/>
      <c r="Y87" s="56"/>
      <c r="Z87" s="56"/>
      <c r="AA87" s="56"/>
      <c r="AB87" s="57"/>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row>
    <row r="88" spans="2:65" hidden="1">
      <c r="B88" s="251"/>
      <c r="F88" s="56"/>
      <c r="G88" s="56"/>
      <c r="H88" s="56"/>
      <c r="I88" s="56"/>
      <c r="J88" s="56"/>
      <c r="K88" s="56"/>
      <c r="L88" s="56"/>
      <c r="M88" s="56"/>
      <c r="N88" s="56"/>
      <c r="O88" s="56"/>
      <c r="P88" s="56"/>
      <c r="Q88" s="56"/>
      <c r="R88" s="56"/>
      <c r="S88" s="56"/>
      <c r="T88" s="56"/>
      <c r="U88" s="56"/>
      <c r="V88" s="56"/>
      <c r="W88" s="56"/>
      <c r="X88" s="56"/>
      <c r="Y88" s="56"/>
      <c r="Z88" s="56"/>
      <c r="AB88" s="57"/>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row>
    <row r="89" spans="2:65" hidden="1">
      <c r="B89" s="251"/>
      <c r="AA89" s="56"/>
      <c r="AB89" s="57"/>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row>
    <row r="90" spans="2:65" hidden="1">
      <c r="B90" s="251"/>
      <c r="AA90" s="56"/>
      <c r="AB90" s="57"/>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row>
    <row r="91" spans="2:65" hidden="1">
      <c r="B91" s="251"/>
      <c r="AB91" s="57"/>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row>
    <row r="92" spans="2:65" hidden="1">
      <c r="B92" s="251"/>
      <c r="AB92" s="57"/>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row>
    <row r="93" spans="2:65" hidden="1">
      <c r="B93" s="251"/>
      <c r="AB93" s="57"/>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row>
    <row r="94" spans="2:65" hidden="1">
      <c r="B94" s="251"/>
      <c r="AB94" s="57"/>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row>
    <row r="95" spans="2:65" hidden="1">
      <c r="B95" s="251"/>
      <c r="AB95" s="57"/>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row>
    <row r="96" spans="2:65" hidden="1">
      <c r="B96" s="251"/>
      <c r="AB96" s="57"/>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row>
    <row r="97" spans="2:65" hidden="1">
      <c r="B97" s="251"/>
      <c r="AB97" s="57"/>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row>
    <row r="98" spans="2:65" hidden="1">
      <c r="B98" s="251"/>
      <c r="AB98" s="57"/>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row>
    <row r="99" spans="2:65" hidden="1">
      <c r="B99" s="251"/>
      <c r="AB99" s="57"/>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row>
    <row r="100" spans="2:65" hidden="1">
      <c r="B100" s="251"/>
      <c r="AB100" s="57"/>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row>
    <row r="101" spans="2:65" hidden="1">
      <c r="B101" s="251"/>
      <c r="AB101" s="57"/>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row>
    <row r="102" spans="2:65" hidden="1">
      <c r="B102" s="251"/>
      <c r="AB102" s="57"/>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row>
    <row r="103" spans="2:65" hidden="1">
      <c r="B103" s="251"/>
      <c r="AB103" s="57"/>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row>
    <row r="104" spans="2:65" hidden="1">
      <c r="B104" s="251"/>
      <c r="AB104" s="57"/>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row>
    <row r="105" spans="2:65" hidden="1">
      <c r="B105" s="251"/>
      <c r="AB105" s="57"/>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row>
    <row r="106" spans="2:65" hidden="1">
      <c r="B106" s="251"/>
      <c r="AB106" s="57"/>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row>
    <row r="107" spans="2:65" hidden="1">
      <c r="B107" s="251"/>
      <c r="AB107" s="57"/>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row>
    <row r="108" spans="2:65" hidden="1">
      <c r="B108" s="251"/>
      <c r="AB108" s="57"/>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row>
    <row r="109" spans="2:65" hidden="1">
      <c r="B109" s="251"/>
      <c r="AB109" s="57"/>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row>
    <row r="110" spans="2:65" hidden="1">
      <c r="B110" s="251"/>
      <c r="AB110" s="57"/>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row>
    <row r="111" spans="2:65" hidden="1">
      <c r="B111" s="251"/>
      <c r="AB111" s="57"/>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row>
    <row r="112" spans="2:65" hidden="1">
      <c r="B112" s="251"/>
      <c r="AB112" s="57"/>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row>
    <row r="113" spans="2:65" hidden="1">
      <c r="B113" s="251"/>
      <c r="AB113" s="57"/>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row>
    <row r="114" spans="2:65" hidden="1">
      <c r="B114" s="251"/>
      <c r="AB114" s="57"/>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row>
    <row r="115" spans="2:65" hidden="1">
      <c r="B115" s="251"/>
      <c r="AB115" s="57"/>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row>
    <row r="116" spans="2:65" hidden="1">
      <c r="B116" s="251"/>
      <c r="AB116" s="57"/>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row>
    <row r="117" spans="2:65" hidden="1">
      <c r="B117" s="251"/>
      <c r="AB117" s="57"/>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row>
    <row r="118" spans="2:65" hidden="1">
      <c r="B118" s="251"/>
      <c r="AB118" s="57"/>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row>
    <row r="119" spans="2:65" hidden="1">
      <c r="B119" s="251"/>
      <c r="AB119" s="57"/>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row>
    <row r="120" spans="2:65" hidden="1">
      <c r="B120" s="251"/>
      <c r="AB120" s="57"/>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row>
    <row r="121" spans="2:65" hidden="1">
      <c r="B121" s="251"/>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row>
    <row r="122" spans="2:65" hidden="1">
      <c r="B122" s="251"/>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row>
    <row r="123" spans="2:65" hidden="1">
      <c r="B123" s="251"/>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row>
    <row r="124" spans="2:65" hidden="1">
      <c r="B124" s="251"/>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row>
    <row r="125" spans="2:65" hidden="1">
      <c r="B125" s="251"/>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row>
    <row r="126" spans="2:65" hidden="1">
      <c r="B126" s="251"/>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row>
    <row r="127" spans="2:65" hidden="1">
      <c r="B127" s="251"/>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row>
    <row r="128" spans="2:65" hidden="1">
      <c r="B128" s="251"/>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row>
    <row r="129" spans="2:58" hidden="1">
      <c r="B129" s="251"/>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row>
    <row r="130" spans="2:58" hidden="1">
      <c r="B130" s="251"/>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row>
    <row r="131" spans="2:58" hidden="1">
      <c r="B131" s="251"/>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row>
    <row r="132" spans="2:58" hidden="1">
      <c r="B132" s="251"/>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row>
    <row r="133" spans="2:58" hidden="1">
      <c r="B133" s="251"/>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row>
    <row r="134" spans="2:58" hidden="1">
      <c r="B134" s="251"/>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row>
    <row r="135" spans="2:58" hidden="1">
      <c r="B135" s="251"/>
      <c r="AB135" s="290"/>
      <c r="AC135" s="290"/>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row>
    <row r="136" spans="2:58" hidden="1">
      <c r="B136" s="251"/>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row>
    <row r="137" spans="2:58" hidden="1">
      <c r="B137" s="251"/>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row>
    <row r="138" spans="2:58" hidden="1">
      <c r="B138" s="251"/>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row>
    <row r="139" spans="2:58" hidden="1">
      <c r="B139" s="251"/>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row>
    <row r="140" spans="2:58" hidden="1">
      <c r="B140" s="251"/>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row>
    <row r="141" spans="2:58" hidden="1">
      <c r="B141" s="251"/>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row>
    <row r="142" spans="2:58" hidden="1">
      <c r="B142" s="251"/>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row>
    <row r="143" spans="2:58" hidden="1">
      <c r="B143" s="251"/>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row>
    <row r="144" spans="2:58" hidden="1">
      <c r="B144" s="251"/>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row>
    <row r="145" spans="2:58" hidden="1">
      <c r="B145" s="251"/>
      <c r="AB145" s="290"/>
      <c r="AC145" s="290"/>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row>
    <row r="146" spans="2:58" hidden="1">
      <c r="B146" s="251"/>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row>
    <row r="147" spans="2:58" hidden="1">
      <c r="B147" s="251"/>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row>
    <row r="148" spans="2:58" hidden="1">
      <c r="B148" s="251"/>
      <c r="AB148" s="290"/>
      <c r="AC148" s="290"/>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row>
    <row r="149" spans="2:58" hidden="1">
      <c r="B149" s="251"/>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row>
    <row r="150" spans="2:58" hidden="1">
      <c r="B150" s="251"/>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row>
    <row r="151" spans="2:58" hidden="1">
      <c r="B151" s="251"/>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row>
    <row r="152" spans="2:58" hidden="1">
      <c r="B152" s="251"/>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row>
    <row r="153" spans="2:58" hidden="1">
      <c r="B153" s="251"/>
      <c r="AB153" s="290"/>
      <c r="AC153" s="290"/>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row>
    <row r="154" spans="2:58" hidden="1">
      <c r="B154" s="251"/>
      <c r="AB154" s="290"/>
      <c r="AC154" s="290"/>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row>
    <row r="155" spans="2:58" hidden="1">
      <c r="B155" s="251"/>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row>
    <row r="156" spans="2:58" hidden="1">
      <c r="B156" s="251"/>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row>
    <row r="157" spans="2:58" hidden="1">
      <c r="B157" s="251"/>
      <c r="AB157" s="290"/>
      <c r="AC157" s="290"/>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row>
    <row r="158" spans="2:58" hidden="1">
      <c r="B158" s="251"/>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row>
    <row r="159" spans="2:58" hidden="1">
      <c r="B159" s="251"/>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row>
    <row r="160" spans="2:58" hidden="1">
      <c r="B160" s="251"/>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row>
    <row r="161" spans="2:58" hidden="1">
      <c r="B161" s="251"/>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row>
    <row r="162" spans="2:58" hidden="1">
      <c r="B162" s="251"/>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row>
    <row r="163" spans="2:58" hidden="1">
      <c r="B163" s="251"/>
      <c r="AB163" s="290"/>
      <c r="AC163" s="290"/>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row>
    <row r="164" spans="2:58" hidden="1">
      <c r="B164" s="251"/>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row>
    <row r="165" spans="2:58" hidden="1">
      <c r="B165" s="251"/>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row>
    <row r="166" spans="2:58" hidden="1">
      <c r="B166" s="251"/>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row>
    <row r="167" spans="2:58" hidden="1">
      <c r="B167" s="251"/>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row>
    <row r="168" spans="2:58" hidden="1">
      <c r="B168" s="251"/>
      <c r="AB168" s="290"/>
      <c r="AC168" s="290"/>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row>
    <row r="169" spans="2:58" hidden="1">
      <c r="B169" s="251"/>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row>
    <row r="170" spans="2:58" hidden="1">
      <c r="B170" s="251"/>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row>
    <row r="171" spans="2:58" hidden="1">
      <c r="B171" s="251"/>
      <c r="AB171" s="290"/>
      <c r="AC171" s="290"/>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row>
    <row r="172" spans="2:58" hidden="1">
      <c r="B172" s="251"/>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row>
    <row r="173" spans="2:58" hidden="1">
      <c r="B173" s="251"/>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row>
    <row r="174" spans="2:58" hidden="1">
      <c r="B174" s="251"/>
      <c r="AB174" s="290"/>
      <c r="AC174" s="290"/>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row>
    <row r="175" spans="2:58" hidden="1">
      <c r="B175" s="251"/>
      <c r="AB175" s="290"/>
      <c r="AC175" s="290"/>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row>
    <row r="176" spans="2:58" hidden="1">
      <c r="B176" s="251"/>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row>
    <row r="177" spans="2:58" hidden="1">
      <c r="B177" s="251"/>
      <c r="AB177" s="290"/>
      <c r="AC177" s="290"/>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row>
    <row r="178" spans="2:58" hidden="1">
      <c r="B178" s="251"/>
      <c r="AB178" s="290"/>
      <c r="AC178" s="290"/>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row>
    <row r="179" spans="2:58" hidden="1">
      <c r="B179" s="251"/>
      <c r="AB179" s="290"/>
      <c r="AC179" s="290"/>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row>
    <row r="180" spans="2:58" hidden="1">
      <c r="B180" s="251"/>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row>
    <row r="181" spans="2:58" hidden="1">
      <c r="B181" s="251"/>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row>
    <row r="182" spans="2:58" hidden="1">
      <c r="B182" s="251"/>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row>
    <row r="183" spans="2:58" hidden="1">
      <c r="B183" s="251"/>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row>
    <row r="184" spans="2:58" hidden="1">
      <c r="B184" s="251"/>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row>
    <row r="185" spans="2:58" hidden="1">
      <c r="B185" s="251"/>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row>
    <row r="186" spans="2:58" hidden="1">
      <c r="B186" s="251"/>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row>
    <row r="187" spans="2:58" hidden="1">
      <c r="B187" s="251"/>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row>
    <row r="188" spans="2:58" hidden="1">
      <c r="B188" s="251"/>
      <c r="AB188" s="290"/>
      <c r="AC188" s="290"/>
      <c r="AD188" s="290"/>
      <c r="AE188" s="290"/>
      <c r="AF188" s="290"/>
      <c r="AG188" s="290"/>
      <c r="AH188" s="290"/>
      <c r="AI188" s="290"/>
      <c r="AJ188" s="290"/>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row>
    <row r="189" spans="2:58" hidden="1">
      <c r="B189" s="251"/>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row>
    <row r="190" spans="2:58" hidden="1">
      <c r="B190" s="251"/>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row>
    <row r="191" spans="2:58" hidden="1">
      <c r="B191" s="251"/>
      <c r="AB191" s="290"/>
      <c r="AC191" s="290"/>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row>
    <row r="192" spans="2:58" hidden="1">
      <c r="B192" s="251"/>
      <c r="AB192" s="290"/>
      <c r="AC192" s="290"/>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row>
    <row r="193" spans="2:58" hidden="1">
      <c r="B193" s="251"/>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row>
    <row r="194" spans="2:58" hidden="1">
      <c r="B194" s="251"/>
      <c r="AB194" s="290"/>
      <c r="AC194" s="290"/>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row>
    <row r="195" spans="2:58" hidden="1">
      <c r="B195" s="251"/>
      <c r="AB195" s="290"/>
      <c r="AC195" s="290"/>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row>
    <row r="196" spans="2:58" hidden="1">
      <c r="B196" s="251"/>
      <c r="AB196" s="290"/>
      <c r="AC196" s="290"/>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row>
    <row r="197" spans="2:58" hidden="1">
      <c r="B197" s="251"/>
      <c r="AB197" s="290"/>
      <c r="AC197" s="290"/>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row>
    <row r="198" spans="2:58" hidden="1">
      <c r="B198" s="251"/>
      <c r="AB198" s="290"/>
      <c r="AC198" s="290"/>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row>
    <row r="199" spans="2:58" hidden="1">
      <c r="B199" s="251"/>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row>
    <row r="200" spans="2:58" hidden="1">
      <c r="B200" s="251"/>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row>
    <row r="201" spans="2:58" hidden="1">
      <c r="B201" s="251"/>
      <c r="AB201" s="290"/>
      <c r="AC201" s="290"/>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row>
    <row r="202" spans="2:58" hidden="1">
      <c r="B202" s="251"/>
      <c r="AB202" s="290"/>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row>
    <row r="203" spans="2:58" hidden="1">
      <c r="B203" s="251"/>
      <c r="AB203" s="290"/>
      <c r="AC203" s="290"/>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row>
    <row r="204" spans="2:58" hidden="1">
      <c r="B204" s="251"/>
      <c r="AB204" s="290"/>
      <c r="AC204" s="290"/>
      <c r="AD204" s="290"/>
      <c r="AE204" s="290"/>
      <c r="AF204" s="290"/>
      <c r="AG204" s="290"/>
      <c r="AH204" s="290"/>
      <c r="AI204" s="290"/>
      <c r="AJ204" s="290"/>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row>
    <row r="205" spans="2:58" hidden="1">
      <c r="B205" s="251"/>
      <c r="AB205" s="290"/>
      <c r="AC205" s="290"/>
      <c r="AD205" s="290"/>
      <c r="AE205" s="290"/>
      <c r="AF205" s="290"/>
      <c r="AG205" s="290"/>
      <c r="AH205" s="290"/>
      <c r="AI205" s="290"/>
      <c r="AJ205" s="290"/>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row>
    <row r="206" spans="2:58" hidden="1">
      <c r="B206" s="251"/>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row>
    <row r="207" spans="2:58" hidden="1">
      <c r="B207" s="251"/>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row>
    <row r="208" spans="2:58" hidden="1">
      <c r="B208" s="251"/>
      <c r="AB208" s="290"/>
      <c r="AC208" s="290"/>
      <c r="AD208" s="290"/>
      <c r="AE208" s="290"/>
      <c r="AF208" s="290"/>
      <c r="AG208" s="290"/>
      <c r="AH208" s="290"/>
      <c r="AI208" s="290"/>
      <c r="AJ208" s="290"/>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row>
    <row r="209" spans="2:58" hidden="1">
      <c r="B209" s="251"/>
      <c r="AB209" s="290"/>
      <c r="AC209" s="290"/>
      <c r="AD209" s="290"/>
      <c r="AE209" s="290"/>
      <c r="AF209" s="290"/>
      <c r="AG209" s="290"/>
      <c r="AH209" s="290"/>
      <c r="AI209" s="290"/>
      <c r="AJ209" s="290"/>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row>
    <row r="210" spans="2:58" hidden="1">
      <c r="B210" s="251"/>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row>
    <row r="211" spans="2:58" hidden="1">
      <c r="B211" s="251"/>
      <c r="AB211" s="290"/>
      <c r="AC211" s="290"/>
      <c r="AD211" s="290"/>
      <c r="AE211" s="290"/>
      <c r="AF211" s="290"/>
      <c r="AG211" s="290"/>
      <c r="AH211" s="290"/>
      <c r="AI211" s="290"/>
      <c r="AJ211" s="290"/>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90"/>
    </row>
    <row r="212" spans="2:58" hidden="1">
      <c r="B212" s="251"/>
      <c r="AB212" s="290"/>
      <c r="AC212" s="290"/>
      <c r="AD212" s="290"/>
      <c r="AE212" s="290"/>
      <c r="AF212" s="290"/>
      <c r="AG212" s="290"/>
      <c r="AH212" s="290"/>
      <c r="AI212" s="290"/>
      <c r="AJ212" s="290"/>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c r="BE212" s="290"/>
      <c r="BF212" s="290"/>
    </row>
    <row r="213" spans="2:58" hidden="1">
      <c r="B213" s="251"/>
      <c r="AB213" s="290"/>
      <c r="AC213" s="290"/>
      <c r="AD213" s="290"/>
      <c r="AE213" s="290"/>
      <c r="AF213" s="290"/>
      <c r="AG213" s="290"/>
      <c r="AH213" s="290"/>
      <c r="AI213" s="290"/>
      <c r="AJ213" s="290"/>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row>
    <row r="214" spans="2:58" hidden="1">
      <c r="B214" s="251"/>
      <c r="AB214" s="290"/>
      <c r="AC214" s="290"/>
      <c r="AD214" s="290"/>
      <c r="AE214" s="290"/>
      <c r="AF214" s="290"/>
      <c r="AG214" s="290"/>
      <c r="AH214" s="290"/>
      <c r="AI214" s="290"/>
      <c r="AJ214" s="290"/>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row>
    <row r="215" spans="2:58" hidden="1">
      <c r="B215" s="251"/>
      <c r="AB215" s="290"/>
      <c r="AC215" s="290"/>
      <c r="AD215" s="290"/>
      <c r="AE215" s="290"/>
      <c r="AF215" s="290"/>
      <c r="AG215" s="290"/>
      <c r="AH215" s="290"/>
      <c r="AI215" s="290"/>
      <c r="AJ215" s="290"/>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c r="BE215" s="290"/>
      <c r="BF215" s="290"/>
    </row>
    <row r="216" spans="2:58" hidden="1">
      <c r="B216" s="251"/>
      <c r="AB216" s="290"/>
      <c r="AC216" s="290"/>
      <c r="AD216" s="290"/>
      <c r="AE216" s="290"/>
      <c r="AF216" s="290"/>
      <c r="AG216" s="290"/>
      <c r="AH216" s="290"/>
      <c r="AI216" s="290"/>
      <c r="AJ216" s="290"/>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c r="BE216" s="290"/>
      <c r="BF216" s="290"/>
    </row>
    <row r="217" spans="2:58" hidden="1">
      <c r="B217" s="251"/>
      <c r="AB217" s="290"/>
      <c r="AC217" s="290"/>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row>
    <row r="218" spans="2:58" hidden="1">
      <c r="B218" s="251"/>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row>
    <row r="219" spans="2:58" hidden="1">
      <c r="B219" s="251"/>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row>
    <row r="220" spans="2:58" hidden="1">
      <c r="B220" s="251"/>
      <c r="AB220" s="290"/>
      <c r="AC220" s="290"/>
      <c r="AD220" s="290"/>
      <c r="AE220" s="290"/>
      <c r="AF220" s="290"/>
      <c r="AG220" s="290"/>
      <c r="AH220" s="290"/>
      <c r="AI220" s="290"/>
      <c r="AJ220" s="290"/>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c r="BE220" s="290"/>
      <c r="BF220" s="290"/>
    </row>
    <row r="221" spans="2:58" hidden="1">
      <c r="B221" s="251"/>
      <c r="AB221" s="290"/>
      <c r="AC221" s="290"/>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c r="BE221" s="290"/>
      <c r="BF221" s="290"/>
    </row>
    <row r="222" spans="2:58" hidden="1">
      <c r="B222" s="251"/>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c r="BE222" s="290"/>
      <c r="BF222" s="290"/>
    </row>
    <row r="223" spans="2:58" hidden="1">
      <c r="B223" s="251"/>
      <c r="AB223" s="290"/>
      <c r="AC223" s="290"/>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c r="BE223" s="290"/>
      <c r="BF223" s="290"/>
    </row>
    <row r="224" spans="2:58" hidden="1">
      <c r="B224" s="251"/>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row>
    <row r="225" spans="2:58" hidden="1">
      <c r="B225" s="251"/>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row>
    <row r="226" spans="2:58" hidden="1">
      <c r="B226" s="251"/>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row>
    <row r="227" spans="2:58" hidden="1">
      <c r="B227" s="251"/>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c r="BE227" s="290"/>
      <c r="BF227" s="290"/>
    </row>
    <row r="228" spans="2:58" hidden="1">
      <c r="B228" s="251"/>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c r="BE228" s="290"/>
      <c r="BF228" s="290"/>
    </row>
    <row r="229" spans="2:58" hidden="1">
      <c r="B229" s="251"/>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c r="BE229" s="290"/>
      <c r="BF229" s="290"/>
    </row>
    <row r="230" spans="2:58" hidden="1">
      <c r="B230" s="251"/>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c r="BE230" s="290"/>
      <c r="BF230" s="290"/>
    </row>
    <row r="231" spans="2:58" hidden="1">
      <c r="B231" s="251"/>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row>
    <row r="232" spans="2:58" hidden="1">
      <c r="B232" s="251"/>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c r="BE232" s="290"/>
      <c r="BF232" s="290"/>
    </row>
    <row r="233" spans="2:58" hidden="1">
      <c r="B233" s="251"/>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row>
    <row r="234" spans="2:58" hidden="1">
      <c r="B234" s="251"/>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row>
    <row r="235" spans="2:58" hidden="1">
      <c r="B235" s="251"/>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row>
    <row r="236" spans="2:58" hidden="1">
      <c r="B236" s="251"/>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row>
    <row r="237" spans="2:58" hidden="1">
      <c r="B237" s="251"/>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row>
    <row r="238" spans="2:58" hidden="1">
      <c r="B238" s="251"/>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row>
    <row r="239" spans="2:58" hidden="1">
      <c r="B239" s="251"/>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row>
    <row r="240" spans="2:58" hidden="1">
      <c r="B240" s="251"/>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row>
    <row r="241" spans="2:58" hidden="1">
      <c r="B241" s="251"/>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row>
    <row r="242" spans="2:58" hidden="1">
      <c r="B242" s="251"/>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row>
    <row r="243" spans="2:58" hidden="1">
      <c r="B243" s="251"/>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row>
    <row r="244" spans="2:58" hidden="1">
      <c r="B244" s="251"/>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row>
    <row r="245" spans="2:58" hidden="1">
      <c r="B245" s="251"/>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row>
    <row r="246" spans="2:58" hidden="1">
      <c r="B246" s="251"/>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row>
    <row r="247" spans="2:58" hidden="1">
      <c r="B247" s="251"/>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row>
    <row r="248" spans="2:58" hidden="1">
      <c r="B248" s="251"/>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row>
    <row r="249" spans="2:58" hidden="1">
      <c r="B249" s="251"/>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row>
    <row r="250" spans="2:58" hidden="1">
      <c r="B250" s="251"/>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row>
    <row r="251" spans="2:58" hidden="1">
      <c r="B251" s="251"/>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c r="BE251" s="290"/>
      <c r="BF251" s="290"/>
    </row>
    <row r="252" spans="2:58" hidden="1">
      <c r="B252" s="251"/>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c r="BE252" s="290"/>
      <c r="BF252" s="290"/>
    </row>
    <row r="253" spans="2:58" hidden="1">
      <c r="B253" s="251"/>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c r="BE253" s="290"/>
      <c r="BF253" s="290"/>
    </row>
    <row r="254" spans="2:58" hidden="1">
      <c r="B254" s="251"/>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c r="BE254" s="290"/>
      <c r="BF254" s="290"/>
    </row>
    <row r="255" spans="2:58" hidden="1">
      <c r="B255" s="251"/>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c r="BE255" s="290"/>
      <c r="BF255" s="290"/>
    </row>
    <row r="256" spans="2:58" hidden="1">
      <c r="B256" s="251"/>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c r="BE256" s="290"/>
      <c r="BF256" s="290"/>
    </row>
    <row r="257" spans="2:58" hidden="1">
      <c r="B257" s="251"/>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c r="BE257" s="290"/>
      <c r="BF257" s="290"/>
    </row>
    <row r="258" spans="2:58" hidden="1">
      <c r="B258" s="251"/>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c r="BE258" s="290"/>
      <c r="BF258" s="290"/>
    </row>
    <row r="259" spans="2:58" hidden="1">
      <c r="B259" s="251"/>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c r="BE259" s="290"/>
      <c r="BF259" s="290"/>
    </row>
    <row r="260" spans="2:58" hidden="1">
      <c r="B260" s="251"/>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c r="BE260" s="290"/>
      <c r="BF260" s="290"/>
    </row>
    <row r="261" spans="2:58" hidden="1">
      <c r="B261" s="251"/>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c r="BE261" s="290"/>
      <c r="BF261" s="290"/>
    </row>
    <row r="262" spans="2:58" hidden="1">
      <c r="B262" s="251"/>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c r="BE262" s="290"/>
      <c r="BF262" s="290"/>
    </row>
    <row r="263" spans="2:58" hidden="1">
      <c r="B263" s="251"/>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c r="BE263" s="290"/>
      <c r="BF263" s="290"/>
    </row>
    <row r="264" spans="2:58" hidden="1">
      <c r="B264" s="251"/>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c r="BE264" s="290"/>
      <c r="BF264" s="290"/>
    </row>
    <row r="265" spans="2:58" hidden="1">
      <c r="B265" s="251"/>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c r="BE265" s="290"/>
      <c r="BF265" s="290"/>
    </row>
    <row r="266" spans="2:58" hidden="1">
      <c r="B266" s="251"/>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c r="BE266" s="290"/>
      <c r="BF266" s="290"/>
    </row>
    <row r="267" spans="2:58" hidden="1">
      <c r="B267" s="251"/>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c r="BE267" s="290"/>
      <c r="BF267" s="290"/>
    </row>
    <row r="268" spans="2:58" hidden="1">
      <c r="B268" s="251"/>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c r="BE268" s="290"/>
      <c r="BF268" s="290"/>
    </row>
    <row r="269" spans="2:58" hidden="1">
      <c r="B269" s="251"/>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c r="BE269" s="290"/>
      <c r="BF269" s="290"/>
    </row>
    <row r="270" spans="2:58" hidden="1">
      <c r="B270" s="251"/>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c r="BE270" s="290"/>
      <c r="BF270" s="290"/>
    </row>
    <row r="271" spans="2:58" hidden="1">
      <c r="B271" s="251"/>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c r="BE271" s="290"/>
      <c r="BF271" s="290"/>
    </row>
    <row r="272" spans="2:58" hidden="1">
      <c r="B272" s="251"/>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c r="BE272" s="290"/>
      <c r="BF272" s="290"/>
    </row>
    <row r="273" spans="2:58" hidden="1">
      <c r="B273" s="251"/>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c r="BE273" s="290"/>
      <c r="BF273" s="290"/>
    </row>
    <row r="274" spans="2:58" hidden="1">
      <c r="B274" s="251"/>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c r="BE274" s="290"/>
      <c r="BF274" s="290"/>
    </row>
    <row r="275" spans="2:58" hidden="1">
      <c r="B275" s="251"/>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c r="BE275" s="290"/>
      <c r="BF275" s="290"/>
    </row>
    <row r="276" spans="2:58" hidden="1">
      <c r="B276" s="251"/>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c r="BE276" s="290"/>
      <c r="BF276" s="290"/>
    </row>
    <row r="277" spans="2:58" hidden="1">
      <c r="B277" s="251"/>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c r="BE277" s="290"/>
      <c r="BF277" s="290"/>
    </row>
    <row r="278" spans="2:58" hidden="1">
      <c r="B278" s="251"/>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c r="BE278" s="290"/>
      <c r="BF278" s="290"/>
    </row>
    <row r="279" spans="2:58" hidden="1">
      <c r="B279" s="251"/>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c r="BE279" s="290"/>
      <c r="BF279" s="290"/>
    </row>
    <row r="280" spans="2:58" hidden="1">
      <c r="B280" s="251"/>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c r="BE280" s="290"/>
      <c r="BF280" s="290"/>
    </row>
    <row r="281" spans="2:58" hidden="1">
      <c r="B281" s="251"/>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row>
    <row r="282" spans="2:58" hidden="1">
      <c r="B282" s="251"/>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c r="BE282" s="290"/>
      <c r="BF282" s="290"/>
    </row>
    <row r="283" spans="2:58" hidden="1">
      <c r="B283" s="251"/>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c r="BE283" s="290"/>
      <c r="BF283" s="290"/>
    </row>
    <row r="284" spans="2:58" hidden="1">
      <c r="B284" s="251"/>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c r="BE284" s="290"/>
      <c r="BF284" s="290"/>
    </row>
    <row r="285" spans="2:58" hidden="1">
      <c r="B285" s="251"/>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c r="BE285" s="290"/>
      <c r="BF285" s="290"/>
    </row>
    <row r="286" spans="2:58" hidden="1">
      <c r="B286" s="251"/>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c r="BE286" s="290"/>
      <c r="BF286" s="290"/>
    </row>
    <row r="287" spans="2:58" hidden="1">
      <c r="B287" s="251"/>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90"/>
    </row>
    <row r="288" spans="2:58" hidden="1">
      <c r="B288" s="251"/>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c r="BE288" s="290"/>
      <c r="BF288" s="290"/>
    </row>
    <row r="289" spans="2:58" hidden="1">
      <c r="B289" s="251"/>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c r="BE289" s="290"/>
      <c r="BF289" s="290"/>
    </row>
    <row r="290" spans="2:58" hidden="1">
      <c r="B290" s="251"/>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c r="BE290" s="290"/>
      <c r="BF290" s="290"/>
    </row>
    <row r="291" spans="2:58" hidden="1">
      <c r="B291" s="251"/>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c r="BE291" s="290"/>
      <c r="BF291" s="290"/>
    </row>
    <row r="292" spans="2:58" hidden="1">
      <c r="B292" s="251"/>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c r="BE292" s="290"/>
      <c r="BF292" s="290"/>
    </row>
    <row r="293" spans="2:58" hidden="1">
      <c r="B293" s="251"/>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c r="BE293" s="290"/>
      <c r="BF293" s="290"/>
    </row>
    <row r="294" spans="2:58" hidden="1">
      <c r="B294" s="251"/>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c r="BE294" s="290"/>
      <c r="BF294" s="290"/>
    </row>
    <row r="295" spans="2:58" hidden="1">
      <c r="B295" s="251"/>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c r="BE295" s="290"/>
      <c r="BF295" s="290"/>
    </row>
    <row r="296" spans="2:58" hidden="1">
      <c r="B296" s="251"/>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c r="BE296" s="290"/>
      <c r="BF296" s="290"/>
    </row>
    <row r="297" spans="2:58" hidden="1">
      <c r="B297" s="251"/>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c r="BE297" s="290"/>
      <c r="BF297" s="290"/>
    </row>
    <row r="298" spans="2:58" hidden="1">
      <c r="B298" s="251"/>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c r="BE298" s="290"/>
      <c r="BF298" s="290"/>
    </row>
    <row r="299" spans="2:58" hidden="1">
      <c r="B299" s="251"/>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c r="BE299" s="290"/>
      <c r="BF299" s="290"/>
    </row>
    <row r="300" spans="2:58" hidden="1">
      <c r="B300" s="251"/>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c r="BE300" s="290"/>
      <c r="BF300" s="290"/>
    </row>
    <row r="301" spans="2:58" hidden="1">
      <c r="B301" s="251"/>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c r="BE301" s="290"/>
      <c r="BF301" s="290"/>
    </row>
    <row r="302" spans="2:58" hidden="1">
      <c r="B302" s="251"/>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c r="BE302" s="290"/>
      <c r="BF302" s="290"/>
    </row>
    <row r="303" spans="2:58" hidden="1">
      <c r="B303" s="251"/>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c r="BE303" s="290"/>
      <c r="BF303" s="290"/>
    </row>
    <row r="304" spans="2:58" hidden="1">
      <c r="B304" s="251"/>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c r="BE304" s="290"/>
      <c r="BF304" s="290"/>
    </row>
    <row r="305" spans="2:58" hidden="1">
      <c r="B305" s="251"/>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c r="BE305" s="290"/>
      <c r="BF305" s="290"/>
    </row>
    <row r="306" spans="2:58" hidden="1">
      <c r="B306" s="251"/>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c r="BE306" s="290"/>
      <c r="BF306" s="290"/>
    </row>
    <row r="307" spans="2:58" hidden="1">
      <c r="B307" s="251"/>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c r="BE307" s="290"/>
      <c r="BF307" s="290"/>
    </row>
    <row r="308" spans="2:58" hidden="1">
      <c r="B308" s="251"/>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c r="BE308" s="290"/>
      <c r="BF308" s="290"/>
    </row>
    <row r="309" spans="2:58" hidden="1">
      <c r="B309" s="251"/>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c r="BE309" s="290"/>
      <c r="BF309" s="290"/>
    </row>
    <row r="310" spans="2:58" hidden="1">
      <c r="B310" s="251"/>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c r="BE310" s="290"/>
      <c r="BF310" s="290"/>
    </row>
    <row r="311" spans="2:58" hidden="1">
      <c r="B311" s="251"/>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c r="BE311" s="290"/>
      <c r="BF311" s="290"/>
    </row>
    <row r="312" spans="2:58" hidden="1">
      <c r="B312" s="251"/>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c r="BE312" s="290"/>
      <c r="BF312" s="290"/>
    </row>
    <row r="313" spans="2:58" hidden="1">
      <c r="B313" s="251"/>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c r="BE313" s="290"/>
      <c r="BF313" s="290"/>
    </row>
    <row r="314" spans="2:58" hidden="1">
      <c r="B314" s="251"/>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c r="BE314" s="290"/>
      <c r="BF314" s="290"/>
    </row>
    <row r="315" spans="2:58" hidden="1">
      <c r="B315" s="251"/>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c r="BE315" s="290"/>
      <c r="BF315" s="290"/>
    </row>
    <row r="316" spans="2:58" hidden="1">
      <c r="B316" s="251"/>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c r="BE316" s="290"/>
      <c r="BF316" s="290"/>
    </row>
    <row r="317" spans="2:58" hidden="1">
      <c r="B317" s="251"/>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c r="BE317" s="290"/>
      <c r="BF317" s="290"/>
    </row>
    <row r="318" spans="2:58" hidden="1">
      <c r="B318" s="251"/>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c r="BE318" s="290"/>
      <c r="BF318" s="290"/>
    </row>
    <row r="319" spans="2:58" hidden="1">
      <c r="B319" s="251"/>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c r="BE319" s="290"/>
      <c r="BF319" s="290"/>
    </row>
    <row r="320" spans="2:58" hidden="1">
      <c r="B320" s="251"/>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c r="BE320" s="290"/>
      <c r="BF320" s="290"/>
    </row>
    <row r="321" spans="2:58" hidden="1">
      <c r="B321" s="251"/>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c r="BE321" s="290"/>
      <c r="BF321" s="290"/>
    </row>
    <row r="322" spans="2:58" hidden="1">
      <c r="B322" s="251"/>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c r="BE322" s="290"/>
      <c r="BF322" s="290"/>
    </row>
    <row r="323" spans="2:58" hidden="1">
      <c r="B323" s="251"/>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c r="BE323" s="290"/>
      <c r="BF323" s="290"/>
    </row>
    <row r="324" spans="2:58" hidden="1">
      <c r="B324" s="251"/>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c r="BE324" s="290"/>
      <c r="BF324" s="290"/>
    </row>
    <row r="325" spans="2:58" hidden="1">
      <c r="B325" s="251"/>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c r="BE325" s="290"/>
      <c r="BF325" s="290"/>
    </row>
    <row r="326" spans="2:58" hidden="1">
      <c r="B326" s="251"/>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c r="BE326" s="290"/>
      <c r="BF326" s="290"/>
    </row>
    <row r="327" spans="2:58" hidden="1">
      <c r="B327" s="251"/>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c r="BE327" s="290"/>
      <c r="BF327" s="290"/>
    </row>
    <row r="328" spans="2:58" hidden="1">
      <c r="B328" s="251"/>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c r="BE328" s="290"/>
      <c r="BF328" s="290"/>
    </row>
    <row r="329" spans="2:58" hidden="1">
      <c r="B329" s="251"/>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c r="BE329" s="290"/>
      <c r="BF329" s="290"/>
    </row>
    <row r="330" spans="2:58" hidden="1">
      <c r="B330" s="251"/>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c r="BE330" s="290"/>
      <c r="BF330" s="290"/>
    </row>
    <row r="331" spans="2:58" hidden="1">
      <c r="B331" s="251"/>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c r="BE331" s="290"/>
      <c r="BF331" s="290"/>
    </row>
    <row r="332" spans="2:58" hidden="1">
      <c r="B332" s="251"/>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c r="BE332" s="290"/>
      <c r="BF332" s="290"/>
    </row>
    <row r="333" spans="2:58" hidden="1">
      <c r="B333" s="251"/>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c r="BE333" s="290"/>
      <c r="BF333" s="290"/>
    </row>
    <row r="334" spans="2:58" hidden="1">
      <c r="B334" s="251"/>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c r="BE334" s="290"/>
      <c r="BF334" s="290"/>
    </row>
    <row r="335" spans="2:58" hidden="1">
      <c r="B335" s="251"/>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c r="BE335" s="290"/>
      <c r="BF335" s="290"/>
    </row>
    <row r="336" spans="2:58" hidden="1">
      <c r="B336" s="251"/>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c r="BE336" s="290"/>
      <c r="BF336" s="290"/>
    </row>
    <row r="337" spans="2:58" hidden="1">
      <c r="B337" s="251"/>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c r="BE337" s="290"/>
      <c r="BF337" s="290"/>
    </row>
    <row r="338" spans="2:58" hidden="1">
      <c r="B338" s="251"/>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c r="BE338" s="290"/>
      <c r="BF338" s="290"/>
    </row>
    <row r="339" spans="2:58" hidden="1">
      <c r="B339" s="251"/>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c r="BE339" s="290"/>
      <c r="BF339" s="290"/>
    </row>
    <row r="340" spans="2:58" hidden="1">
      <c r="B340" s="251"/>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c r="BE340" s="290"/>
      <c r="BF340" s="290"/>
    </row>
    <row r="341" spans="2:58" hidden="1">
      <c r="B341" s="251"/>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c r="BE341" s="290"/>
      <c r="BF341" s="290"/>
    </row>
    <row r="342" spans="2:58" hidden="1">
      <c r="B342" s="251"/>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c r="BE342" s="290"/>
      <c r="BF342" s="290"/>
    </row>
    <row r="343" spans="2:58" hidden="1">
      <c r="B343" s="251"/>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c r="BE343" s="290"/>
      <c r="BF343" s="290"/>
    </row>
    <row r="344" spans="2:58" hidden="1">
      <c r="B344" s="251"/>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c r="BE344" s="290"/>
      <c r="BF344" s="290"/>
    </row>
    <row r="345" spans="2:58" hidden="1">
      <c r="B345" s="251"/>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c r="BE345" s="290"/>
      <c r="BF345" s="290"/>
    </row>
    <row r="346" spans="2:58" hidden="1">
      <c r="B346" s="251"/>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c r="BE346" s="290"/>
      <c r="BF346" s="290"/>
    </row>
    <row r="347" spans="2:58" hidden="1">
      <c r="B347" s="251"/>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c r="BE347" s="290"/>
      <c r="BF347" s="290"/>
    </row>
    <row r="348" spans="2:58" hidden="1">
      <c r="B348" s="251"/>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c r="BE348" s="290"/>
      <c r="BF348" s="290"/>
    </row>
    <row r="349" spans="2:58" hidden="1">
      <c r="B349" s="251"/>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c r="BE349" s="290"/>
      <c r="BF349" s="290"/>
    </row>
    <row r="350" spans="2:58" hidden="1">
      <c r="B350" s="251"/>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c r="BE350" s="290"/>
      <c r="BF350" s="290"/>
    </row>
    <row r="351" spans="2:58" hidden="1">
      <c r="B351" s="251"/>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c r="BE351" s="290"/>
      <c r="BF351" s="290"/>
    </row>
    <row r="352" spans="2:58" hidden="1">
      <c r="B352" s="251"/>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c r="BE352" s="290"/>
      <c r="BF352" s="290"/>
    </row>
    <row r="353" spans="2:58" hidden="1">
      <c r="B353" s="251"/>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c r="BE353" s="290"/>
      <c r="BF353" s="290"/>
    </row>
    <row r="354" spans="2:58" hidden="1">
      <c r="B354" s="251"/>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c r="BE354" s="290"/>
      <c r="BF354" s="290"/>
    </row>
    <row r="355" spans="2:58" hidden="1">
      <c r="B355" s="251"/>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c r="BE355" s="290"/>
      <c r="BF355" s="290"/>
    </row>
    <row r="356" spans="2:58" hidden="1">
      <c r="B356" s="251"/>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c r="BE356" s="290"/>
      <c r="BF356" s="290"/>
    </row>
    <row r="357" spans="2:58" hidden="1">
      <c r="B357" s="251"/>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c r="BE357" s="290"/>
      <c r="BF357" s="290"/>
    </row>
    <row r="358" spans="2:58" hidden="1">
      <c r="B358" s="251"/>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c r="BE358" s="290"/>
      <c r="BF358" s="290"/>
    </row>
    <row r="359" spans="2:58" hidden="1">
      <c r="B359" s="251"/>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c r="BE359" s="290"/>
      <c r="BF359" s="290"/>
    </row>
    <row r="360" spans="2:58" hidden="1">
      <c r="B360" s="251"/>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c r="BE360" s="290"/>
      <c r="BF360" s="290"/>
    </row>
    <row r="361" spans="2:58" hidden="1">
      <c r="B361" s="251"/>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c r="BE361" s="290"/>
      <c r="BF361" s="290"/>
    </row>
    <row r="362" spans="2:58" hidden="1">
      <c r="B362" s="251"/>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c r="BE362" s="290"/>
      <c r="BF362" s="290"/>
    </row>
    <row r="363" spans="2:58" hidden="1">
      <c r="B363" s="251"/>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c r="BE363" s="290"/>
      <c r="BF363" s="290"/>
    </row>
    <row r="364" spans="2:58" hidden="1">
      <c r="B364" s="251"/>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c r="BE364" s="290"/>
      <c r="BF364" s="290"/>
    </row>
    <row r="365" spans="2:58" hidden="1">
      <c r="B365" s="251"/>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c r="BE365" s="290"/>
      <c r="BF365" s="290"/>
    </row>
    <row r="366" spans="2:58" hidden="1">
      <c r="B366" s="251"/>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c r="BE366" s="290"/>
      <c r="BF366" s="290"/>
    </row>
    <row r="367" spans="2:58" hidden="1">
      <c r="B367" s="251"/>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c r="BE367" s="290"/>
      <c r="BF367" s="290"/>
    </row>
    <row r="368" spans="2:58" hidden="1">
      <c r="B368" s="251"/>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c r="BE368" s="290"/>
      <c r="BF368" s="290"/>
    </row>
    <row r="369" spans="2:58" hidden="1">
      <c r="B369" s="251"/>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c r="BE369" s="290"/>
      <c r="BF369" s="290"/>
    </row>
    <row r="370" spans="2:58" hidden="1">
      <c r="B370" s="251"/>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c r="BE370" s="290"/>
      <c r="BF370" s="290"/>
    </row>
    <row r="371" spans="2:58" hidden="1">
      <c r="B371" s="251"/>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c r="BE371" s="290"/>
      <c r="BF371" s="290"/>
    </row>
    <row r="372" spans="2:58" hidden="1">
      <c r="B372" s="251"/>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c r="BE372" s="290"/>
      <c r="BF372" s="290"/>
    </row>
    <row r="373" spans="2:58" hidden="1">
      <c r="B373" s="251"/>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c r="BE373" s="290"/>
      <c r="BF373" s="290"/>
    </row>
    <row r="374" spans="2:58" hidden="1">
      <c r="B374" s="251"/>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c r="BE374" s="290"/>
      <c r="BF374" s="290"/>
    </row>
    <row r="375" spans="2:58" hidden="1">
      <c r="B375" s="251"/>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c r="BE375" s="290"/>
      <c r="BF375" s="290"/>
    </row>
    <row r="376" spans="2:58" hidden="1">
      <c r="B376" s="251"/>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c r="BE376" s="290"/>
      <c r="BF376" s="290"/>
    </row>
    <row r="377" spans="2:58" hidden="1">
      <c r="B377" s="251"/>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c r="BE377" s="290"/>
      <c r="BF377" s="290"/>
    </row>
    <row r="378" spans="2:58" hidden="1">
      <c r="B378" s="251"/>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c r="BE378" s="290"/>
      <c r="BF378" s="290"/>
    </row>
    <row r="379" spans="2:58" hidden="1">
      <c r="B379" s="251"/>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c r="BE379" s="290"/>
      <c r="BF379" s="290"/>
    </row>
    <row r="380" spans="2:58" hidden="1">
      <c r="B380" s="251"/>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c r="BE380" s="290"/>
      <c r="BF380" s="290"/>
    </row>
    <row r="381" spans="2:58" hidden="1">
      <c r="B381" s="251"/>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c r="BE381" s="290"/>
      <c r="BF381" s="290"/>
    </row>
    <row r="382" spans="2:58" hidden="1">
      <c r="B382" s="251"/>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c r="BE382" s="290"/>
      <c r="BF382" s="290"/>
    </row>
    <row r="383" spans="2:58" hidden="1">
      <c r="B383" s="251"/>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c r="BE383" s="290"/>
      <c r="BF383" s="290"/>
    </row>
    <row r="384" spans="2:58" hidden="1">
      <c r="B384" s="251"/>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c r="BE384" s="290"/>
      <c r="BF384" s="290"/>
    </row>
    <row r="385" spans="2:58" hidden="1">
      <c r="B385" s="251"/>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c r="BE385" s="290"/>
      <c r="BF385" s="290"/>
    </row>
    <row r="386" spans="2:58" hidden="1">
      <c r="B386" s="251"/>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c r="BE386" s="290"/>
      <c r="BF386" s="290"/>
    </row>
    <row r="387" spans="2:58" hidden="1">
      <c r="B387" s="251"/>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c r="BE387" s="290"/>
      <c r="BF387" s="290"/>
    </row>
    <row r="388" spans="2:58" hidden="1">
      <c r="B388" s="251"/>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c r="BE388" s="290"/>
      <c r="BF388" s="290"/>
    </row>
    <row r="389" spans="2:58" hidden="1">
      <c r="B389" s="251"/>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c r="BE389" s="290"/>
      <c r="BF389" s="290"/>
    </row>
    <row r="390" spans="2:58" hidden="1">
      <c r="B390" s="251"/>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c r="BE390" s="290"/>
      <c r="BF390" s="290"/>
    </row>
    <row r="391" spans="2:58" hidden="1">
      <c r="B391" s="251"/>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c r="BE391" s="290"/>
      <c r="BF391" s="290"/>
    </row>
    <row r="392" spans="2:58" hidden="1">
      <c r="B392" s="251"/>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c r="BE392" s="290"/>
      <c r="BF392" s="290"/>
    </row>
    <row r="393" spans="2:58" hidden="1">
      <c r="B393" s="251"/>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c r="BE393" s="290"/>
      <c r="BF393" s="290"/>
    </row>
    <row r="394" spans="2:58" hidden="1">
      <c r="B394" s="251"/>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c r="BE394" s="290"/>
      <c r="BF394" s="290"/>
    </row>
    <row r="395" spans="2:58" hidden="1">
      <c r="B395" s="251"/>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c r="BE395" s="290"/>
      <c r="BF395" s="290"/>
    </row>
    <row r="396" spans="2:58" hidden="1">
      <c r="B396" s="251"/>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c r="BE396" s="290"/>
      <c r="BF396" s="290"/>
    </row>
    <row r="397" spans="2:58" hidden="1">
      <c r="B397" s="251"/>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c r="BE397" s="290"/>
      <c r="BF397" s="290"/>
    </row>
    <row r="398" spans="2:58" hidden="1">
      <c r="B398" s="251"/>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c r="BE398" s="290"/>
      <c r="BF398" s="290"/>
    </row>
    <row r="399" spans="2:58" hidden="1">
      <c r="B399" s="251"/>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c r="BE399" s="290"/>
      <c r="BF399" s="290"/>
    </row>
    <row r="400" spans="2:58" hidden="1">
      <c r="B400" s="251"/>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c r="BE400" s="290"/>
      <c r="BF400" s="290"/>
    </row>
    <row r="401" spans="2:58" hidden="1">
      <c r="B401" s="251"/>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c r="BE401" s="290"/>
      <c r="BF401" s="290"/>
    </row>
    <row r="402" spans="2:58" hidden="1">
      <c r="B402" s="251"/>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c r="BE402" s="290"/>
      <c r="BF402" s="290"/>
    </row>
    <row r="403" spans="2:58" hidden="1">
      <c r="B403" s="251"/>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c r="BE403" s="290"/>
      <c r="BF403" s="290"/>
    </row>
    <row r="404" spans="2:58" hidden="1">
      <c r="B404" s="251"/>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c r="BE404" s="290"/>
      <c r="BF404" s="290"/>
    </row>
    <row r="405" spans="2:58" hidden="1">
      <c r="B405" s="251"/>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c r="BE405" s="290"/>
      <c r="BF405" s="290"/>
    </row>
    <row r="406" spans="2:58" hidden="1">
      <c r="B406" s="251"/>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c r="BE406" s="290"/>
      <c r="BF406" s="290"/>
    </row>
    <row r="407" spans="2:58" hidden="1">
      <c r="B407" s="251"/>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c r="BE407" s="290"/>
      <c r="BF407" s="290"/>
    </row>
    <row r="408" spans="2:58" hidden="1">
      <c r="B408" s="251"/>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c r="BE408" s="290"/>
      <c r="BF408" s="290"/>
    </row>
    <row r="409" spans="2:58" hidden="1">
      <c r="B409" s="251"/>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c r="BE409" s="290"/>
      <c r="BF409" s="290"/>
    </row>
    <row r="410" spans="2:58" hidden="1">
      <c r="B410" s="251"/>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row>
    <row r="411" spans="2:58" hidden="1">
      <c r="B411" s="251"/>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c r="BE411" s="290"/>
      <c r="BF411" s="290"/>
    </row>
    <row r="412" spans="2:58" hidden="1">
      <c r="B412" s="251"/>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c r="BE412" s="290"/>
      <c r="BF412" s="290"/>
    </row>
    <row r="413" spans="2:58" hidden="1">
      <c r="B413" s="251"/>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c r="BE413" s="290"/>
      <c r="BF413" s="290"/>
    </row>
    <row r="414" spans="2:58" hidden="1">
      <c r="B414" s="251"/>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c r="BE414" s="290"/>
      <c r="BF414" s="290"/>
    </row>
    <row r="415" spans="2:58" hidden="1">
      <c r="B415" s="251"/>
      <c r="AB415" s="290"/>
      <c r="AC415" s="290"/>
      <c r="AD415" s="290"/>
      <c r="AE415" s="290"/>
      <c r="AF415" s="290"/>
      <c r="AG415" s="290"/>
      <c r="AH415" s="290"/>
      <c r="AI415" s="290"/>
      <c r="AJ415" s="290"/>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c r="BE415" s="290"/>
      <c r="BF415" s="290"/>
    </row>
    <row r="416" spans="2:58" hidden="1">
      <c r="B416" s="251"/>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c r="BE416" s="290"/>
      <c r="BF416" s="290"/>
    </row>
    <row r="417" spans="2:58" hidden="1">
      <c r="B417" s="251"/>
      <c r="AB417" s="290"/>
      <c r="AC417" s="290"/>
      <c r="AD417" s="290"/>
      <c r="AE417" s="290"/>
      <c r="AF417" s="290"/>
      <c r="AG417" s="290"/>
      <c r="AH417" s="290"/>
      <c r="AI417" s="290"/>
      <c r="AJ417" s="290"/>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c r="BE417" s="290"/>
      <c r="BF417" s="290"/>
    </row>
    <row r="418" spans="2:58" hidden="1">
      <c r="B418" s="251"/>
      <c r="AB418" s="290"/>
      <c r="AC418" s="290"/>
      <c r="AD418" s="290"/>
      <c r="AE418" s="290"/>
      <c r="AF418" s="290"/>
      <c r="AG418" s="290"/>
      <c r="AH418" s="290"/>
      <c r="AI418" s="290"/>
      <c r="AJ418" s="290"/>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c r="BE418" s="290"/>
      <c r="BF418" s="290"/>
    </row>
    <row r="419" spans="2:58" hidden="1">
      <c r="B419" s="251"/>
      <c r="AB419" s="290"/>
      <c r="AC419" s="290"/>
      <c r="AD419" s="290"/>
      <c r="AE419" s="290"/>
      <c r="AF419" s="290"/>
      <c r="AG419" s="290"/>
      <c r="AH419" s="290"/>
      <c r="AI419" s="290"/>
      <c r="AJ419" s="290"/>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c r="BE419" s="290"/>
      <c r="BF419" s="290"/>
    </row>
    <row r="420" spans="2:58" hidden="1">
      <c r="B420" s="251"/>
      <c r="AB420" s="290"/>
      <c r="AC420" s="290"/>
      <c r="AD420" s="290"/>
      <c r="AE420" s="290"/>
      <c r="AF420" s="290"/>
      <c r="AG420" s="290"/>
      <c r="AH420" s="290"/>
      <c r="AI420" s="290"/>
      <c r="AJ420" s="290"/>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c r="BE420" s="290"/>
      <c r="BF420" s="290"/>
    </row>
    <row r="421" spans="2:58" hidden="1">
      <c r="B421" s="251"/>
      <c r="AB421" s="290"/>
      <c r="AC421" s="290"/>
      <c r="AD421" s="290"/>
      <c r="AE421" s="290"/>
      <c r="AF421" s="290"/>
      <c r="AG421" s="290"/>
      <c r="AH421" s="290"/>
      <c r="AI421" s="290"/>
      <c r="AJ421" s="290"/>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c r="BE421" s="290"/>
      <c r="BF421" s="290"/>
    </row>
    <row r="422" spans="2:58" hidden="1">
      <c r="B422" s="251"/>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c r="BE422" s="290"/>
      <c r="BF422" s="290"/>
    </row>
    <row r="423" spans="2:58" hidden="1">
      <c r="B423" s="251"/>
      <c r="AB423" s="290"/>
      <c r="AC423" s="290"/>
      <c r="AD423" s="290"/>
      <c r="AE423" s="290"/>
      <c r="AF423" s="290"/>
      <c r="AG423" s="290"/>
      <c r="AH423" s="290"/>
      <c r="AI423" s="290"/>
      <c r="AJ423" s="290"/>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c r="BE423" s="290"/>
      <c r="BF423" s="290"/>
    </row>
    <row r="424" spans="2:58" hidden="1">
      <c r="B424" s="251"/>
      <c r="AB424" s="290"/>
      <c r="AC424" s="290"/>
      <c r="AD424" s="290"/>
      <c r="AE424" s="290"/>
      <c r="AF424" s="290"/>
      <c r="AG424" s="290"/>
      <c r="AH424" s="290"/>
      <c r="AI424" s="290"/>
      <c r="AJ424" s="290"/>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c r="BE424" s="290"/>
      <c r="BF424" s="290"/>
    </row>
    <row r="425" spans="2:58" hidden="1">
      <c r="B425" s="251"/>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c r="BE425" s="290"/>
      <c r="BF425" s="290"/>
    </row>
    <row r="426" spans="2:58" hidden="1">
      <c r="B426" s="251"/>
      <c r="AB426" s="290"/>
      <c r="AC426" s="290"/>
      <c r="AD426" s="290"/>
      <c r="AE426" s="290"/>
      <c r="AF426" s="290"/>
      <c r="AG426" s="290"/>
      <c r="AH426" s="290"/>
      <c r="AI426" s="290"/>
      <c r="AJ426" s="290"/>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c r="BE426" s="290"/>
      <c r="BF426" s="290"/>
    </row>
    <row r="427" spans="2:58" hidden="1">
      <c r="B427" s="251"/>
      <c r="AB427" s="290"/>
      <c r="AC427" s="290"/>
      <c r="AD427" s="290"/>
      <c r="AE427" s="290"/>
      <c r="AF427" s="290"/>
      <c r="AG427" s="290"/>
      <c r="AH427" s="290"/>
      <c r="AI427" s="290"/>
      <c r="AJ427" s="290"/>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c r="BE427" s="290"/>
      <c r="BF427" s="290"/>
    </row>
    <row r="428" spans="2:58" hidden="1">
      <c r="B428" s="251"/>
      <c r="AB428" s="290"/>
      <c r="AC428" s="290"/>
      <c r="AD428" s="290"/>
      <c r="AE428" s="290"/>
      <c r="AF428" s="290"/>
      <c r="AG428" s="290"/>
      <c r="AH428" s="290"/>
      <c r="AI428" s="290"/>
      <c r="AJ428" s="290"/>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c r="BE428" s="290"/>
      <c r="BF428" s="290"/>
    </row>
    <row r="429" spans="2:58" hidden="1">
      <c r="B429" s="251"/>
      <c r="AB429" s="290"/>
      <c r="AC429" s="290"/>
      <c r="AD429" s="290"/>
      <c r="AE429" s="290"/>
      <c r="AF429" s="290"/>
      <c r="AG429" s="290"/>
      <c r="AH429" s="290"/>
      <c r="AI429" s="290"/>
      <c r="AJ429" s="290"/>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c r="BE429" s="290"/>
      <c r="BF429" s="290"/>
    </row>
    <row r="430" spans="2:58" hidden="1">
      <c r="B430" s="251"/>
      <c r="AB430" s="290"/>
      <c r="AC430" s="290"/>
      <c r="AD430" s="290"/>
      <c r="AE430" s="290"/>
      <c r="AF430" s="290"/>
      <c r="AG430" s="290"/>
      <c r="AH430" s="290"/>
      <c r="AI430" s="290"/>
      <c r="AJ430" s="290"/>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c r="BE430" s="290"/>
      <c r="BF430" s="290"/>
    </row>
    <row r="431" spans="2:58" hidden="1">
      <c r="B431" s="251"/>
      <c r="AB431" s="290"/>
      <c r="AC431" s="290"/>
      <c r="AD431" s="290"/>
      <c r="AE431" s="290"/>
      <c r="AF431" s="290"/>
      <c r="AG431" s="290"/>
      <c r="AH431" s="290"/>
      <c r="AI431" s="290"/>
      <c r="AJ431" s="290"/>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c r="BE431" s="290"/>
      <c r="BF431" s="290"/>
    </row>
    <row r="432" spans="2:58" hidden="1">
      <c r="B432" s="251"/>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c r="BE432" s="290"/>
      <c r="BF432" s="290"/>
    </row>
    <row r="433" spans="2:58" hidden="1">
      <c r="B433" s="251"/>
      <c r="AB433" s="290"/>
      <c r="AC433" s="290"/>
      <c r="AD433" s="290"/>
      <c r="AE433" s="290"/>
      <c r="AF433" s="290"/>
      <c r="AG433" s="290"/>
      <c r="AH433" s="290"/>
      <c r="AI433" s="290"/>
      <c r="AJ433" s="290"/>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c r="BE433" s="290"/>
      <c r="BF433" s="290"/>
    </row>
    <row r="434" spans="2:58" hidden="1">
      <c r="B434" s="251"/>
      <c r="AB434" s="290"/>
      <c r="AC434" s="290"/>
      <c r="AD434" s="290"/>
      <c r="AE434" s="290"/>
      <c r="AF434" s="290"/>
      <c r="AG434" s="290"/>
      <c r="AH434" s="290"/>
      <c r="AI434" s="290"/>
      <c r="AJ434" s="290"/>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c r="BE434" s="290"/>
      <c r="BF434" s="290"/>
    </row>
    <row r="435" spans="2:58" hidden="1">
      <c r="B435" s="251"/>
      <c r="AB435" s="290"/>
      <c r="AC435" s="290"/>
      <c r="AD435" s="290"/>
      <c r="AE435" s="290"/>
      <c r="AF435" s="290"/>
      <c r="AG435" s="290"/>
      <c r="AH435" s="290"/>
      <c r="AI435" s="290"/>
      <c r="AJ435" s="290"/>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c r="BE435" s="290"/>
      <c r="BF435" s="290"/>
    </row>
    <row r="436" spans="2:58" hidden="1">
      <c r="B436" s="251"/>
      <c r="AB436" s="290"/>
      <c r="AC436" s="290"/>
      <c r="AD436" s="290"/>
      <c r="AE436" s="290"/>
      <c r="AF436" s="290"/>
      <c r="AG436" s="290"/>
      <c r="AH436" s="290"/>
      <c r="AI436" s="290"/>
      <c r="AJ436" s="290"/>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c r="BE436" s="290"/>
      <c r="BF436" s="290"/>
    </row>
    <row r="437" spans="2:58" hidden="1">
      <c r="B437" s="251"/>
      <c r="AB437" s="290"/>
      <c r="AC437" s="290"/>
      <c r="AD437" s="290"/>
      <c r="AE437" s="290"/>
      <c r="AF437" s="290"/>
      <c r="AG437" s="290"/>
      <c r="AH437" s="290"/>
      <c r="AI437" s="290"/>
      <c r="AJ437" s="290"/>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c r="BE437" s="290"/>
      <c r="BF437" s="290"/>
    </row>
    <row r="438" spans="2:58" hidden="1">
      <c r="B438" s="251"/>
      <c r="AB438" s="290"/>
      <c r="AC438" s="290"/>
      <c r="AD438" s="290"/>
      <c r="AE438" s="290"/>
      <c r="AF438" s="290"/>
      <c r="AG438" s="290"/>
      <c r="AH438" s="290"/>
      <c r="AI438" s="290"/>
      <c r="AJ438" s="290"/>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c r="BE438" s="290"/>
      <c r="BF438" s="290"/>
    </row>
    <row r="439" spans="2:58" hidden="1">
      <c r="B439" s="251"/>
      <c r="AB439" s="290"/>
      <c r="AC439" s="290"/>
      <c r="AD439" s="290"/>
      <c r="AE439" s="290"/>
      <c r="AF439" s="290"/>
      <c r="AG439" s="290"/>
      <c r="AH439" s="290"/>
      <c r="AI439" s="290"/>
      <c r="AJ439" s="290"/>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c r="BE439" s="290"/>
      <c r="BF439" s="290"/>
    </row>
    <row r="440" spans="2:58" hidden="1">
      <c r="B440" s="251"/>
      <c r="AB440" s="290"/>
      <c r="AC440" s="290"/>
      <c r="AD440" s="290"/>
      <c r="AE440" s="290"/>
      <c r="AF440" s="290"/>
      <c r="AG440" s="290"/>
      <c r="AH440" s="290"/>
      <c r="AI440" s="290"/>
      <c r="AJ440" s="290"/>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c r="BE440" s="290"/>
      <c r="BF440" s="290"/>
    </row>
    <row r="441" spans="2:58" hidden="1">
      <c r="B441" s="251"/>
      <c r="AB441" s="290"/>
      <c r="AC441" s="290"/>
      <c r="AD441" s="290"/>
      <c r="AE441" s="290"/>
      <c r="AF441" s="290"/>
      <c r="AG441" s="290"/>
      <c r="AH441" s="290"/>
      <c r="AI441" s="290"/>
      <c r="AJ441" s="290"/>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c r="BE441" s="290"/>
      <c r="BF441" s="290"/>
    </row>
    <row r="442" spans="2:58" hidden="1">
      <c r="B442" s="251"/>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c r="BE442" s="290"/>
      <c r="BF442" s="290"/>
    </row>
    <row r="443" spans="2:58" hidden="1">
      <c r="B443" s="251"/>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c r="BE443" s="290"/>
      <c r="BF443" s="290"/>
    </row>
    <row r="444" spans="2:58" hidden="1">
      <c r="B444" s="251"/>
      <c r="AB444" s="290"/>
      <c r="AC444" s="290"/>
      <c r="AD444" s="290"/>
      <c r="AE444" s="290"/>
      <c r="AF444" s="290"/>
      <c r="AG444" s="290"/>
      <c r="AH444" s="290"/>
      <c r="AI444" s="290"/>
      <c r="AJ444" s="290"/>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c r="BE444" s="290"/>
      <c r="BF444" s="290"/>
    </row>
    <row r="445" spans="2:58" hidden="1">
      <c r="B445" s="251"/>
      <c r="AB445" s="290"/>
      <c r="AC445" s="290"/>
      <c r="AD445" s="290"/>
      <c r="AE445" s="290"/>
      <c r="AF445" s="290"/>
      <c r="AG445" s="290"/>
      <c r="AH445" s="290"/>
      <c r="AI445" s="290"/>
      <c r="AJ445" s="290"/>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c r="BE445" s="290"/>
      <c r="BF445" s="290"/>
    </row>
    <row r="446" spans="2:58" hidden="1">
      <c r="B446" s="251"/>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c r="BE446" s="290"/>
      <c r="BF446" s="290"/>
    </row>
    <row r="447" spans="2:58" hidden="1">
      <c r="B447" s="251"/>
      <c r="AB447" s="290"/>
      <c r="AC447" s="290"/>
      <c r="AD447" s="290"/>
      <c r="AE447" s="290"/>
      <c r="AF447" s="290"/>
      <c r="AG447" s="290"/>
      <c r="AH447" s="290"/>
      <c r="AI447" s="290"/>
      <c r="AJ447" s="290"/>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c r="BE447" s="290"/>
      <c r="BF447" s="290"/>
    </row>
    <row r="448" spans="2:58" hidden="1">
      <c r="B448" s="251"/>
      <c r="AB448" s="290"/>
      <c r="AC448" s="290"/>
      <c r="AD448" s="290"/>
      <c r="AE448" s="290"/>
      <c r="AF448" s="290"/>
      <c r="AG448" s="290"/>
      <c r="AH448" s="290"/>
      <c r="AI448" s="290"/>
      <c r="AJ448" s="290"/>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c r="BE448" s="290"/>
      <c r="BF448" s="290"/>
    </row>
    <row r="449" spans="2:58" hidden="1">
      <c r="B449" s="251"/>
      <c r="AB449" s="290"/>
      <c r="AC449" s="290"/>
      <c r="AD449" s="290"/>
      <c r="AE449" s="290"/>
      <c r="AF449" s="290"/>
      <c r="AG449" s="290"/>
      <c r="AH449" s="290"/>
      <c r="AI449" s="290"/>
      <c r="AJ449" s="290"/>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c r="BE449" s="290"/>
      <c r="BF449" s="290"/>
    </row>
    <row r="450" spans="2:58" hidden="1">
      <c r="B450" s="251"/>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c r="BE450" s="290"/>
      <c r="BF450" s="290"/>
    </row>
    <row r="451" spans="2:58" hidden="1">
      <c r="B451" s="251"/>
      <c r="AB451" s="290"/>
      <c r="AC451" s="290"/>
      <c r="AD451" s="290"/>
      <c r="AE451" s="290"/>
      <c r="AF451" s="290"/>
      <c r="AG451" s="290"/>
      <c r="AH451" s="290"/>
      <c r="AI451" s="290"/>
      <c r="AJ451" s="290"/>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c r="BE451" s="290"/>
      <c r="BF451" s="290"/>
    </row>
    <row r="452" spans="2:58" hidden="1">
      <c r="B452" s="251"/>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c r="BE452" s="290"/>
      <c r="BF452" s="290"/>
    </row>
    <row r="453" spans="2:58" hidden="1">
      <c r="B453" s="251"/>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c r="BE453" s="290"/>
      <c r="BF453" s="290"/>
    </row>
    <row r="454" spans="2:58" hidden="1">
      <c r="B454" s="251"/>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c r="BE454" s="290"/>
      <c r="BF454" s="290"/>
    </row>
    <row r="455" spans="2:58" hidden="1">
      <c r="B455" s="251"/>
      <c r="AB455" s="290"/>
      <c r="AC455" s="290"/>
      <c r="AD455" s="290"/>
      <c r="AE455" s="290"/>
      <c r="AF455" s="290"/>
      <c r="AG455" s="290"/>
      <c r="AH455" s="290"/>
      <c r="AI455" s="290"/>
      <c r="AJ455" s="290"/>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c r="BE455" s="290"/>
      <c r="BF455" s="290"/>
    </row>
    <row r="456" spans="2:58" hidden="1">
      <c r="B456" s="251"/>
      <c r="AB456" s="290"/>
      <c r="AC456" s="290"/>
      <c r="AD456" s="290"/>
      <c r="AE456" s="290"/>
      <c r="AF456" s="290"/>
      <c r="AG456" s="290"/>
      <c r="AH456" s="290"/>
      <c r="AI456" s="290"/>
      <c r="AJ456" s="290"/>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c r="BE456" s="290"/>
      <c r="BF456" s="290"/>
    </row>
    <row r="457" spans="2:58" hidden="1">
      <c r="B457" s="251"/>
      <c r="AB457" s="290"/>
      <c r="AC457" s="290"/>
      <c r="AD457" s="290"/>
      <c r="AE457" s="290"/>
      <c r="AF457" s="290"/>
      <c r="AG457" s="290"/>
      <c r="AH457" s="290"/>
      <c r="AI457" s="290"/>
      <c r="AJ457" s="290"/>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c r="BE457" s="290"/>
      <c r="BF457" s="290"/>
    </row>
    <row r="458" spans="2:58" hidden="1">
      <c r="B458" s="251"/>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c r="BE458" s="290"/>
      <c r="BF458" s="290"/>
    </row>
    <row r="459" spans="2:58" hidden="1">
      <c r="B459" s="251"/>
      <c r="AB459" s="290"/>
      <c r="AC459" s="290"/>
      <c r="AD459" s="290"/>
      <c r="AE459" s="290"/>
      <c r="AF459" s="290"/>
      <c r="AG459" s="290"/>
      <c r="AH459" s="290"/>
      <c r="AI459" s="290"/>
      <c r="AJ459" s="290"/>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c r="BE459" s="290"/>
      <c r="BF459" s="290"/>
    </row>
    <row r="460" spans="2:58" hidden="1">
      <c r="B460" s="251"/>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c r="BE460" s="290"/>
      <c r="BF460" s="290"/>
    </row>
    <row r="461" spans="2:58" hidden="1">
      <c r="B461" s="251"/>
      <c r="AB461" s="290"/>
      <c r="AC461" s="290"/>
      <c r="AD461" s="290"/>
      <c r="AE461" s="290"/>
      <c r="AF461" s="290"/>
      <c r="AG461" s="290"/>
      <c r="AH461" s="290"/>
      <c r="AI461" s="290"/>
      <c r="AJ461" s="290"/>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c r="BE461" s="290"/>
      <c r="BF461" s="290"/>
    </row>
    <row r="462" spans="2:58" hidden="1">
      <c r="B462" s="251"/>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c r="BE462" s="290"/>
      <c r="BF462" s="290"/>
    </row>
    <row r="463" spans="2:58" hidden="1">
      <c r="B463" s="251"/>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c r="BE463" s="290"/>
      <c r="BF463" s="290"/>
    </row>
    <row r="464" spans="2:58" hidden="1">
      <c r="B464" s="251"/>
      <c r="AB464" s="290"/>
      <c r="AC464" s="290"/>
      <c r="AD464" s="290"/>
      <c r="AE464" s="290"/>
      <c r="AF464" s="290"/>
      <c r="AG464" s="290"/>
      <c r="AH464" s="290"/>
      <c r="AI464" s="290"/>
      <c r="AJ464" s="290"/>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c r="BE464" s="290"/>
      <c r="BF464" s="290"/>
    </row>
    <row r="465" spans="2:58" hidden="1">
      <c r="B465" s="251"/>
      <c r="AB465" s="290"/>
      <c r="AC465" s="290"/>
      <c r="AD465" s="290"/>
      <c r="AE465" s="290"/>
      <c r="AF465" s="290"/>
      <c r="AG465" s="290"/>
      <c r="AH465" s="290"/>
      <c r="AI465" s="290"/>
      <c r="AJ465" s="290"/>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c r="BE465" s="290"/>
      <c r="BF465" s="290"/>
    </row>
    <row r="466" spans="2:58" hidden="1">
      <c r="B466" s="251"/>
      <c r="AB466" s="290"/>
      <c r="AC466" s="290"/>
      <c r="AD466" s="290"/>
      <c r="AE466" s="290"/>
      <c r="AF466" s="290"/>
      <c r="AG466" s="290"/>
      <c r="AH466" s="290"/>
      <c r="AI466" s="290"/>
      <c r="AJ466" s="290"/>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c r="BE466" s="290"/>
      <c r="BF466" s="290"/>
    </row>
    <row r="467" spans="2:58" hidden="1">
      <c r="B467" s="251"/>
      <c r="AB467" s="290"/>
      <c r="AC467" s="290"/>
      <c r="AD467" s="290"/>
      <c r="AE467" s="290"/>
      <c r="AF467" s="290"/>
      <c r="AG467" s="290"/>
      <c r="AH467" s="290"/>
      <c r="AI467" s="290"/>
      <c r="AJ467" s="290"/>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c r="BE467" s="290"/>
      <c r="BF467" s="290"/>
    </row>
    <row r="468" spans="2:58" hidden="1">
      <c r="B468" s="251"/>
      <c r="AB468" s="290"/>
      <c r="AC468" s="290"/>
      <c r="AD468" s="290"/>
      <c r="AE468" s="290"/>
      <c r="AF468" s="290"/>
      <c r="AG468" s="290"/>
      <c r="AH468" s="290"/>
      <c r="AI468" s="290"/>
      <c r="AJ468" s="290"/>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c r="BE468" s="290"/>
      <c r="BF468" s="290"/>
    </row>
    <row r="469" spans="2:58" hidden="1">
      <c r="B469" s="251"/>
      <c r="AB469" s="290"/>
      <c r="AC469" s="290"/>
      <c r="AD469" s="290"/>
      <c r="AE469" s="290"/>
      <c r="AF469" s="290"/>
      <c r="AG469" s="290"/>
      <c r="AH469" s="290"/>
      <c r="AI469" s="290"/>
      <c r="AJ469" s="290"/>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c r="BE469" s="290"/>
      <c r="BF469" s="290"/>
    </row>
    <row r="470" spans="2:58" hidden="1">
      <c r="B470" s="251"/>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row>
    <row r="471" spans="2:58" hidden="1">
      <c r="B471" s="251"/>
      <c r="AB471" s="290"/>
      <c r="AC471" s="290"/>
      <c r="AD471" s="290"/>
      <c r="AE471" s="290"/>
      <c r="AF471" s="290"/>
      <c r="AG471" s="290"/>
      <c r="AH471" s="290"/>
      <c r="AI471" s="290"/>
      <c r="AJ471" s="290"/>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c r="BE471" s="290"/>
      <c r="BF471" s="290"/>
    </row>
    <row r="472" spans="2:58" hidden="1">
      <c r="B472" s="251"/>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c r="BE472" s="290"/>
      <c r="BF472" s="290"/>
    </row>
    <row r="473" spans="2:58" hidden="1">
      <c r="B473" s="251"/>
      <c r="AB473" s="290"/>
      <c r="AC473" s="290"/>
      <c r="AD473" s="290"/>
      <c r="AE473" s="290"/>
      <c r="AF473" s="290"/>
      <c r="AG473" s="290"/>
      <c r="AH473" s="290"/>
      <c r="AI473" s="290"/>
      <c r="AJ473" s="290"/>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c r="BE473" s="290"/>
      <c r="BF473" s="290"/>
    </row>
    <row r="474" spans="2:58" hidden="1">
      <c r="B474" s="251"/>
      <c r="AB474" s="290"/>
      <c r="AC474" s="290"/>
      <c r="AD474" s="290"/>
      <c r="AE474" s="290"/>
      <c r="AF474" s="290"/>
      <c r="AG474" s="290"/>
      <c r="AH474" s="290"/>
      <c r="AI474" s="290"/>
      <c r="AJ474" s="290"/>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c r="BE474" s="290"/>
      <c r="BF474" s="290"/>
    </row>
    <row r="475" spans="2:58" hidden="1">
      <c r="B475" s="251"/>
      <c r="AB475" s="290"/>
      <c r="AC475" s="290"/>
      <c r="AD475" s="290"/>
      <c r="AE475" s="290"/>
      <c r="AF475" s="290"/>
      <c r="AG475" s="290"/>
      <c r="AH475" s="290"/>
      <c r="AI475" s="290"/>
      <c r="AJ475" s="290"/>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c r="BE475" s="290"/>
      <c r="BF475" s="290"/>
    </row>
    <row r="476" spans="2:58" hidden="1">
      <c r="B476" s="251"/>
      <c r="AB476" s="290"/>
      <c r="AC476" s="290"/>
      <c r="AD476" s="290"/>
      <c r="AE476" s="290"/>
      <c r="AF476" s="290"/>
      <c r="AG476" s="290"/>
      <c r="AH476" s="290"/>
      <c r="AI476" s="290"/>
      <c r="AJ476" s="290"/>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c r="BE476" s="290"/>
      <c r="BF476" s="290"/>
    </row>
    <row r="477" spans="2:58" hidden="1">
      <c r="B477" s="251"/>
      <c r="AB477" s="290"/>
      <c r="AC477" s="290"/>
      <c r="AD477" s="290"/>
      <c r="AE477" s="290"/>
      <c r="AF477" s="290"/>
      <c r="AG477" s="290"/>
      <c r="AH477" s="290"/>
      <c r="AI477" s="290"/>
      <c r="AJ477" s="290"/>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c r="BE477" s="290"/>
      <c r="BF477" s="290"/>
    </row>
    <row r="478" spans="2:58" hidden="1">
      <c r="B478" s="251"/>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row>
    <row r="479" spans="2:58" hidden="1">
      <c r="B479" s="251"/>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c r="BE479" s="290"/>
      <c r="BF479" s="290"/>
    </row>
    <row r="480" spans="2:58" hidden="1">
      <c r="B480" s="251"/>
      <c r="AB480" s="290"/>
      <c r="AC480" s="290"/>
      <c r="AD480" s="290"/>
      <c r="AE480" s="290"/>
      <c r="AF480" s="290"/>
      <c r="AG480" s="290"/>
      <c r="AH480" s="290"/>
      <c r="AI480" s="290"/>
      <c r="AJ480" s="290"/>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c r="BE480" s="290"/>
      <c r="BF480" s="290"/>
    </row>
    <row r="481" spans="2:58" hidden="1">
      <c r="B481" s="251"/>
      <c r="AB481" s="290"/>
      <c r="AC481" s="290"/>
      <c r="AD481" s="290"/>
      <c r="AE481" s="290"/>
      <c r="AF481" s="290"/>
      <c r="AG481" s="290"/>
      <c r="AH481" s="290"/>
      <c r="AI481" s="290"/>
      <c r="AJ481" s="290"/>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c r="BE481" s="290"/>
      <c r="BF481" s="290"/>
    </row>
    <row r="482" spans="2:58" hidden="1">
      <c r="B482" s="251"/>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c r="BE482" s="290"/>
      <c r="BF482" s="290"/>
    </row>
    <row r="483" spans="2:58" hidden="1">
      <c r="B483" s="251"/>
      <c r="AB483" s="290"/>
      <c r="AC483" s="290"/>
      <c r="AD483" s="290"/>
      <c r="AE483" s="290"/>
      <c r="AF483" s="290"/>
      <c r="AG483" s="290"/>
      <c r="AH483" s="290"/>
      <c r="AI483" s="290"/>
      <c r="AJ483" s="290"/>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c r="BE483" s="290"/>
      <c r="BF483" s="290"/>
    </row>
    <row r="484" spans="2:58" hidden="1">
      <c r="B484" s="251"/>
      <c r="AB484" s="290"/>
      <c r="AC484" s="290"/>
      <c r="AD484" s="290"/>
      <c r="AE484" s="290"/>
      <c r="AF484" s="290"/>
      <c r="AG484" s="290"/>
      <c r="AH484" s="290"/>
      <c r="AI484" s="290"/>
      <c r="AJ484" s="290"/>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c r="BE484" s="290"/>
      <c r="BF484" s="290"/>
    </row>
    <row r="485" spans="2:58" hidden="1">
      <c r="B485" s="251"/>
      <c r="AB485" s="290"/>
      <c r="AC485" s="290"/>
      <c r="AD485" s="290"/>
      <c r="AE485" s="290"/>
      <c r="AF485" s="290"/>
      <c r="AG485" s="290"/>
      <c r="AH485" s="290"/>
      <c r="AI485" s="290"/>
      <c r="AJ485" s="290"/>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c r="BE485" s="290"/>
      <c r="BF485" s="290"/>
    </row>
    <row r="486" spans="2:58" hidden="1">
      <c r="B486" s="251"/>
      <c r="AB486" s="290"/>
      <c r="AC486" s="290"/>
      <c r="AD486" s="290"/>
      <c r="AE486" s="290"/>
      <c r="AF486" s="290"/>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row>
    <row r="487" spans="2:58" hidden="1">
      <c r="B487" s="251"/>
      <c r="AB487" s="290"/>
      <c r="AC487" s="290"/>
      <c r="AD487" s="290"/>
      <c r="AE487" s="290"/>
      <c r="AF487" s="290"/>
      <c r="AG487" s="290"/>
      <c r="AH487" s="290"/>
      <c r="AI487" s="290"/>
      <c r="AJ487" s="290"/>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c r="BE487" s="290"/>
      <c r="BF487" s="290"/>
    </row>
    <row r="488" spans="2:58" hidden="1">
      <c r="B488" s="251"/>
      <c r="AB488" s="290"/>
      <c r="AC488" s="290"/>
      <c r="AD488" s="290"/>
      <c r="AE488" s="290"/>
      <c r="AF488" s="290"/>
      <c r="AG488" s="290"/>
      <c r="AH488" s="290"/>
      <c r="AI488" s="290"/>
      <c r="AJ488" s="290"/>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c r="BE488" s="290"/>
      <c r="BF488" s="290"/>
    </row>
    <row r="489" spans="2:58" hidden="1">
      <c r="B489" s="251"/>
      <c r="AB489" s="290"/>
      <c r="AC489" s="290"/>
      <c r="AD489" s="290"/>
      <c r="AE489" s="290"/>
      <c r="AF489" s="290"/>
      <c r="AG489" s="290"/>
      <c r="AH489" s="290"/>
      <c r="AI489" s="290"/>
      <c r="AJ489" s="290"/>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c r="BE489" s="290"/>
      <c r="BF489" s="290"/>
    </row>
    <row r="490" spans="2:58" hidden="1">
      <c r="B490" s="251"/>
      <c r="AB490" s="290"/>
      <c r="AC490" s="290"/>
      <c r="AD490" s="290"/>
      <c r="AE490" s="290"/>
      <c r="AF490" s="290"/>
      <c r="AG490" s="290"/>
      <c r="AH490" s="290"/>
      <c r="AI490" s="290"/>
      <c r="AJ490" s="290"/>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c r="BE490" s="290"/>
      <c r="BF490" s="290"/>
    </row>
    <row r="491" spans="2:58" hidden="1">
      <c r="B491" s="251"/>
      <c r="AB491" s="290"/>
      <c r="AC491" s="290"/>
      <c r="AD491" s="290"/>
      <c r="AE491" s="290"/>
      <c r="AF491" s="290"/>
      <c r="AG491" s="290"/>
      <c r="AH491" s="290"/>
      <c r="AI491" s="290"/>
      <c r="AJ491" s="290"/>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c r="BE491" s="290"/>
      <c r="BF491" s="290"/>
    </row>
    <row r="492" spans="2:58" hidden="1">
      <c r="B492" s="251"/>
      <c r="AB492" s="290"/>
      <c r="AC492" s="290"/>
      <c r="AD492" s="290"/>
      <c r="AE492" s="290"/>
      <c r="AF492" s="290"/>
      <c r="AG492" s="290"/>
      <c r="AH492" s="290"/>
      <c r="AI492" s="290"/>
      <c r="AJ492" s="290"/>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c r="BE492" s="290"/>
      <c r="BF492" s="290"/>
    </row>
    <row r="493" spans="2:58" hidden="1">
      <c r="B493" s="251"/>
      <c r="AB493" s="290"/>
      <c r="AC493" s="290"/>
      <c r="AD493" s="290"/>
      <c r="AE493" s="290"/>
      <c r="AF493" s="290"/>
      <c r="AG493" s="290"/>
      <c r="AH493" s="290"/>
      <c r="AI493" s="290"/>
      <c r="AJ493" s="290"/>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c r="BE493" s="290"/>
      <c r="BF493" s="290"/>
    </row>
    <row r="494" spans="2:58" hidden="1">
      <c r="B494" s="251"/>
      <c r="AB494" s="290"/>
      <c r="AC494" s="290"/>
      <c r="AD494" s="290"/>
      <c r="AE494" s="290"/>
      <c r="AF494" s="290"/>
      <c r="AG494" s="290"/>
      <c r="AH494" s="290"/>
      <c r="AI494" s="290"/>
      <c r="AJ494" s="290"/>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c r="BE494" s="290"/>
      <c r="BF494" s="290"/>
    </row>
    <row r="495" spans="2:58" hidden="1">
      <c r="B495" s="251"/>
      <c r="AB495" s="290"/>
      <c r="AC495" s="290"/>
      <c r="AD495" s="290"/>
      <c r="AE495" s="290"/>
      <c r="AF495" s="290"/>
      <c r="AG495" s="290"/>
      <c r="AH495" s="290"/>
      <c r="AI495" s="290"/>
      <c r="AJ495" s="290"/>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c r="BE495" s="290"/>
      <c r="BF495" s="290"/>
    </row>
    <row r="496" spans="2:58" hidden="1">
      <c r="B496" s="251"/>
      <c r="AB496" s="290"/>
      <c r="AC496" s="290"/>
      <c r="AD496" s="290"/>
      <c r="AE496" s="290"/>
      <c r="AF496" s="290"/>
      <c r="AG496" s="290"/>
      <c r="AH496" s="290"/>
      <c r="AI496" s="290"/>
      <c r="AJ496" s="290"/>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c r="BE496" s="290"/>
      <c r="BF496" s="290"/>
    </row>
    <row r="497" spans="2:58" hidden="1">
      <c r="B497" s="251"/>
      <c r="AB497" s="290"/>
      <c r="AC497" s="290"/>
      <c r="AD497" s="290"/>
      <c r="AE497" s="290"/>
      <c r="AF497" s="290"/>
      <c r="AG497" s="290"/>
      <c r="AH497" s="290"/>
      <c r="AI497" s="290"/>
      <c r="AJ497" s="290"/>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c r="BE497" s="290"/>
      <c r="BF497" s="290"/>
    </row>
    <row r="498" spans="2:58" hidden="1">
      <c r="B498" s="251"/>
      <c r="AB498" s="290"/>
      <c r="AC498" s="290"/>
      <c r="AD498" s="290"/>
      <c r="AE498" s="290"/>
      <c r="AF498" s="290"/>
      <c r="AG498" s="290"/>
      <c r="AH498" s="290"/>
      <c r="AI498" s="290"/>
      <c r="AJ498" s="290"/>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c r="BE498" s="290"/>
      <c r="BF498" s="290"/>
    </row>
    <row r="499" spans="2:58" hidden="1">
      <c r="B499" s="251"/>
      <c r="AB499" s="290"/>
      <c r="AC499" s="290"/>
      <c r="AD499" s="290"/>
      <c r="AE499" s="290"/>
      <c r="AF499" s="290"/>
      <c r="AG499" s="290"/>
      <c r="AH499" s="290"/>
      <c r="AI499" s="290"/>
      <c r="AJ499" s="290"/>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c r="BE499" s="290"/>
      <c r="BF499" s="290"/>
    </row>
    <row r="500" spans="2:58" hidden="1">
      <c r="B500" s="251"/>
      <c r="AB500" s="290"/>
      <c r="AC500" s="290"/>
      <c r="AD500" s="290"/>
      <c r="AE500" s="290"/>
      <c r="AF500" s="290"/>
      <c r="AG500" s="290"/>
      <c r="AH500" s="290"/>
      <c r="AI500" s="290"/>
      <c r="AJ500" s="290"/>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c r="BE500" s="290"/>
      <c r="BF500" s="290"/>
    </row>
    <row r="501" spans="2:58" hidden="1">
      <c r="B501" s="251"/>
      <c r="AB501" s="290"/>
      <c r="AC501" s="290"/>
      <c r="AD501" s="290"/>
      <c r="AE501" s="290"/>
      <c r="AF501" s="290"/>
      <c r="AG501" s="290"/>
      <c r="AH501" s="290"/>
      <c r="AI501" s="290"/>
      <c r="AJ501" s="290"/>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c r="BE501" s="290"/>
      <c r="BF501" s="290"/>
    </row>
    <row r="502" spans="2:58" hidden="1">
      <c r="B502" s="251"/>
      <c r="AB502" s="290"/>
      <c r="AC502" s="290"/>
      <c r="AD502" s="290"/>
      <c r="AE502" s="290"/>
      <c r="AF502" s="290"/>
      <c r="AG502" s="290"/>
      <c r="AH502" s="290"/>
      <c r="AI502" s="290"/>
      <c r="AJ502" s="290"/>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c r="BE502" s="290"/>
      <c r="BF502" s="290"/>
    </row>
    <row r="503" spans="2:58" hidden="1">
      <c r="B503" s="251"/>
      <c r="AB503" s="290"/>
      <c r="AC503" s="290"/>
      <c r="AD503" s="290"/>
      <c r="AE503" s="290"/>
      <c r="AF503" s="290"/>
      <c r="AG503" s="290"/>
      <c r="AH503" s="290"/>
      <c r="AI503" s="290"/>
      <c r="AJ503" s="290"/>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c r="BE503" s="290"/>
      <c r="BF503" s="290"/>
    </row>
    <row r="504" spans="2:58" hidden="1">
      <c r="B504" s="251"/>
      <c r="AB504" s="290"/>
      <c r="AC504" s="290"/>
      <c r="AD504" s="290"/>
      <c r="AE504" s="290"/>
      <c r="AF504" s="290"/>
      <c r="AG504" s="290"/>
      <c r="AH504" s="290"/>
      <c r="AI504" s="290"/>
      <c r="AJ504" s="290"/>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c r="BE504" s="290"/>
      <c r="BF504" s="290"/>
    </row>
    <row r="505" spans="2:58" hidden="1">
      <c r="B505" s="251"/>
      <c r="AB505" s="290"/>
      <c r="AC505" s="290"/>
      <c r="AD505" s="290"/>
      <c r="AE505" s="290"/>
      <c r="AF505" s="290"/>
      <c r="AG505" s="290"/>
      <c r="AH505" s="290"/>
      <c r="AI505" s="290"/>
      <c r="AJ505" s="290"/>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c r="BE505" s="290"/>
      <c r="BF505" s="290"/>
    </row>
    <row r="506" spans="2:58" hidden="1">
      <c r="B506" s="251"/>
      <c r="AB506" s="290"/>
      <c r="AC506" s="290"/>
      <c r="AD506" s="290"/>
      <c r="AE506" s="290"/>
      <c r="AF506" s="290"/>
      <c r="AG506" s="290"/>
      <c r="AH506" s="290"/>
      <c r="AI506" s="290"/>
      <c r="AJ506" s="290"/>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c r="BE506" s="290"/>
      <c r="BF506" s="290"/>
    </row>
    <row r="507" spans="2:58" hidden="1">
      <c r="B507" s="251"/>
      <c r="AB507" s="290"/>
      <c r="AC507" s="290"/>
      <c r="AD507" s="290"/>
      <c r="AE507" s="290"/>
      <c r="AF507" s="290"/>
      <c r="AG507" s="290"/>
      <c r="AH507" s="290"/>
      <c r="AI507" s="290"/>
      <c r="AJ507" s="290"/>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c r="BE507" s="290"/>
      <c r="BF507" s="290"/>
    </row>
    <row r="508" spans="2:58" hidden="1">
      <c r="B508" s="251"/>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c r="BE508" s="290"/>
      <c r="BF508" s="290"/>
    </row>
    <row r="509" spans="2:58" hidden="1">
      <c r="B509" s="251"/>
      <c r="AB509" s="290"/>
      <c r="AC509" s="290"/>
      <c r="AD509" s="290"/>
      <c r="AE509" s="290"/>
      <c r="AF509" s="290"/>
      <c r="AG509" s="290"/>
      <c r="AH509" s="290"/>
      <c r="AI509" s="290"/>
      <c r="AJ509" s="290"/>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c r="BE509" s="290"/>
      <c r="BF509" s="290"/>
    </row>
    <row r="510" spans="2:58" hidden="1">
      <c r="B510" s="251"/>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c r="BE510" s="290"/>
      <c r="BF510" s="290"/>
    </row>
    <row r="511" spans="2:58" hidden="1">
      <c r="B511" s="251"/>
      <c r="AB511" s="290"/>
      <c r="AC511" s="290"/>
      <c r="AD511" s="290"/>
      <c r="AE511" s="290"/>
      <c r="AF511" s="290"/>
      <c r="AG511" s="290"/>
      <c r="AH511" s="290"/>
      <c r="AI511" s="290"/>
      <c r="AJ511" s="290"/>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c r="BE511" s="290"/>
      <c r="BF511" s="290"/>
    </row>
    <row r="512" spans="2:58" hidden="1">
      <c r="B512" s="251"/>
      <c r="AB512" s="290"/>
      <c r="AC512" s="290"/>
      <c r="AD512" s="290"/>
      <c r="AE512" s="290"/>
      <c r="AF512" s="290"/>
      <c r="AG512" s="290"/>
      <c r="AH512" s="290"/>
      <c r="AI512" s="290"/>
      <c r="AJ512" s="290"/>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c r="BE512" s="290"/>
      <c r="BF512" s="290"/>
    </row>
    <row r="513" spans="2:58" hidden="1">
      <c r="B513" s="251"/>
      <c r="AB513" s="290"/>
      <c r="AC513" s="290"/>
      <c r="AD513" s="290"/>
      <c r="AE513" s="290"/>
      <c r="AF513" s="290"/>
      <c r="AG513" s="290"/>
      <c r="AH513" s="290"/>
      <c r="AI513" s="290"/>
      <c r="AJ513" s="290"/>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c r="BE513" s="290"/>
      <c r="BF513" s="290"/>
    </row>
    <row r="514" spans="2:58" hidden="1">
      <c r="B514" s="251"/>
      <c r="AB514" s="290"/>
      <c r="AC514" s="290"/>
      <c r="AD514" s="290"/>
      <c r="AE514" s="290"/>
      <c r="AF514" s="290"/>
      <c r="AG514" s="290"/>
      <c r="AH514" s="290"/>
      <c r="AI514" s="290"/>
      <c r="AJ514" s="290"/>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c r="BE514" s="290"/>
      <c r="BF514" s="290"/>
    </row>
    <row r="515" spans="2:58" hidden="1">
      <c r="B515" s="251"/>
      <c r="AB515" s="290"/>
      <c r="AC515" s="290"/>
      <c r="AD515" s="290"/>
      <c r="AE515" s="290"/>
      <c r="AF515" s="290"/>
      <c r="AG515" s="290"/>
      <c r="AH515" s="290"/>
      <c r="AI515" s="290"/>
      <c r="AJ515" s="290"/>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c r="BE515" s="290"/>
      <c r="BF515" s="290"/>
    </row>
    <row r="516" spans="2:58" hidden="1">
      <c r="B516" s="251"/>
      <c r="AB516" s="290"/>
      <c r="AC516" s="290"/>
      <c r="AD516" s="290"/>
      <c r="AE516" s="290"/>
      <c r="AF516" s="290"/>
      <c r="AG516" s="290"/>
      <c r="AH516" s="290"/>
      <c r="AI516" s="290"/>
      <c r="AJ516" s="290"/>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c r="BE516" s="290"/>
      <c r="BF516" s="290"/>
    </row>
    <row r="517" spans="2:58" hidden="1">
      <c r="B517" s="251"/>
      <c r="AB517" s="290"/>
      <c r="AC517" s="290"/>
      <c r="AD517" s="290"/>
      <c r="AE517" s="290"/>
      <c r="AF517" s="290"/>
      <c r="AG517" s="290"/>
      <c r="AH517" s="290"/>
      <c r="AI517" s="290"/>
      <c r="AJ517" s="290"/>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c r="BE517" s="290"/>
      <c r="BF517" s="290"/>
    </row>
    <row r="518" spans="2:58" hidden="1">
      <c r="B518" s="251"/>
      <c r="AB518" s="290"/>
      <c r="AC518" s="290"/>
      <c r="AD518" s="290"/>
      <c r="AE518" s="290"/>
      <c r="AF518" s="290"/>
      <c r="AG518" s="290"/>
      <c r="AH518" s="290"/>
      <c r="AI518" s="290"/>
      <c r="AJ518" s="290"/>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c r="BE518" s="290"/>
      <c r="BF518" s="290"/>
    </row>
    <row r="519" spans="2:58" hidden="1">
      <c r="B519" s="251"/>
      <c r="AB519" s="290"/>
      <c r="AC519" s="290"/>
      <c r="AD519" s="290"/>
      <c r="AE519" s="290"/>
      <c r="AF519" s="290"/>
      <c r="AG519" s="290"/>
      <c r="AH519" s="290"/>
      <c r="AI519" s="290"/>
      <c r="AJ519" s="290"/>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c r="BE519" s="290"/>
      <c r="BF519" s="290"/>
    </row>
    <row r="520" spans="2:58" hidden="1">
      <c r="B520" s="251"/>
      <c r="AB520" s="290"/>
      <c r="AC520" s="290"/>
      <c r="AD520" s="290"/>
      <c r="AE520" s="290"/>
      <c r="AF520" s="290"/>
      <c r="AG520" s="290"/>
      <c r="AH520" s="290"/>
      <c r="AI520" s="290"/>
      <c r="AJ520" s="290"/>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c r="BE520" s="290"/>
      <c r="BF520" s="290"/>
    </row>
    <row r="521" spans="2:58" hidden="1">
      <c r="B521" s="251"/>
      <c r="AB521" s="290"/>
      <c r="AC521" s="290"/>
      <c r="AD521" s="290"/>
      <c r="AE521" s="290"/>
      <c r="AF521" s="290"/>
      <c r="AG521" s="290"/>
      <c r="AH521" s="290"/>
      <c r="AI521" s="290"/>
      <c r="AJ521" s="290"/>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c r="BE521" s="290"/>
      <c r="BF521" s="290"/>
    </row>
    <row r="522" spans="2:58" hidden="1">
      <c r="B522" s="251"/>
      <c r="AB522" s="290"/>
      <c r="AC522" s="290"/>
      <c r="AD522" s="290"/>
      <c r="AE522" s="290"/>
      <c r="AF522" s="290"/>
      <c r="AG522" s="290"/>
      <c r="AH522" s="290"/>
      <c r="AI522" s="290"/>
      <c r="AJ522" s="290"/>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c r="BE522" s="290"/>
      <c r="BF522" s="290"/>
    </row>
    <row r="523" spans="2:58" hidden="1">
      <c r="B523" s="251"/>
      <c r="AB523" s="290"/>
      <c r="AC523" s="290"/>
      <c r="AD523" s="290"/>
      <c r="AE523" s="290"/>
      <c r="AF523" s="290"/>
      <c r="AG523" s="290"/>
      <c r="AH523" s="290"/>
      <c r="AI523" s="290"/>
      <c r="AJ523" s="290"/>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c r="BE523" s="290"/>
      <c r="BF523" s="290"/>
    </row>
    <row r="524" spans="2:58" hidden="1">
      <c r="B524" s="251"/>
      <c r="AB524" s="290"/>
      <c r="AC524" s="290"/>
      <c r="AD524" s="290"/>
      <c r="AE524" s="290"/>
      <c r="AF524" s="290"/>
      <c r="AG524" s="290"/>
      <c r="AH524" s="290"/>
      <c r="AI524" s="290"/>
      <c r="AJ524" s="290"/>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c r="BE524" s="290"/>
      <c r="BF524" s="290"/>
    </row>
    <row r="525" spans="2:58" hidden="1">
      <c r="B525" s="251"/>
      <c r="AB525" s="290"/>
      <c r="AC525" s="290"/>
      <c r="AD525" s="290"/>
      <c r="AE525" s="290"/>
      <c r="AF525" s="290"/>
      <c r="AG525" s="290"/>
      <c r="AH525" s="290"/>
      <c r="AI525" s="290"/>
      <c r="AJ525" s="290"/>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c r="BE525" s="290"/>
      <c r="BF525" s="290"/>
    </row>
    <row r="526" spans="2:58" hidden="1">
      <c r="B526" s="251"/>
      <c r="AB526" s="290"/>
      <c r="AC526" s="290"/>
      <c r="AD526" s="290"/>
      <c r="AE526" s="290"/>
      <c r="AF526" s="290"/>
      <c r="AG526" s="290"/>
      <c r="AH526" s="290"/>
      <c r="AI526" s="290"/>
      <c r="AJ526" s="290"/>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c r="BE526" s="290"/>
      <c r="BF526" s="290"/>
    </row>
    <row r="527" spans="2:58" hidden="1">
      <c r="B527" s="251"/>
      <c r="AB527" s="290"/>
      <c r="AC527" s="290"/>
      <c r="AD527" s="290"/>
      <c r="AE527" s="290"/>
      <c r="AF527" s="290"/>
      <c r="AG527" s="290"/>
      <c r="AH527" s="290"/>
      <c r="AI527" s="290"/>
      <c r="AJ527" s="290"/>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c r="BE527" s="290"/>
      <c r="BF527" s="290"/>
    </row>
    <row r="528" spans="2:58" hidden="1">
      <c r="B528" s="251"/>
      <c r="AB528" s="290"/>
      <c r="AC528" s="290"/>
      <c r="AD528" s="290"/>
      <c r="AE528" s="290"/>
      <c r="AF528" s="290"/>
      <c r="AG528" s="290"/>
      <c r="AH528" s="290"/>
      <c r="AI528" s="290"/>
      <c r="AJ528" s="290"/>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c r="BE528" s="290"/>
      <c r="BF528" s="290"/>
    </row>
    <row r="529" spans="2:58" hidden="1">
      <c r="B529" s="251"/>
      <c r="AB529" s="290"/>
      <c r="AC529" s="290"/>
      <c r="AD529" s="290"/>
      <c r="AE529" s="290"/>
      <c r="AF529" s="290"/>
      <c r="AG529" s="290"/>
      <c r="AH529" s="290"/>
      <c r="AI529" s="290"/>
      <c r="AJ529" s="290"/>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c r="BE529" s="290"/>
      <c r="BF529" s="290"/>
    </row>
    <row r="530" spans="2:58" hidden="1">
      <c r="B530" s="251"/>
      <c r="AB530" s="290"/>
      <c r="AC530" s="290"/>
      <c r="AD530" s="290"/>
      <c r="AE530" s="290"/>
      <c r="AF530" s="290"/>
      <c r="AG530" s="290"/>
      <c r="AH530" s="290"/>
      <c r="AI530" s="290"/>
      <c r="AJ530" s="290"/>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c r="BE530" s="290"/>
      <c r="BF530" s="290"/>
    </row>
    <row r="531" spans="2:58" hidden="1">
      <c r="B531" s="251"/>
      <c r="AB531" s="290"/>
      <c r="AC531" s="290"/>
      <c r="AD531" s="290"/>
      <c r="AE531" s="290"/>
      <c r="AF531" s="290"/>
      <c r="AG531" s="290"/>
      <c r="AH531" s="290"/>
      <c r="AI531" s="290"/>
      <c r="AJ531" s="290"/>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c r="BE531" s="290"/>
      <c r="BF531" s="290"/>
    </row>
    <row r="532" spans="2:58" hidden="1">
      <c r="B532" s="251"/>
      <c r="AB532" s="290"/>
      <c r="AC532" s="290"/>
      <c r="AD532" s="290"/>
      <c r="AE532" s="290"/>
      <c r="AF532" s="290"/>
      <c r="AG532" s="290"/>
      <c r="AH532" s="290"/>
      <c r="AI532" s="290"/>
      <c r="AJ532" s="290"/>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c r="BE532" s="290"/>
      <c r="BF532" s="290"/>
    </row>
    <row r="533" spans="2:58" hidden="1">
      <c r="B533" s="251"/>
      <c r="AB533" s="290"/>
      <c r="AC533" s="290"/>
      <c r="AD533" s="290"/>
      <c r="AE533" s="290"/>
      <c r="AF533" s="290"/>
      <c r="AG533" s="290"/>
      <c r="AH533" s="290"/>
      <c r="AI533" s="290"/>
      <c r="AJ533" s="290"/>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c r="BE533" s="290"/>
      <c r="BF533" s="290"/>
    </row>
    <row r="534" spans="2:58" hidden="1">
      <c r="B534" s="251"/>
      <c r="AB534" s="290"/>
      <c r="AC534" s="290"/>
      <c r="AD534" s="290"/>
      <c r="AE534" s="290"/>
      <c r="AF534" s="290"/>
      <c r="AG534" s="290"/>
      <c r="AH534" s="290"/>
      <c r="AI534" s="290"/>
      <c r="AJ534" s="290"/>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c r="BE534" s="290"/>
      <c r="BF534" s="290"/>
    </row>
    <row r="535" spans="2:58" hidden="1">
      <c r="B535" s="251"/>
      <c r="AB535" s="290"/>
      <c r="AC535" s="290"/>
      <c r="AD535" s="290"/>
      <c r="AE535" s="290"/>
      <c r="AF535" s="290"/>
      <c r="AG535" s="290"/>
      <c r="AH535" s="290"/>
      <c r="AI535" s="290"/>
      <c r="AJ535" s="290"/>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c r="BE535" s="290"/>
      <c r="BF535" s="290"/>
    </row>
    <row r="536" spans="2:58" hidden="1">
      <c r="B536" s="251"/>
      <c r="AB536" s="290"/>
      <c r="AC536" s="290"/>
      <c r="AD536" s="290"/>
      <c r="AE536" s="290"/>
      <c r="AF536" s="290"/>
      <c r="AG536" s="290"/>
      <c r="AH536" s="290"/>
      <c r="AI536" s="290"/>
      <c r="AJ536" s="290"/>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c r="BE536" s="290"/>
      <c r="BF536" s="290"/>
    </row>
    <row r="537" spans="2:58" hidden="1">
      <c r="B537" s="251"/>
      <c r="AB537" s="290"/>
      <c r="AC537" s="290"/>
      <c r="AD537" s="290"/>
      <c r="AE537" s="290"/>
      <c r="AF537" s="290"/>
      <c r="AG537" s="290"/>
      <c r="AH537" s="290"/>
      <c r="AI537" s="290"/>
      <c r="AJ537" s="290"/>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c r="BE537" s="290"/>
      <c r="BF537" s="290"/>
    </row>
    <row r="538" spans="2:58" hidden="1">
      <c r="B538" s="251"/>
      <c r="AB538" s="290"/>
      <c r="AC538" s="290"/>
      <c r="AD538" s="290"/>
      <c r="AE538" s="290"/>
      <c r="AF538" s="290"/>
      <c r="AG538" s="290"/>
      <c r="AH538" s="290"/>
      <c r="AI538" s="290"/>
      <c r="AJ538" s="290"/>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c r="BE538" s="290"/>
      <c r="BF538" s="290"/>
    </row>
    <row r="539" spans="2:58" hidden="1">
      <c r="B539" s="251"/>
      <c r="AB539" s="290"/>
      <c r="AC539" s="290"/>
      <c r="AD539" s="290"/>
      <c r="AE539" s="290"/>
      <c r="AF539" s="290"/>
      <c r="AG539" s="290"/>
      <c r="AH539" s="290"/>
      <c r="AI539" s="290"/>
      <c r="AJ539" s="290"/>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c r="BE539" s="290"/>
      <c r="BF539" s="290"/>
    </row>
    <row r="540" spans="2:58" hidden="1">
      <c r="B540" s="251"/>
      <c r="AB540" s="290"/>
      <c r="AC540" s="290"/>
      <c r="AD540" s="290"/>
      <c r="AE540" s="290"/>
      <c r="AF540" s="290"/>
      <c r="AG540" s="290"/>
      <c r="AH540" s="290"/>
      <c r="AI540" s="290"/>
      <c r="AJ540" s="290"/>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c r="BE540" s="290"/>
      <c r="BF540" s="290"/>
    </row>
    <row r="541" spans="2:58" hidden="1">
      <c r="B541" s="251"/>
      <c r="AB541" s="290"/>
      <c r="AC541" s="290"/>
      <c r="AD541" s="290"/>
      <c r="AE541" s="290"/>
      <c r="AF541" s="290"/>
      <c r="AG541" s="290"/>
      <c r="AH541" s="290"/>
      <c r="AI541" s="290"/>
      <c r="AJ541" s="290"/>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c r="BE541" s="290"/>
      <c r="BF541" s="290"/>
    </row>
    <row r="542" spans="2:58" hidden="1">
      <c r="B542" s="251"/>
      <c r="AB542" s="290"/>
      <c r="AC542" s="290"/>
      <c r="AD542" s="290"/>
      <c r="AE542" s="290"/>
      <c r="AF542" s="290"/>
      <c r="AG542" s="290"/>
      <c r="AH542" s="290"/>
      <c r="AI542" s="290"/>
      <c r="AJ542" s="290"/>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c r="BE542" s="290"/>
      <c r="BF542" s="290"/>
    </row>
    <row r="543" spans="2:58" hidden="1">
      <c r="B543" s="251"/>
      <c r="AB543" s="290"/>
      <c r="AC543" s="290"/>
      <c r="AD543" s="290"/>
      <c r="AE543" s="290"/>
      <c r="AF543" s="290"/>
      <c r="AG543" s="290"/>
      <c r="AH543" s="290"/>
      <c r="AI543" s="290"/>
      <c r="AJ543" s="290"/>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c r="BE543" s="290"/>
      <c r="BF543" s="290"/>
    </row>
    <row r="544" spans="2:58" hidden="1">
      <c r="B544" s="251"/>
      <c r="AB544" s="290"/>
      <c r="AC544" s="290"/>
      <c r="AD544" s="290"/>
      <c r="AE544" s="290"/>
      <c r="AF544" s="290"/>
      <c r="AG544" s="290"/>
      <c r="AH544" s="290"/>
      <c r="AI544" s="290"/>
      <c r="AJ544" s="290"/>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c r="BE544" s="290"/>
      <c r="BF544" s="290"/>
    </row>
    <row r="545" spans="2:58" hidden="1">
      <c r="B545" s="251"/>
      <c r="AB545" s="290"/>
      <c r="AC545" s="290"/>
      <c r="AD545" s="290"/>
      <c r="AE545" s="290"/>
      <c r="AF545" s="290"/>
      <c r="AG545" s="290"/>
      <c r="AH545" s="290"/>
      <c r="AI545" s="290"/>
      <c r="AJ545" s="290"/>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c r="BE545" s="290"/>
      <c r="BF545" s="290"/>
    </row>
    <row r="546" spans="2:58" hidden="1">
      <c r="B546" s="251"/>
      <c r="AB546" s="290"/>
      <c r="AC546" s="290"/>
      <c r="AD546" s="290"/>
      <c r="AE546" s="290"/>
      <c r="AF546" s="290"/>
      <c r="AG546" s="290"/>
      <c r="AH546" s="290"/>
      <c r="AI546" s="290"/>
      <c r="AJ546" s="290"/>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c r="BE546" s="290"/>
      <c r="BF546" s="290"/>
    </row>
    <row r="547" spans="2:58" hidden="1">
      <c r="B547" s="251"/>
      <c r="AB547" s="290"/>
      <c r="AC547" s="290"/>
      <c r="AD547" s="290"/>
      <c r="AE547" s="290"/>
      <c r="AF547" s="290"/>
      <c r="AG547" s="290"/>
      <c r="AH547" s="290"/>
      <c r="AI547" s="290"/>
      <c r="AJ547" s="290"/>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c r="BE547" s="290"/>
      <c r="BF547" s="290"/>
    </row>
    <row r="548" spans="2:58" hidden="1">
      <c r="B548" s="251"/>
      <c r="AB548" s="290"/>
      <c r="AC548" s="290"/>
      <c r="AD548" s="290"/>
      <c r="AE548" s="290"/>
      <c r="AF548" s="290"/>
      <c r="AG548" s="290"/>
      <c r="AH548" s="290"/>
      <c r="AI548" s="290"/>
      <c r="AJ548" s="290"/>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c r="BE548" s="290"/>
      <c r="BF548" s="290"/>
    </row>
    <row r="549" spans="2:58" hidden="1">
      <c r="B549" s="251"/>
      <c r="AB549" s="290"/>
      <c r="AC549" s="290"/>
      <c r="AD549" s="290"/>
      <c r="AE549" s="290"/>
      <c r="AF549" s="290"/>
      <c r="AG549" s="290"/>
      <c r="AH549" s="290"/>
      <c r="AI549" s="290"/>
      <c r="AJ549" s="290"/>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c r="BE549" s="290"/>
      <c r="BF549" s="290"/>
    </row>
    <row r="550" spans="2:58" hidden="1">
      <c r="B550" s="251"/>
      <c r="AB550" s="290"/>
      <c r="AC550" s="290"/>
      <c r="AD550" s="290"/>
      <c r="AE550" s="290"/>
      <c r="AF550" s="290"/>
      <c r="AG550" s="290"/>
      <c r="AH550" s="290"/>
      <c r="AI550" s="290"/>
      <c r="AJ550" s="290"/>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c r="BE550" s="290"/>
      <c r="BF550" s="290"/>
    </row>
    <row r="551" spans="2:58" hidden="1">
      <c r="B551" s="251"/>
      <c r="AB551" s="290"/>
      <c r="AC551" s="290"/>
      <c r="AD551" s="290"/>
      <c r="AE551" s="290"/>
      <c r="AF551" s="290"/>
      <c r="AG551" s="290"/>
      <c r="AH551" s="290"/>
      <c r="AI551" s="290"/>
      <c r="AJ551" s="290"/>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c r="BE551" s="290"/>
      <c r="BF551" s="290"/>
    </row>
    <row r="552" spans="2:58" hidden="1">
      <c r="B552" s="251"/>
      <c r="AB552" s="290"/>
      <c r="AC552" s="290"/>
      <c r="AD552" s="290"/>
      <c r="AE552" s="290"/>
      <c r="AF552" s="290"/>
      <c r="AG552" s="290"/>
      <c r="AH552" s="290"/>
      <c r="AI552" s="290"/>
      <c r="AJ552" s="290"/>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c r="BE552" s="290"/>
      <c r="BF552" s="290"/>
    </row>
    <row r="553" spans="2:58" hidden="1">
      <c r="B553" s="251"/>
      <c r="AB553" s="290"/>
      <c r="AC553" s="290"/>
      <c r="AD553" s="290"/>
      <c r="AE553" s="290"/>
      <c r="AF553" s="290"/>
      <c r="AG553" s="290"/>
      <c r="AH553" s="290"/>
      <c r="AI553" s="290"/>
      <c r="AJ553" s="290"/>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c r="BE553" s="290"/>
      <c r="BF553" s="290"/>
    </row>
    <row r="554" spans="2:58" hidden="1">
      <c r="B554" s="251"/>
      <c r="AB554" s="290"/>
      <c r="AC554" s="290"/>
      <c r="AD554" s="290"/>
      <c r="AE554" s="290"/>
      <c r="AF554" s="290"/>
      <c r="AG554" s="290"/>
      <c r="AH554" s="290"/>
      <c r="AI554" s="290"/>
      <c r="AJ554" s="290"/>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c r="BE554" s="290"/>
      <c r="BF554" s="290"/>
    </row>
    <row r="555" spans="2:58" hidden="1">
      <c r="B555" s="251"/>
      <c r="AB555" s="290"/>
      <c r="AC555" s="290"/>
      <c r="AD555" s="290"/>
      <c r="AE555" s="290"/>
      <c r="AF555" s="290"/>
      <c r="AG555" s="290"/>
      <c r="AH555" s="290"/>
      <c r="AI555" s="290"/>
      <c r="AJ555" s="290"/>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c r="BE555" s="290"/>
      <c r="BF555" s="290"/>
    </row>
    <row r="556" spans="2:58" hidden="1">
      <c r="B556" s="251"/>
      <c r="AB556" s="290"/>
      <c r="AC556" s="290"/>
      <c r="AD556" s="290"/>
      <c r="AE556" s="290"/>
      <c r="AF556" s="290"/>
      <c r="AG556" s="290"/>
      <c r="AH556" s="290"/>
      <c r="AI556" s="290"/>
      <c r="AJ556" s="290"/>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c r="BE556" s="290"/>
      <c r="BF556" s="290"/>
    </row>
    <row r="557" spans="2:58" hidden="1">
      <c r="B557" s="251"/>
      <c r="AB557" s="290"/>
      <c r="AC557" s="290"/>
      <c r="AD557" s="290"/>
      <c r="AE557" s="290"/>
      <c r="AF557" s="290"/>
      <c r="AG557" s="290"/>
      <c r="AH557" s="290"/>
      <c r="AI557" s="290"/>
      <c r="AJ557" s="290"/>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c r="BE557" s="290"/>
      <c r="BF557" s="290"/>
    </row>
    <row r="558" spans="2:58" hidden="1">
      <c r="B558" s="251"/>
      <c r="AB558" s="290"/>
      <c r="AC558" s="290"/>
      <c r="AD558" s="290"/>
      <c r="AE558" s="290"/>
      <c r="AF558" s="290"/>
      <c r="AG558" s="290"/>
      <c r="AH558" s="290"/>
      <c r="AI558" s="290"/>
      <c r="AJ558" s="290"/>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c r="BE558" s="290"/>
      <c r="BF558" s="290"/>
    </row>
    <row r="559" spans="2:58" hidden="1">
      <c r="B559" s="251"/>
      <c r="AB559" s="290"/>
      <c r="AC559" s="290"/>
      <c r="AD559" s="290"/>
      <c r="AE559" s="290"/>
      <c r="AF559" s="290"/>
      <c r="AG559" s="290"/>
      <c r="AH559" s="290"/>
      <c r="AI559" s="290"/>
      <c r="AJ559" s="290"/>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c r="BE559" s="290"/>
      <c r="BF559" s="290"/>
    </row>
    <row r="560" spans="2:58" hidden="1">
      <c r="B560" s="251"/>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row>
    <row r="561" spans="2:58" hidden="1">
      <c r="B561" s="251"/>
      <c r="AB561" s="290"/>
      <c r="AC561" s="290"/>
      <c r="AD561" s="290"/>
      <c r="AE561" s="290"/>
      <c r="AF561" s="290"/>
      <c r="AG561" s="290"/>
      <c r="AH561" s="290"/>
      <c r="AI561" s="290"/>
      <c r="AJ561" s="290"/>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c r="BE561" s="290"/>
      <c r="BF561" s="290"/>
    </row>
    <row r="562" spans="2:58" hidden="1">
      <c r="AB562" s="290"/>
      <c r="AC562" s="290"/>
      <c r="AD562" s="290"/>
      <c r="AE562" s="290"/>
      <c r="AF562" s="290"/>
      <c r="AG562" s="290"/>
      <c r="AH562" s="290"/>
      <c r="AI562" s="290"/>
      <c r="AJ562" s="290"/>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c r="BE562" s="290"/>
      <c r="BF562" s="290"/>
    </row>
    <row r="563" spans="2:58" hidden="1">
      <c r="AB563" s="290"/>
      <c r="AC563" s="290"/>
      <c r="AD563" s="290"/>
      <c r="AE563" s="290"/>
      <c r="AF563" s="290"/>
      <c r="AG563" s="290"/>
      <c r="AH563" s="290"/>
      <c r="AI563" s="290"/>
      <c r="AJ563" s="290"/>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c r="BE563" s="290"/>
      <c r="BF563" s="290"/>
    </row>
  </sheetData>
  <sheetProtection formatCells="0" formatColumns="0" formatRows="0" insertHyperlinks="0" sort="0" autoFilter="0" pivotTables="0"/>
  <mergeCells count="74">
    <mergeCell ref="A57:B57"/>
    <mergeCell ref="A58:B58"/>
    <mergeCell ref="A59:B59"/>
    <mergeCell ref="A60:B60"/>
    <mergeCell ref="A53:B53"/>
    <mergeCell ref="A54:B54"/>
    <mergeCell ref="A55:B55"/>
    <mergeCell ref="A56:B56"/>
    <mergeCell ref="A48:B48"/>
    <mergeCell ref="A49:B49"/>
    <mergeCell ref="A50:B50"/>
    <mergeCell ref="A51:B51"/>
    <mergeCell ref="A52:B52"/>
    <mergeCell ref="A43:B43"/>
    <mergeCell ref="A44:B44"/>
    <mergeCell ref="A45:B45"/>
    <mergeCell ref="A46:B46"/>
    <mergeCell ref="A47:B47"/>
    <mergeCell ref="A39:B39"/>
    <mergeCell ref="A40:B40"/>
    <mergeCell ref="A41:B41"/>
    <mergeCell ref="A42:B42"/>
    <mergeCell ref="A33:B33"/>
    <mergeCell ref="A34:B34"/>
    <mergeCell ref="A35:B35"/>
    <mergeCell ref="A36:B36"/>
    <mergeCell ref="A37:B37"/>
    <mergeCell ref="A38:B38"/>
    <mergeCell ref="A30:B30"/>
    <mergeCell ref="A31:B31"/>
    <mergeCell ref="A32:B32"/>
    <mergeCell ref="A23:B23"/>
    <mergeCell ref="A24:B24"/>
    <mergeCell ref="A25:B25"/>
    <mergeCell ref="A26:B26"/>
    <mergeCell ref="A27:B27"/>
    <mergeCell ref="A28:B28"/>
    <mergeCell ref="A29:B29"/>
    <mergeCell ref="A21:B21"/>
    <mergeCell ref="A22:B22"/>
    <mergeCell ref="A9:B13"/>
    <mergeCell ref="A14:B14"/>
    <mergeCell ref="A15:B15"/>
    <mergeCell ref="A16:B16"/>
    <mergeCell ref="A17:B17"/>
    <mergeCell ref="A18:B18"/>
    <mergeCell ref="A19:B19"/>
    <mergeCell ref="A20:B20"/>
    <mergeCell ref="C57:E57"/>
    <mergeCell ref="H57:J57"/>
    <mergeCell ref="M57:O57"/>
    <mergeCell ref="R57:T57"/>
    <mergeCell ref="W57:Y57"/>
    <mergeCell ref="M56:P56"/>
    <mergeCell ref="R9:V9"/>
    <mergeCell ref="W9:AA9"/>
    <mergeCell ref="C56:F56"/>
    <mergeCell ref="H56:K56"/>
    <mergeCell ref="C10:D12"/>
    <mergeCell ref="E10:F12"/>
    <mergeCell ref="H10:I12"/>
    <mergeCell ref="J10:K12"/>
    <mergeCell ref="C9:G9"/>
    <mergeCell ref="H9:L9"/>
    <mergeCell ref="M10:N12"/>
    <mergeCell ref="O10:P12"/>
    <mergeCell ref="M9:Q9"/>
    <mergeCell ref="R56:U56"/>
    <mergeCell ref="W56:Z56"/>
    <mergeCell ref="R10:S12"/>
    <mergeCell ref="T10:U12"/>
    <mergeCell ref="W10:X12"/>
    <mergeCell ref="Y10:Z12"/>
    <mergeCell ref="AB11:AB12"/>
  </mergeCells>
  <conditionalFormatting sqref="C14:C55 H14:H55 M14:M55 R14:R55 W14:W55">
    <cfRule type="expression" dxfId="483" priority="13">
      <formula>AND(C14&gt;0,C14&lt;C$76)</formula>
    </cfRule>
  </conditionalFormatting>
  <conditionalFormatting sqref="C14:E55 H14:J55 M14:O55 R14:T55 W14:Y55">
    <cfRule type="expression" dxfId="482" priority="10">
      <formula>$A14=""</formula>
    </cfRule>
    <cfRule type="containsBlanks" dxfId="481" priority="12">
      <formula>LEN(TRIM(C14))=0</formula>
    </cfRule>
  </conditionalFormatting>
  <conditionalFormatting sqref="G58 L58 Q58 V58 AA58">
    <cfRule type="containsBlanks" dxfId="480" priority="11">
      <formula>LEN(TRIM(G58))=0</formula>
    </cfRule>
  </conditionalFormatting>
  <dataValidations count="1">
    <dataValidation type="decimal" allowBlank="1" showInputMessage="1" showErrorMessage="1" error="Cannot exceed 100%" sqref="Y14:Y55 E14:E55 O14:O55 J14:J55" xr:uid="{B913B179-1D52-45B2-AD66-DD1019C6B4DB}">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pageSetUpPr fitToPage="1"/>
  </sheetPr>
  <dimension ref="A1:L120"/>
  <sheetViews>
    <sheetView showGridLines="0" showZeros="0" zoomScaleNormal="100" workbookViewId="0"/>
  </sheetViews>
  <sheetFormatPr defaultColWidth="0" defaultRowHeight="12.5" zeroHeight="1"/>
  <cols>
    <col min="1" max="1" width="19.453125" customWidth="1"/>
    <col min="2" max="2" width="42.453125" customWidth="1"/>
    <col min="3" max="4" width="14.7265625" customWidth="1"/>
    <col min="5" max="7" width="14.7265625" hidden="1" customWidth="1"/>
    <col min="8" max="8" width="13.26953125" customWidth="1"/>
    <col min="9" max="9" width="2.54296875" customWidth="1"/>
    <col min="10" max="10" width="13.26953125" customWidth="1"/>
    <col min="11" max="11" width="2.26953125" hidden="1" customWidth="1"/>
    <col min="12" max="12" width="10.26953125" hidden="1" customWidth="1"/>
    <col min="13" max="16384" width="9.81640625" hidden="1"/>
  </cols>
  <sheetData>
    <row r="1" spans="1:8" ht="15.5">
      <c r="A1" s="63" t="str">
        <f>'Summary Capacity Building'!A1</f>
        <v>DEPARTMENT OF HOMELESSNESS AND SUPPORTIVE HOUSING</v>
      </c>
      <c r="B1" s="63"/>
      <c r="C1" s="56"/>
      <c r="H1" s="437"/>
    </row>
    <row r="2" spans="1:8" ht="15.5">
      <c r="A2" s="63" t="s">
        <v>288</v>
      </c>
      <c r="B2" s="63"/>
      <c r="C2" s="56"/>
    </row>
    <row r="3" spans="1:8" ht="15" customHeight="1">
      <c r="A3" s="68" t="s">
        <v>220</v>
      </c>
      <c r="B3" s="1134" t="str">
        <f>'Summary Capacity Building'!B3</f>
        <v/>
      </c>
      <c r="C3" s="56"/>
      <c r="D3" s="60"/>
      <c r="E3" s="60"/>
      <c r="F3" s="60"/>
      <c r="G3" s="60"/>
    </row>
    <row r="4" spans="1:8" ht="15" customHeight="1">
      <c r="A4" s="69" t="str">
        <f>'Summary Capacity Building'!A6</f>
        <v>Proposer Name</v>
      </c>
      <c r="B4" s="1135" t="str">
        <f>'Summary Capacity Building'!B6</f>
        <v/>
      </c>
      <c r="C4" s="56"/>
      <c r="D4" s="57"/>
      <c r="E4" s="57"/>
      <c r="F4" s="57"/>
      <c r="G4" s="57"/>
    </row>
    <row r="5" spans="1:8" ht="15" customHeight="1">
      <c r="A5" s="69" t="str">
        <f>'Summary Capacity Building'!A7</f>
        <v>Program</v>
      </c>
      <c r="B5" s="588" t="str">
        <f>'Summary Capacity Building'!B7</f>
        <v>RFQ #144 TAY Site at 42 Otis</v>
      </c>
      <c r="C5" s="56"/>
      <c r="D5" s="57"/>
      <c r="E5" s="57"/>
      <c r="F5" s="57"/>
      <c r="G5" s="57"/>
    </row>
    <row r="6" spans="1:8" ht="15.5">
      <c r="A6" s="69" t="s">
        <v>283</v>
      </c>
      <c r="B6" s="1133" t="str">
        <f>'Summary Capacity Building'!B8</f>
        <v>Supportive Services - Capacity Building</v>
      </c>
      <c r="C6" s="56"/>
      <c r="D6" s="189"/>
      <c r="E6" s="189"/>
      <c r="F6" s="189"/>
      <c r="G6" s="189"/>
    </row>
    <row r="7" spans="1:8" ht="13">
      <c r="A7" s="30"/>
      <c r="B7" s="30"/>
      <c r="C7" s="903"/>
      <c r="D7" s="904"/>
      <c r="E7" s="904"/>
      <c r="F7" s="904"/>
      <c r="G7" s="904"/>
    </row>
    <row r="8" spans="1:8" ht="24.75" customHeight="1">
      <c r="C8" s="785" t="str">
        <f>'Summary Capacity Building'!E11</f>
        <v>Year 1</v>
      </c>
      <c r="D8" s="884" t="str">
        <f>'Summary Capacity Building'!F11</f>
        <v>Year 2</v>
      </c>
      <c r="E8" s="885" t="str">
        <f>'Summary Capacity Building'!G11</f>
        <v>Year 3</v>
      </c>
      <c r="F8" s="891" t="str">
        <f>'Summary Capacity Building'!H11</f>
        <v>Year 4</v>
      </c>
      <c r="G8" s="895" t="str">
        <f>'Summary Capacity Building'!I11</f>
        <v>Year 5</v>
      </c>
      <c r="H8" s="886" t="str">
        <f>'Summary Capacity Building'!J11</f>
        <v>All Years</v>
      </c>
    </row>
    <row r="9" spans="1:8" s="21" customFormat="1" ht="27" customHeight="1">
      <c r="C9" s="527" t="str">
        <f>'Salary Detail Capacity Building'!G10</f>
        <v>5/1/2024-6/30/2024</v>
      </c>
      <c r="D9" s="900" t="str">
        <f>'Salary Detail Capacity Building'!L10</f>
        <v>7/1/2025 - 6/30/2026</v>
      </c>
      <c r="E9" s="887" t="e">
        <f>'Salary Detail Capacity Building'!Q10</f>
        <v>#REF!</v>
      </c>
      <c r="F9" s="537" t="e">
        <f>'Salary Detail Capacity Building'!V10</f>
        <v>#REF!</v>
      </c>
      <c r="G9" s="539" t="e">
        <f>'Salary Detail Capacity Building'!AA10</f>
        <v>#REF!</v>
      </c>
      <c r="H9" s="892" t="str">
        <f>'Salary Detail Capacity Building'!AB10</f>
        <v>5/1/2024-6/30/2025</v>
      </c>
    </row>
    <row r="10" spans="1:8" s="630" customFormat="1" ht="19.5" hidden="1" customHeight="1">
      <c r="C10" s="793" t="str">
        <f>'Salary Detail Capacity Building'!G11</f>
        <v>9 Months</v>
      </c>
      <c r="D10" s="901" t="str">
        <f>'Salary Detail Capacity Building'!L11</f>
        <v>12 Months</v>
      </c>
      <c r="E10" s="888" t="str">
        <f>'Salary Detail Capacity Building'!Q11</f>
        <v>0 Months</v>
      </c>
      <c r="F10" s="762" t="str">
        <f>'Salary Detail Capacity Building'!V11</f>
        <v>12 Months</v>
      </c>
      <c r="G10" s="800" t="str">
        <f>'Salary Detail Capacity Building'!AA11</f>
        <v>12 Months</v>
      </c>
      <c r="H10" s="1460" t="str">
        <f>'Salary Detail Capacity Building'!AB11</f>
        <v>New</v>
      </c>
    </row>
    <row r="11" spans="1:8" s="630" customFormat="1" ht="19.5" hidden="1" customHeight="1">
      <c r="C11" s="846" t="str">
        <f>'Salary Detail Capacity Building'!G12</f>
        <v>New</v>
      </c>
      <c r="D11" s="901" t="str">
        <f>'Salary Detail Capacity Building'!L12</f>
        <v>New</v>
      </c>
      <c r="E11" s="889" t="str">
        <f>'Salary Detail Capacity Building'!Q12</f>
        <v>New</v>
      </c>
      <c r="F11" s="762" t="str">
        <f>'Salary Detail Capacity Building'!V12</f>
        <v>New</v>
      </c>
      <c r="G11" s="800" t="str">
        <f>'Salary Detail Capacity Building'!AA12</f>
        <v>New</v>
      </c>
      <c r="H11" s="1461"/>
    </row>
    <row r="12" spans="1:8" s="630" customFormat="1" ht="30.75" customHeight="1">
      <c r="A12" s="749" t="s">
        <v>289</v>
      </c>
      <c r="B12" s="749"/>
      <c r="C12" s="847" t="s">
        <v>290</v>
      </c>
      <c r="D12" s="902" t="s">
        <v>290</v>
      </c>
      <c r="E12" s="890" t="s">
        <v>290</v>
      </c>
      <c r="F12" s="762" t="s">
        <v>290</v>
      </c>
      <c r="G12" s="800" t="s">
        <v>290</v>
      </c>
      <c r="H12" s="893" t="s">
        <v>290</v>
      </c>
    </row>
    <row r="13" spans="1:8" s="342" customFormat="1" ht="17.25" customHeight="1">
      <c r="A13" s="1356" t="s">
        <v>291</v>
      </c>
      <c r="B13" s="1357"/>
      <c r="C13" s="848"/>
      <c r="D13" s="844"/>
      <c r="E13" s="833"/>
      <c r="F13" s="833"/>
      <c r="G13" s="848"/>
      <c r="H13" s="839">
        <f>SUM(C13,D13,E13,F13,G13)</f>
        <v>0</v>
      </c>
    </row>
    <row r="14" spans="1:8" s="342" customFormat="1" ht="17.25" customHeight="1">
      <c r="A14" s="1356" t="s">
        <v>292</v>
      </c>
      <c r="B14" s="1357"/>
      <c r="C14" s="355"/>
      <c r="D14" s="844"/>
      <c r="E14" s="833"/>
      <c r="F14" s="833"/>
      <c r="G14" s="848"/>
      <c r="H14" s="839">
        <f t="shared" ref="H14:H66" si="0">SUM(C14,D14,E14,F14,G14)</f>
        <v>0</v>
      </c>
    </row>
    <row r="15" spans="1:8" s="342" customFormat="1" ht="17.25" customHeight="1">
      <c r="A15" s="1356" t="s">
        <v>293</v>
      </c>
      <c r="B15" s="1357"/>
      <c r="C15" s="848"/>
      <c r="D15" s="844"/>
      <c r="E15" s="833"/>
      <c r="F15" s="833"/>
      <c r="G15" s="848"/>
      <c r="H15" s="839">
        <f t="shared" si="0"/>
        <v>0</v>
      </c>
    </row>
    <row r="16" spans="1:8" s="342" customFormat="1" ht="17.25" customHeight="1">
      <c r="A16" s="1356" t="s">
        <v>294</v>
      </c>
      <c r="B16" s="1357"/>
      <c r="C16" s="848"/>
      <c r="D16" s="844"/>
      <c r="E16" s="833"/>
      <c r="F16" s="833"/>
      <c r="G16" s="848"/>
      <c r="H16" s="839">
        <f t="shared" si="0"/>
        <v>0</v>
      </c>
    </row>
    <row r="17" spans="1:11" s="342" customFormat="1" ht="17.25" customHeight="1">
      <c r="A17" s="1356" t="s">
        <v>295</v>
      </c>
      <c r="B17" s="1357"/>
      <c r="C17" s="848"/>
      <c r="D17" s="844"/>
      <c r="E17" s="833"/>
      <c r="F17" s="833"/>
      <c r="G17" s="848"/>
      <c r="H17" s="839">
        <f t="shared" si="0"/>
        <v>0</v>
      </c>
    </row>
    <row r="18" spans="1:11" s="342" customFormat="1" ht="17.25" customHeight="1">
      <c r="A18" s="1356" t="s">
        <v>296</v>
      </c>
      <c r="B18" s="1357"/>
      <c r="C18" s="848"/>
      <c r="D18" s="844"/>
      <c r="E18" s="834"/>
      <c r="F18" s="834"/>
      <c r="G18" s="355"/>
      <c r="H18" s="839">
        <f t="shared" si="0"/>
        <v>0</v>
      </c>
      <c r="I18"/>
      <c r="J18"/>
      <c r="K18" s="13"/>
    </row>
    <row r="19" spans="1:11" s="342" customFormat="1" ht="17.25" customHeight="1">
      <c r="A19" s="1356" t="s">
        <v>297</v>
      </c>
      <c r="B19" s="1357"/>
      <c r="C19" s="848"/>
      <c r="D19" s="844"/>
      <c r="E19" s="834"/>
      <c r="F19" s="834"/>
      <c r="G19" s="355"/>
      <c r="H19" s="839">
        <f t="shared" si="0"/>
        <v>0</v>
      </c>
      <c r="I19"/>
      <c r="J19"/>
      <c r="K19"/>
    </row>
    <row r="20" spans="1:11" s="342" customFormat="1" ht="17.25" customHeight="1">
      <c r="A20" s="1356" t="s">
        <v>298</v>
      </c>
      <c r="B20" s="1357"/>
      <c r="C20" s="848"/>
      <c r="D20" s="844"/>
      <c r="E20" s="834"/>
      <c r="F20" s="834"/>
      <c r="G20" s="355"/>
      <c r="H20" s="839">
        <f t="shared" si="0"/>
        <v>0</v>
      </c>
      <c r="I20"/>
      <c r="J20"/>
      <c r="K20"/>
    </row>
    <row r="21" spans="1:11" s="342" customFormat="1" ht="17.25" customHeight="1">
      <c r="A21" s="1356" t="s">
        <v>299</v>
      </c>
      <c r="B21" s="1357"/>
      <c r="C21" s="848"/>
      <c r="D21" s="844"/>
      <c r="E21" s="833"/>
      <c r="F21" s="833"/>
      <c r="G21" s="848"/>
      <c r="H21" s="839">
        <f t="shared" si="0"/>
        <v>0</v>
      </c>
    </row>
    <row r="22" spans="1:11" s="342" customFormat="1" ht="17.25" customHeight="1">
      <c r="A22" s="1347"/>
      <c r="B22" s="1348"/>
      <c r="C22" s="848"/>
      <c r="D22" s="844"/>
      <c r="E22" s="834"/>
      <c r="F22" s="834"/>
      <c r="G22" s="355"/>
      <c r="H22" s="839">
        <f t="shared" si="0"/>
        <v>0</v>
      </c>
      <c r="I22"/>
      <c r="J22"/>
      <c r="K22"/>
    </row>
    <row r="23" spans="1:11" s="342" customFormat="1" ht="17.25" customHeight="1">
      <c r="A23" s="1347"/>
      <c r="B23" s="1348"/>
      <c r="C23" s="848"/>
      <c r="D23" s="844"/>
      <c r="E23" s="834"/>
      <c r="F23" s="834"/>
      <c r="G23" s="355"/>
      <c r="H23" s="839">
        <f t="shared" si="0"/>
        <v>0</v>
      </c>
      <c r="I23"/>
      <c r="J23"/>
      <c r="K23"/>
    </row>
    <row r="24" spans="1:11" s="342" customFormat="1" ht="17.25" customHeight="1">
      <c r="A24" s="1347"/>
      <c r="B24" s="1348"/>
      <c r="C24" s="848"/>
      <c r="D24" s="844"/>
      <c r="E24" s="834"/>
      <c r="F24" s="834"/>
      <c r="G24" s="355"/>
      <c r="H24" s="839">
        <f t="shared" si="0"/>
        <v>0</v>
      </c>
      <c r="I24"/>
      <c r="J24"/>
      <c r="K24"/>
    </row>
    <row r="25" spans="1:11" s="342" customFormat="1" ht="17.25" customHeight="1">
      <c r="A25" s="1347"/>
      <c r="B25" s="1348"/>
      <c r="C25" s="848"/>
      <c r="D25" s="844"/>
      <c r="E25" s="833"/>
      <c r="F25" s="833"/>
      <c r="G25" s="848"/>
      <c r="H25" s="839">
        <f t="shared" si="0"/>
        <v>0</v>
      </c>
    </row>
    <row r="26" spans="1:11" s="342" customFormat="1" ht="17.25" customHeight="1">
      <c r="A26" s="1347"/>
      <c r="B26" s="1348"/>
      <c r="C26" s="848"/>
      <c r="D26" s="844"/>
      <c r="E26" s="834"/>
      <c r="F26" s="834"/>
      <c r="G26" s="355"/>
      <c r="H26" s="839">
        <f t="shared" si="0"/>
        <v>0</v>
      </c>
      <c r="I26"/>
      <c r="J26"/>
      <c r="K26"/>
    </row>
    <row r="27" spans="1:11" s="342" customFormat="1" ht="17.25" customHeight="1">
      <c r="A27" s="1347"/>
      <c r="B27" s="1348"/>
      <c r="C27" s="848"/>
      <c r="D27" s="844"/>
      <c r="E27" s="834"/>
      <c r="F27" s="834"/>
      <c r="G27" s="355"/>
      <c r="H27" s="839">
        <f t="shared" si="0"/>
        <v>0</v>
      </c>
      <c r="I27"/>
      <c r="J27"/>
      <c r="K27"/>
    </row>
    <row r="28" spans="1:11" s="342" customFormat="1" ht="17.25" customHeight="1">
      <c r="A28" s="1347"/>
      <c r="B28" s="1348"/>
      <c r="C28" s="848"/>
      <c r="D28" s="844"/>
      <c r="E28" s="834"/>
      <c r="F28" s="834"/>
      <c r="G28" s="355"/>
      <c r="H28" s="839">
        <f t="shared" si="0"/>
        <v>0</v>
      </c>
      <c r="I28"/>
      <c r="J28"/>
      <c r="K28"/>
    </row>
    <row r="29" spans="1:11" s="342" customFormat="1" ht="17.25" customHeight="1">
      <c r="A29" s="1347"/>
      <c r="B29" s="1348"/>
      <c r="C29" s="848"/>
      <c r="D29" s="844"/>
      <c r="E29" s="833"/>
      <c r="F29" s="833"/>
      <c r="G29" s="848"/>
      <c r="H29" s="839">
        <f t="shared" si="0"/>
        <v>0</v>
      </c>
      <c r="I29"/>
      <c r="J29"/>
      <c r="K29"/>
    </row>
    <row r="30" spans="1:11" s="342" customFormat="1" ht="17.25" customHeight="1">
      <c r="A30" s="1347"/>
      <c r="B30" s="1348"/>
      <c r="C30" s="848"/>
      <c r="D30" s="844"/>
      <c r="E30" s="834"/>
      <c r="F30" s="834"/>
      <c r="G30" s="355"/>
      <c r="H30" s="839">
        <f t="shared" si="0"/>
        <v>0</v>
      </c>
      <c r="I30"/>
      <c r="J30"/>
      <c r="K30"/>
    </row>
    <row r="31" spans="1:11" s="342" customFormat="1" ht="17.25" customHeight="1">
      <c r="A31" s="1347"/>
      <c r="B31" s="1348"/>
      <c r="C31" s="848"/>
      <c r="D31" s="844"/>
      <c r="E31" s="833"/>
      <c r="F31" s="833"/>
      <c r="G31" s="848"/>
      <c r="H31" s="839">
        <f t="shared" si="0"/>
        <v>0</v>
      </c>
    </row>
    <row r="32" spans="1:11" s="342" customFormat="1" ht="17.25" customHeight="1">
      <c r="A32" s="1347"/>
      <c r="B32" s="1348"/>
      <c r="C32" s="848"/>
      <c r="D32" s="844"/>
      <c r="E32" s="833"/>
      <c r="F32" s="833"/>
      <c r="G32" s="848"/>
      <c r="H32" s="839">
        <f t="shared" si="0"/>
        <v>0</v>
      </c>
    </row>
    <row r="33" spans="1:11" s="342" customFormat="1" ht="17.25" customHeight="1">
      <c r="A33" s="1347"/>
      <c r="B33" s="1348"/>
      <c r="C33" s="848"/>
      <c r="D33" s="844"/>
      <c r="E33" s="834"/>
      <c r="F33" s="834"/>
      <c r="G33" s="355"/>
      <c r="H33" s="839">
        <f t="shared" si="0"/>
        <v>0</v>
      </c>
      <c r="I33"/>
      <c r="J33"/>
      <c r="K33"/>
    </row>
    <row r="34" spans="1:11" s="342" customFormat="1" ht="17.25" customHeight="1">
      <c r="A34" s="1347"/>
      <c r="B34" s="1348"/>
      <c r="C34" s="848"/>
      <c r="D34" s="844"/>
      <c r="E34" s="834"/>
      <c r="F34" s="834"/>
      <c r="G34" s="355"/>
      <c r="H34" s="839">
        <f t="shared" si="0"/>
        <v>0</v>
      </c>
      <c r="I34"/>
      <c r="J34"/>
      <c r="K34"/>
    </row>
    <row r="35" spans="1:11" s="342" customFormat="1" ht="17.25" customHeight="1">
      <c r="A35" s="1347"/>
      <c r="B35" s="1348"/>
      <c r="C35" s="848"/>
      <c r="D35" s="844"/>
      <c r="E35" s="834"/>
      <c r="F35" s="834"/>
      <c r="G35" s="355"/>
      <c r="H35" s="839">
        <f t="shared" si="0"/>
        <v>0</v>
      </c>
      <c r="I35"/>
      <c r="J35"/>
      <c r="K35"/>
    </row>
    <row r="36" spans="1:11" s="342" customFormat="1" ht="17.25" customHeight="1">
      <c r="A36" s="1347"/>
      <c r="B36" s="1348"/>
      <c r="C36" s="848"/>
      <c r="D36" s="844"/>
      <c r="E36" s="834"/>
      <c r="F36" s="834"/>
      <c r="G36" s="355"/>
      <c r="H36" s="839">
        <f t="shared" si="0"/>
        <v>0</v>
      </c>
      <c r="I36"/>
      <c r="J36"/>
      <c r="K36"/>
    </row>
    <row r="37" spans="1:11" s="342" customFormat="1" ht="17.25" customHeight="1">
      <c r="A37" s="1347"/>
      <c r="B37" s="1348"/>
      <c r="C37" s="848"/>
      <c r="D37" s="844"/>
      <c r="E37" s="834"/>
      <c r="F37" s="834"/>
      <c r="G37" s="355"/>
      <c r="H37" s="839">
        <f t="shared" si="0"/>
        <v>0</v>
      </c>
      <c r="I37"/>
      <c r="J37"/>
      <c r="K37"/>
    </row>
    <row r="38" spans="1:11" s="342" customFormat="1" ht="17.25" customHeight="1">
      <c r="A38" s="1347"/>
      <c r="B38" s="1348"/>
      <c r="C38" s="848"/>
      <c r="D38" s="844"/>
      <c r="E38" s="834"/>
      <c r="F38" s="834"/>
      <c r="G38" s="355"/>
      <c r="H38" s="839">
        <f t="shared" si="0"/>
        <v>0</v>
      </c>
      <c r="I38"/>
      <c r="J38"/>
      <c r="K38"/>
    </row>
    <row r="39" spans="1:11" s="342" customFormat="1" ht="17.25" customHeight="1">
      <c r="A39" s="1347"/>
      <c r="B39" s="1348"/>
      <c r="C39" s="848"/>
      <c r="D39" s="844"/>
      <c r="E39" s="834"/>
      <c r="F39" s="834"/>
      <c r="G39" s="355"/>
      <c r="H39" s="839">
        <f t="shared" si="0"/>
        <v>0</v>
      </c>
      <c r="I39"/>
      <c r="J39"/>
      <c r="K39"/>
    </row>
    <row r="40" spans="1:11" s="342" customFormat="1" ht="17.25" customHeight="1">
      <c r="A40" s="1347"/>
      <c r="B40" s="1348"/>
      <c r="C40" s="848"/>
      <c r="D40" s="844"/>
      <c r="E40" s="834"/>
      <c r="F40" s="834"/>
      <c r="G40" s="355"/>
      <c r="H40" s="839">
        <f t="shared" si="0"/>
        <v>0</v>
      </c>
      <c r="I40"/>
      <c r="J40"/>
      <c r="K40"/>
    </row>
    <row r="41" spans="1:11" s="342" customFormat="1" ht="17.25" customHeight="1">
      <c r="A41" s="1347"/>
      <c r="B41" s="1348"/>
      <c r="C41" s="848"/>
      <c r="D41" s="844"/>
      <c r="E41" s="834"/>
      <c r="F41" s="834"/>
      <c r="G41" s="355"/>
      <c r="H41" s="839">
        <f t="shared" si="0"/>
        <v>0</v>
      </c>
      <c r="I41"/>
      <c r="J41"/>
      <c r="K41"/>
    </row>
    <row r="42" spans="1:11" s="342" customFormat="1" ht="17.25" customHeight="1">
      <c r="A42" s="1347"/>
      <c r="B42" s="1348"/>
      <c r="C42" s="848"/>
      <c r="D42" s="844"/>
      <c r="E42" s="834"/>
      <c r="F42" s="834"/>
      <c r="G42" s="355"/>
      <c r="H42" s="839">
        <f t="shared" si="0"/>
        <v>0</v>
      </c>
      <c r="I42"/>
      <c r="J42"/>
      <c r="K42"/>
    </row>
    <row r="43" spans="1:11" s="342" customFormat="1" ht="17.25" customHeight="1">
      <c r="A43" s="1347"/>
      <c r="B43" s="1348"/>
      <c r="C43" s="848"/>
      <c r="D43" s="844"/>
      <c r="E43" s="834"/>
      <c r="F43" s="834"/>
      <c r="G43" s="355"/>
      <c r="H43" s="839">
        <f t="shared" si="0"/>
        <v>0</v>
      </c>
      <c r="I43"/>
      <c r="J43"/>
      <c r="K43"/>
    </row>
    <row r="44" spans="1:11" s="342" customFormat="1" ht="17.25" customHeight="1">
      <c r="A44" s="1347"/>
      <c r="B44" s="1348"/>
      <c r="C44" s="848"/>
      <c r="D44" s="844"/>
      <c r="E44" s="834"/>
      <c r="F44" s="834"/>
      <c r="G44" s="355"/>
      <c r="H44" s="839">
        <f t="shared" si="0"/>
        <v>0</v>
      </c>
      <c r="I44"/>
      <c r="J44"/>
      <c r="K44"/>
    </row>
    <row r="45" spans="1:11" s="342" customFormat="1" ht="17.25" customHeight="1">
      <c r="A45" s="1347"/>
      <c r="B45" s="1348"/>
      <c r="C45" s="848"/>
      <c r="D45" s="844"/>
      <c r="E45" s="834"/>
      <c r="F45" s="834"/>
      <c r="G45" s="355"/>
      <c r="H45" s="839">
        <f t="shared" si="0"/>
        <v>0</v>
      </c>
      <c r="I45"/>
      <c r="J45"/>
      <c r="K45"/>
    </row>
    <row r="46" spans="1:11" s="342" customFormat="1" ht="17.25" customHeight="1">
      <c r="A46" s="1347"/>
      <c r="B46" s="1348"/>
      <c r="C46" s="848"/>
      <c r="D46" s="844"/>
      <c r="E46" s="834"/>
      <c r="F46" s="834"/>
      <c r="G46" s="355"/>
      <c r="H46" s="839">
        <f t="shared" si="0"/>
        <v>0</v>
      </c>
      <c r="I46"/>
      <c r="J46"/>
      <c r="K46"/>
    </row>
    <row r="47" spans="1:11" s="342" customFormat="1" ht="17.25" customHeight="1">
      <c r="A47" s="1347"/>
      <c r="B47" s="1348"/>
      <c r="C47" s="848"/>
      <c r="D47" s="844"/>
      <c r="E47" s="834"/>
      <c r="F47" s="834"/>
      <c r="G47" s="355"/>
      <c r="H47" s="839">
        <f t="shared" si="0"/>
        <v>0</v>
      </c>
      <c r="I47"/>
      <c r="J47"/>
      <c r="K47"/>
    </row>
    <row r="48" spans="1:11" s="342" customFormat="1" ht="17.25" customHeight="1">
      <c r="A48" s="1347"/>
      <c r="B48" s="1348"/>
      <c r="C48" s="848"/>
      <c r="D48" s="844"/>
      <c r="E48" s="834"/>
      <c r="F48" s="834"/>
      <c r="G48" s="355"/>
      <c r="H48" s="839">
        <f t="shared" si="0"/>
        <v>0</v>
      </c>
      <c r="I48"/>
      <c r="J48"/>
      <c r="K48"/>
    </row>
    <row r="49" spans="1:11" s="342" customFormat="1" ht="17.25" customHeight="1">
      <c r="A49" s="1347"/>
      <c r="B49" s="1348"/>
      <c r="C49" s="848"/>
      <c r="D49" s="844"/>
      <c r="E49" s="834"/>
      <c r="F49" s="834"/>
      <c r="G49" s="355"/>
      <c r="H49" s="839">
        <f t="shared" si="0"/>
        <v>0</v>
      </c>
      <c r="I49"/>
      <c r="J49"/>
      <c r="K49"/>
    </row>
    <row r="50" spans="1:11" s="342" customFormat="1" ht="17.25" customHeight="1">
      <c r="A50" s="1347"/>
      <c r="B50" s="1348"/>
      <c r="C50" s="848"/>
      <c r="D50" s="844"/>
      <c r="E50" s="834"/>
      <c r="F50" s="834"/>
      <c r="G50" s="355"/>
      <c r="H50" s="839">
        <f t="shared" si="0"/>
        <v>0</v>
      </c>
      <c r="I50"/>
      <c r="J50"/>
      <c r="K50"/>
    </row>
    <row r="51" spans="1:11" s="342" customFormat="1" ht="17.25" customHeight="1">
      <c r="A51" s="1347"/>
      <c r="B51" s="1348"/>
      <c r="C51" s="848"/>
      <c r="D51" s="844"/>
      <c r="E51" s="834"/>
      <c r="F51" s="834"/>
      <c r="G51" s="355"/>
      <c r="H51" s="839">
        <f t="shared" si="0"/>
        <v>0</v>
      </c>
      <c r="I51"/>
      <c r="J51"/>
      <c r="K51"/>
    </row>
    <row r="52" spans="1:11" s="342" customFormat="1" ht="17.25" customHeight="1">
      <c r="A52" s="1347"/>
      <c r="B52" s="1348"/>
      <c r="C52" s="848"/>
      <c r="D52" s="844"/>
      <c r="E52" s="834"/>
      <c r="F52" s="834"/>
      <c r="G52" s="355"/>
      <c r="H52" s="839">
        <f t="shared" si="0"/>
        <v>0</v>
      </c>
      <c r="I52"/>
      <c r="J52"/>
      <c r="K52"/>
    </row>
    <row r="53" spans="1:11" s="342" customFormat="1" ht="17.25" customHeight="1">
      <c r="A53" s="1347"/>
      <c r="B53" s="1348"/>
      <c r="C53" s="848"/>
      <c r="D53" s="844"/>
      <c r="E53" s="833"/>
      <c r="F53" s="833"/>
      <c r="G53" s="848"/>
      <c r="H53" s="839">
        <f t="shared" si="0"/>
        <v>0</v>
      </c>
    </row>
    <row r="54" spans="1:11" s="342" customFormat="1" ht="17.25" customHeight="1">
      <c r="A54" s="1347"/>
      <c r="B54" s="1348"/>
      <c r="C54" s="848"/>
      <c r="D54" s="844"/>
      <c r="E54" s="833"/>
      <c r="F54" s="833"/>
      <c r="G54" s="848"/>
      <c r="H54" s="839">
        <f t="shared" si="0"/>
        <v>0</v>
      </c>
    </row>
    <row r="55" spans="1:11" s="342" customFormat="1" ht="17.25" customHeight="1">
      <c r="A55" s="1352" t="s">
        <v>300</v>
      </c>
      <c r="B55" s="1353"/>
      <c r="C55" s="848"/>
      <c r="D55" s="844"/>
      <c r="E55" s="835"/>
      <c r="F55" s="834"/>
      <c r="G55" s="355"/>
      <c r="H55" s="839"/>
      <c r="I55"/>
      <c r="J55"/>
      <c r="K55"/>
    </row>
    <row r="56" spans="1:11" s="342" customFormat="1" ht="17.25" customHeight="1">
      <c r="A56" s="1347"/>
      <c r="B56" s="1348"/>
      <c r="C56" s="848"/>
      <c r="D56" s="844"/>
      <c r="E56" s="834"/>
      <c r="F56" s="834"/>
      <c r="G56" s="355"/>
      <c r="H56" s="839">
        <f t="shared" si="0"/>
        <v>0</v>
      </c>
      <c r="I56"/>
      <c r="J56"/>
      <c r="K56"/>
    </row>
    <row r="57" spans="1:11" s="342" customFormat="1" ht="17.25" customHeight="1">
      <c r="A57" s="1347"/>
      <c r="B57" s="1348"/>
      <c r="C57" s="848"/>
      <c r="D57" s="844"/>
      <c r="E57" s="834"/>
      <c r="F57" s="834"/>
      <c r="G57" s="355"/>
      <c r="H57" s="839">
        <f t="shared" si="0"/>
        <v>0</v>
      </c>
      <c r="I57"/>
      <c r="J57"/>
      <c r="K57"/>
    </row>
    <row r="58" spans="1:11" s="342" customFormat="1" ht="17.25" customHeight="1">
      <c r="A58" s="1347"/>
      <c r="B58" s="1348"/>
      <c r="C58" s="848"/>
      <c r="D58" s="844"/>
      <c r="E58" s="834"/>
      <c r="F58" s="834"/>
      <c r="G58" s="355"/>
      <c r="H58" s="839">
        <f t="shared" si="0"/>
        <v>0</v>
      </c>
      <c r="I58"/>
      <c r="J58"/>
      <c r="K58"/>
    </row>
    <row r="59" spans="1:11" s="342" customFormat="1" ht="17.25" customHeight="1">
      <c r="A59" s="1347"/>
      <c r="B59" s="1348"/>
      <c r="C59" s="848"/>
      <c r="D59" s="844"/>
      <c r="E59" s="834"/>
      <c r="F59" s="834"/>
      <c r="G59" s="355"/>
      <c r="H59" s="839">
        <f t="shared" si="0"/>
        <v>0</v>
      </c>
      <c r="I59"/>
      <c r="J59"/>
      <c r="K59"/>
    </row>
    <row r="60" spans="1:11" s="342" customFormat="1" ht="17.25" customHeight="1">
      <c r="A60" s="1347"/>
      <c r="B60" s="1348"/>
      <c r="C60" s="848"/>
      <c r="D60" s="844"/>
      <c r="E60" s="833"/>
      <c r="F60" s="833"/>
      <c r="G60" s="848"/>
      <c r="H60" s="839">
        <f t="shared" si="0"/>
        <v>0</v>
      </c>
    </row>
    <row r="61" spans="1:11" s="342" customFormat="1" ht="17.25" customHeight="1">
      <c r="A61" s="1347"/>
      <c r="B61" s="1348"/>
      <c r="C61" s="848"/>
      <c r="D61" s="844"/>
      <c r="E61" s="834"/>
      <c r="F61" s="834"/>
      <c r="G61" s="355"/>
      <c r="H61" s="839">
        <f t="shared" si="0"/>
        <v>0</v>
      </c>
      <c r="I61"/>
      <c r="J61"/>
      <c r="K61"/>
    </row>
    <row r="62" spans="1:11" s="342" customFormat="1" ht="17.25" customHeight="1">
      <c r="A62" s="1347"/>
      <c r="B62" s="1348"/>
      <c r="C62" s="848"/>
      <c r="D62" s="844"/>
      <c r="E62" s="833"/>
      <c r="F62" s="833"/>
      <c r="G62" s="848"/>
      <c r="H62" s="839">
        <f t="shared" si="0"/>
        <v>0</v>
      </c>
    </row>
    <row r="63" spans="1:11" s="342" customFormat="1" ht="17.25" customHeight="1">
      <c r="A63" s="1347"/>
      <c r="B63" s="1348"/>
      <c r="C63" s="848"/>
      <c r="D63" s="844"/>
      <c r="E63" s="833"/>
      <c r="F63" s="833"/>
      <c r="G63" s="848"/>
      <c r="H63" s="839">
        <f t="shared" si="0"/>
        <v>0</v>
      </c>
    </row>
    <row r="64" spans="1:11" s="342" customFormat="1" ht="17.25" customHeight="1">
      <c r="A64" s="1347"/>
      <c r="B64" s="1348"/>
      <c r="C64" s="848"/>
      <c r="D64" s="844"/>
      <c r="E64" s="833"/>
      <c r="F64" s="833"/>
      <c r="G64" s="848"/>
      <c r="H64" s="839">
        <f t="shared" si="0"/>
        <v>0</v>
      </c>
    </row>
    <row r="65" spans="1:11" s="342" customFormat="1" ht="17.25" customHeight="1">
      <c r="A65" s="1347"/>
      <c r="B65" s="1348"/>
      <c r="C65" s="848"/>
      <c r="D65" s="844"/>
      <c r="E65" s="833"/>
      <c r="F65" s="833"/>
      <c r="G65" s="848"/>
      <c r="H65" s="839">
        <f t="shared" si="0"/>
        <v>0</v>
      </c>
    </row>
    <row r="66" spans="1:11" s="342" customFormat="1" ht="15" customHeight="1">
      <c r="A66" s="1347"/>
      <c r="B66" s="1348"/>
      <c r="C66" s="896"/>
      <c r="D66" s="850"/>
      <c r="E66" s="836"/>
      <c r="F66" s="849"/>
      <c r="G66" s="896"/>
      <c r="H66" s="839">
        <f t="shared" si="0"/>
        <v>0</v>
      </c>
    </row>
    <row r="67" spans="1:11" ht="17.25" customHeight="1">
      <c r="A67" s="1349" t="s">
        <v>301</v>
      </c>
      <c r="B67" s="1350"/>
      <c r="C67" s="355">
        <f t="shared" ref="C67:G67" si="1">ROUND(SUM(C13:C66),0)</f>
        <v>0</v>
      </c>
      <c r="D67" s="619">
        <f t="shared" si="1"/>
        <v>0</v>
      </c>
      <c r="E67" s="834">
        <f t="shared" si="1"/>
        <v>0</v>
      </c>
      <c r="F67" s="834">
        <f t="shared" si="1"/>
        <v>0</v>
      </c>
      <c r="G67" s="355">
        <f t="shared" si="1"/>
        <v>0</v>
      </c>
      <c r="H67" s="619">
        <f t="shared" ref="H67" si="2">SUM(H13:H66)</f>
        <v>0</v>
      </c>
    </row>
    <row r="68" spans="1:11" s="342" customFormat="1" ht="17.25" customHeight="1">
      <c r="A68" s="1355"/>
      <c r="B68" s="1355"/>
      <c r="C68" s="896"/>
      <c r="D68" s="850"/>
      <c r="E68" s="836"/>
      <c r="F68" s="849"/>
      <c r="G68" s="896"/>
      <c r="H68" s="840"/>
    </row>
    <row r="69" spans="1:11" s="342" customFormat="1" ht="17.25" customHeight="1">
      <c r="A69" s="1354" t="s">
        <v>302</v>
      </c>
      <c r="B69" s="1354"/>
      <c r="C69" s="896"/>
      <c r="D69" s="850"/>
      <c r="E69" s="836"/>
      <c r="F69" s="849"/>
      <c r="G69" s="896"/>
      <c r="H69" s="840"/>
    </row>
    <row r="70" spans="1:11" s="342" customFormat="1" ht="17.25" customHeight="1">
      <c r="A70" s="1347"/>
      <c r="B70" s="1348"/>
      <c r="C70" s="848"/>
      <c r="D70" s="844"/>
      <c r="E70" s="833"/>
      <c r="F70" s="833"/>
      <c r="G70" s="848"/>
      <c r="H70" s="839">
        <f t="shared" ref="H70:H79" si="3">SUM(C70,D70,E70,F70,G70)</f>
        <v>0</v>
      </c>
      <c r="J70" s="1088"/>
    </row>
    <row r="71" spans="1:11" s="342" customFormat="1" ht="17.25" customHeight="1">
      <c r="A71" s="1347"/>
      <c r="B71" s="1348"/>
      <c r="C71" s="848"/>
      <c r="D71" s="844"/>
      <c r="E71" s="833"/>
      <c r="F71" s="833"/>
      <c r="G71" s="848"/>
      <c r="H71" s="839">
        <f t="shared" si="3"/>
        <v>0</v>
      </c>
      <c r="J71" s="1088"/>
    </row>
    <row r="72" spans="1:11" s="342" customFormat="1" ht="17.25" customHeight="1">
      <c r="A72" s="1347"/>
      <c r="B72" s="1348"/>
      <c r="C72" s="848"/>
      <c r="D72" s="844"/>
      <c r="E72" s="833"/>
      <c r="F72" s="833"/>
      <c r="G72" s="848"/>
      <c r="H72" s="839">
        <f t="shared" si="3"/>
        <v>0</v>
      </c>
      <c r="J72" s="1088"/>
    </row>
    <row r="73" spans="1:11" s="342" customFormat="1" ht="17.25" customHeight="1">
      <c r="A73" s="1347"/>
      <c r="B73" s="1348"/>
      <c r="C73" s="848"/>
      <c r="D73" s="844"/>
      <c r="E73" s="833"/>
      <c r="F73" s="833"/>
      <c r="G73" s="848"/>
      <c r="H73" s="839">
        <f t="shared" si="3"/>
        <v>0</v>
      </c>
      <c r="J73" s="1088"/>
    </row>
    <row r="74" spans="1:11" s="342" customFormat="1" ht="17.25" customHeight="1">
      <c r="A74" s="1347"/>
      <c r="B74" s="1348"/>
      <c r="C74" s="848"/>
      <c r="D74" s="844"/>
      <c r="E74" s="833"/>
      <c r="F74" s="833"/>
      <c r="G74" s="848"/>
      <c r="H74" s="839">
        <f t="shared" si="3"/>
        <v>0</v>
      </c>
      <c r="J74" s="1088"/>
    </row>
    <row r="75" spans="1:11" s="342" customFormat="1" ht="17.25" customHeight="1">
      <c r="A75" s="1347"/>
      <c r="B75" s="1348"/>
      <c r="C75" s="848"/>
      <c r="D75" s="844"/>
      <c r="E75" s="833"/>
      <c r="F75" s="833"/>
      <c r="G75" s="848"/>
      <c r="H75" s="839">
        <f t="shared" si="3"/>
        <v>0</v>
      </c>
      <c r="J75" s="1088"/>
    </row>
    <row r="76" spans="1:11" s="342" customFormat="1" ht="17.25" customHeight="1">
      <c r="A76" s="1347"/>
      <c r="B76" s="1348"/>
      <c r="C76" s="848"/>
      <c r="D76" s="844"/>
      <c r="E76" s="833"/>
      <c r="F76" s="833"/>
      <c r="G76" s="848"/>
      <c r="H76" s="839">
        <f t="shared" si="3"/>
        <v>0</v>
      </c>
      <c r="J76" s="1088"/>
    </row>
    <row r="77" spans="1:11" s="342" customFormat="1" ht="17.25" customHeight="1">
      <c r="A77" s="1347"/>
      <c r="B77" s="1348"/>
      <c r="C77" s="848"/>
      <c r="D77" s="844"/>
      <c r="E77" s="833"/>
      <c r="F77" s="833"/>
      <c r="G77" s="848"/>
      <c r="H77" s="839">
        <f t="shared" si="3"/>
        <v>0</v>
      </c>
      <c r="J77" s="1088"/>
    </row>
    <row r="78" spans="1:11" s="342" customFormat="1" ht="17.25" customHeight="1">
      <c r="A78" s="1347"/>
      <c r="B78" s="1348"/>
      <c r="C78" s="848"/>
      <c r="D78" s="844"/>
      <c r="E78" s="833"/>
      <c r="F78" s="833"/>
      <c r="G78" s="848"/>
      <c r="H78" s="839">
        <f t="shared" si="3"/>
        <v>0</v>
      </c>
      <c r="J78" s="1088"/>
    </row>
    <row r="79" spans="1:11" s="342" customFormat="1" ht="17.25" customHeight="1">
      <c r="A79" s="1347"/>
      <c r="B79" s="1348"/>
      <c r="C79" s="848"/>
      <c r="D79" s="844"/>
      <c r="E79" s="833"/>
      <c r="F79" s="833"/>
      <c r="G79" s="848"/>
      <c r="H79" s="839">
        <f t="shared" si="3"/>
        <v>0</v>
      </c>
      <c r="J79" s="1088"/>
    </row>
    <row r="80" spans="1:11" s="342" customFormat="1" ht="17.25" customHeight="1">
      <c r="A80" s="1352" t="s">
        <v>303</v>
      </c>
      <c r="B80" s="1353"/>
      <c r="C80" s="848"/>
      <c r="D80" s="619"/>
      <c r="E80" s="835"/>
      <c r="F80" s="834"/>
      <c r="G80" s="355"/>
      <c r="H80" s="839"/>
      <c r="I80"/>
      <c r="J80"/>
      <c r="K80"/>
    </row>
    <row r="81" spans="1:11" s="342" customFormat="1" ht="17.25" customHeight="1">
      <c r="A81" s="1347"/>
      <c r="B81" s="1348"/>
      <c r="C81" s="848"/>
      <c r="D81" s="844"/>
      <c r="E81" s="833"/>
      <c r="F81" s="833"/>
      <c r="G81" s="848"/>
      <c r="H81" s="839">
        <f t="shared" ref="H81:H90" si="4">SUM(C81,D81,E81,F81,G81)</f>
        <v>0</v>
      </c>
      <c r="J81" s="1088"/>
    </row>
    <row r="82" spans="1:11" s="342" customFormat="1" ht="17.25" customHeight="1">
      <c r="A82" s="1347"/>
      <c r="B82" s="1348"/>
      <c r="C82" s="848"/>
      <c r="D82" s="844"/>
      <c r="E82" s="833"/>
      <c r="F82" s="833"/>
      <c r="G82" s="848"/>
      <c r="H82" s="839">
        <f t="shared" si="4"/>
        <v>0</v>
      </c>
      <c r="J82" s="1088"/>
    </row>
    <row r="83" spans="1:11" s="342" customFormat="1" ht="17.25" customHeight="1">
      <c r="A83" s="1347"/>
      <c r="B83" s="1348"/>
      <c r="C83" s="848"/>
      <c r="D83" s="844"/>
      <c r="E83" s="833"/>
      <c r="F83" s="833"/>
      <c r="G83" s="848"/>
      <c r="H83" s="839">
        <f t="shared" si="4"/>
        <v>0</v>
      </c>
      <c r="J83" s="1088"/>
    </row>
    <row r="84" spans="1:11" s="342" customFormat="1" ht="17.25" customHeight="1">
      <c r="A84" s="1347"/>
      <c r="B84" s="1348"/>
      <c r="C84" s="848"/>
      <c r="D84" s="844"/>
      <c r="E84" s="833"/>
      <c r="F84" s="833"/>
      <c r="G84" s="848"/>
      <c r="H84" s="839">
        <f t="shared" si="4"/>
        <v>0</v>
      </c>
      <c r="J84" s="1088"/>
    </row>
    <row r="85" spans="1:11" s="342" customFormat="1" ht="17.25" customHeight="1">
      <c r="A85" s="1347"/>
      <c r="B85" s="1348"/>
      <c r="C85" s="848"/>
      <c r="D85" s="844"/>
      <c r="E85" s="833"/>
      <c r="F85" s="833"/>
      <c r="G85" s="848"/>
      <c r="H85" s="839">
        <f t="shared" si="4"/>
        <v>0</v>
      </c>
      <c r="J85" s="1088"/>
    </row>
    <row r="86" spans="1:11" s="342" customFormat="1" ht="17.25" customHeight="1">
      <c r="A86" s="1347"/>
      <c r="B86" s="1348"/>
      <c r="C86" s="848"/>
      <c r="D86" s="844"/>
      <c r="E86" s="833"/>
      <c r="F86" s="833"/>
      <c r="G86" s="848"/>
      <c r="H86" s="839">
        <f t="shared" si="4"/>
        <v>0</v>
      </c>
      <c r="J86" s="1088"/>
      <c r="K86" s="345"/>
    </row>
    <row r="87" spans="1:11" s="342" customFormat="1" ht="17.25" customHeight="1">
      <c r="A87" s="1347"/>
      <c r="B87" s="1348"/>
      <c r="C87" s="848"/>
      <c r="D87" s="844"/>
      <c r="E87" s="833"/>
      <c r="F87" s="833"/>
      <c r="G87" s="848"/>
      <c r="H87" s="839">
        <f t="shared" si="4"/>
        <v>0</v>
      </c>
    </row>
    <row r="88" spans="1:11" s="342" customFormat="1" ht="17.25" customHeight="1">
      <c r="A88" s="1347"/>
      <c r="B88" s="1348"/>
      <c r="C88" s="848"/>
      <c r="D88" s="844"/>
      <c r="E88" s="833"/>
      <c r="F88" s="833"/>
      <c r="G88" s="848"/>
      <c r="H88" s="839">
        <f t="shared" si="4"/>
        <v>0</v>
      </c>
    </row>
    <row r="89" spans="1:11" s="342" customFormat="1" ht="17.25" customHeight="1">
      <c r="A89" s="1347"/>
      <c r="B89" s="1348"/>
      <c r="C89" s="848"/>
      <c r="D89" s="844"/>
      <c r="E89" s="833"/>
      <c r="F89" s="833"/>
      <c r="G89" s="848"/>
      <c r="H89" s="839">
        <f t="shared" si="4"/>
        <v>0</v>
      </c>
    </row>
    <row r="90" spans="1:11" s="342" customFormat="1" ht="17.25" customHeight="1">
      <c r="A90" s="1347" t="s">
        <v>304</v>
      </c>
      <c r="B90" s="1348"/>
      <c r="C90" s="355">
        <f>IF(C81&lt;25000,C81*C120,25000*C120)+IF(C82&lt;25000,C82*C120,25000*C120)+IF(C83&lt;25000,C83*C120,25000*C120)+IF(C84&lt;25000,C84*C120,25000*C120)+IF(C85&lt;25000,C85*C120,25000*C120)+IF(C86&lt;25000,C86*C120,25000*C120)+IF(C87&lt;25000,C87*C120,25000*C120)+IF(C88&lt;25000,C88*C120,25000*C120)+IF(C89&lt;25000,C89*C120,25000*C120)</f>
        <v>0</v>
      </c>
      <c r="D90" s="619">
        <f>IF(D81&lt;25000,D81*D120,25000*D120)+IF(D82&lt;25000,D82*D120,25000*D120)+IF(D83&lt;25000,D83*D120,25000*D120)+IF(D84&lt;25000,D84*D120,25000*D120)+IF(D85&lt;25000,D85*D120,25000*D120)+IF(D86&lt;25000,D86*D120,25000*D120)+IF(D87&lt;25000,D87*D120,25000*D120)+IF(D88&lt;25000,D88*D120,25000*D120)+IF(D89&lt;25000,D89*D120,25000*D120)</f>
        <v>0</v>
      </c>
      <c r="E90" s="834">
        <f>IF(E81&lt;25000,E81*E120,25000*E120)+IF(E82&lt;25000,E82*E120,25000*E120)+IF(E83&lt;25000,E83*E120,25000*E120)+IF(E84&lt;25000,E84*E120,25000*E120)+IF(E85&lt;25000,E85*E120,25000*E120)+IF(E86&lt;25000,E86*E120,25000*E120)+IF(E87&lt;25000,E87*E120,25000*E120)+IF(E88&lt;25000,E88*E120,25000*E120)+IF(E89&lt;25000,E89*E120,25000*E120)</f>
        <v>0</v>
      </c>
      <c r="F90" s="834">
        <f>IF(F81&lt;25000,F81*F120,25000*F120)+IF(F82&lt;25000,F82*F120,25000*F120)+IF(F83&lt;25000,F83*F120,25000*F120)+IF(F84&lt;25000,F84*F120,25000*F120)+IF(F85&lt;25000,F85*F120,25000*F120)+IF(F86&lt;25000,F86*F120,25000*F120)+IF(F87&lt;25000,F87*F120,25000*F120)+IF(F88&lt;25000,F88*F120,25000*F120)+IF(F89&lt;25000,F89*F120,25000*F120)</f>
        <v>0</v>
      </c>
      <c r="G90" s="355">
        <f>IF(G81&lt;25000,G81*G120,25000*G120)+IF(G82&lt;25000,G82*G120,25000*G120)+IF(G83&lt;25000,G83*G120,25000*G120)+IF(G84&lt;25000,G84*G120,25000*G120)+IF(G85&lt;25000,G85*G120,25000*G120)+IF(G86&lt;25000,G86*G120,25000*G120)+IF(G87&lt;25000,G87*G120,25000*G120)+IF(G88&lt;25000,G88*G120,25000*G120)+IF(G89&lt;25000,G89*G120,25000*G120)</f>
        <v>0</v>
      </c>
      <c r="H90" s="839">
        <f t="shared" si="4"/>
        <v>0</v>
      </c>
    </row>
    <row r="91" spans="1:11" s="342" customFormat="1" ht="16.5" customHeight="1">
      <c r="A91" s="1351"/>
      <c r="B91" s="1351"/>
      <c r="C91" s="896"/>
      <c r="D91" s="850"/>
      <c r="E91" s="836"/>
      <c r="F91" s="849"/>
      <c r="G91" s="896"/>
      <c r="H91" s="840"/>
    </row>
    <row r="92" spans="1:11" ht="20.149999999999999" customHeight="1">
      <c r="A92" s="389" t="s">
        <v>305</v>
      </c>
      <c r="B92" s="595"/>
      <c r="C92" s="355">
        <f t="shared" ref="C92:G92" si="5">ROUND(SUM(C70:C90),0)</f>
        <v>0</v>
      </c>
      <c r="D92" s="619">
        <f t="shared" si="5"/>
        <v>0</v>
      </c>
      <c r="E92" s="834">
        <f t="shared" si="5"/>
        <v>0</v>
      </c>
      <c r="F92" s="834">
        <f t="shared" si="5"/>
        <v>0</v>
      </c>
      <c r="G92" s="355">
        <f t="shared" si="5"/>
        <v>0</v>
      </c>
      <c r="H92" s="894">
        <f t="shared" ref="H92" si="6">SUM(H70:H90)</f>
        <v>0</v>
      </c>
    </row>
    <row r="93" spans="1:11" s="342" customFormat="1" ht="20.149999999999999" customHeight="1">
      <c r="C93" s="899"/>
      <c r="D93" s="843"/>
      <c r="E93"/>
      <c r="F93" s="842"/>
      <c r="G93" s="897"/>
      <c r="H93" s="843"/>
      <c r="I93"/>
      <c r="J93"/>
      <c r="K93"/>
    </row>
    <row r="94" spans="1:11" s="342" customFormat="1" ht="17.25" customHeight="1">
      <c r="A94" s="490" t="s">
        <v>306</v>
      </c>
      <c r="B94" s="490"/>
      <c r="C94" s="896"/>
      <c r="D94" s="851"/>
      <c r="E94" s="837"/>
      <c r="F94" s="856"/>
      <c r="G94" s="898"/>
      <c r="H94" s="840"/>
      <c r="I94"/>
      <c r="J94"/>
      <c r="K94"/>
    </row>
    <row r="95" spans="1:11" s="342" customFormat="1" ht="17.25" customHeight="1">
      <c r="A95" s="1347"/>
      <c r="B95" s="1348"/>
      <c r="C95" s="848"/>
      <c r="D95" s="844"/>
      <c r="E95" s="834"/>
      <c r="F95" s="834"/>
      <c r="G95" s="355"/>
      <c r="H95" s="839">
        <f t="shared" ref="H95:H101" si="7">SUM(C95,D95,E95,F95,G95)</f>
        <v>0</v>
      </c>
      <c r="I95"/>
      <c r="J95" s="1089"/>
      <c r="K95"/>
    </row>
    <row r="96" spans="1:11" s="342" customFormat="1" ht="17.25" customHeight="1">
      <c r="A96" s="1347"/>
      <c r="B96" s="1348"/>
      <c r="C96" s="848"/>
      <c r="D96" s="844"/>
      <c r="E96" s="834"/>
      <c r="F96" s="834"/>
      <c r="G96" s="355"/>
      <c r="H96" s="839">
        <f t="shared" si="7"/>
        <v>0</v>
      </c>
      <c r="J96" s="1088"/>
    </row>
    <row r="97" spans="1:11" s="342" customFormat="1" ht="17.25" customHeight="1">
      <c r="A97" s="1347"/>
      <c r="B97" s="1348"/>
      <c r="C97" s="848"/>
      <c r="D97" s="844"/>
      <c r="E97" s="833"/>
      <c r="F97" s="833"/>
      <c r="G97" s="848"/>
      <c r="H97" s="839">
        <f t="shared" si="7"/>
        <v>0</v>
      </c>
      <c r="I97"/>
      <c r="J97" s="1089"/>
      <c r="K97" s="13"/>
    </row>
    <row r="98" spans="1:11" s="342" customFormat="1" ht="17.25" customHeight="1">
      <c r="A98" s="1347"/>
      <c r="B98" s="1348"/>
      <c r="C98" s="848"/>
      <c r="D98" s="844"/>
      <c r="E98" s="833"/>
      <c r="F98" s="833"/>
      <c r="G98" s="848"/>
      <c r="H98" s="839">
        <f t="shared" si="7"/>
        <v>0</v>
      </c>
      <c r="I98"/>
      <c r="J98"/>
      <c r="K98"/>
    </row>
    <row r="99" spans="1:11" s="342" customFormat="1" ht="17.25" customHeight="1">
      <c r="A99" s="1347"/>
      <c r="B99" s="1348"/>
      <c r="C99" s="848"/>
      <c r="D99" s="844"/>
      <c r="E99" s="833"/>
      <c r="F99" s="833"/>
      <c r="G99" s="848"/>
      <c r="H99" s="839">
        <f t="shared" si="7"/>
        <v>0</v>
      </c>
    </row>
    <row r="100" spans="1:11" s="342" customFormat="1" ht="17.25" customHeight="1">
      <c r="A100" s="1347"/>
      <c r="B100" s="1348"/>
      <c r="C100" s="848"/>
      <c r="D100" s="844"/>
      <c r="E100" s="833"/>
      <c r="F100" s="833"/>
      <c r="G100" s="848"/>
      <c r="H100" s="839">
        <f t="shared" si="7"/>
        <v>0</v>
      </c>
    </row>
    <row r="101" spans="1:11" s="342" customFormat="1" ht="17.25" customHeight="1">
      <c r="A101" s="1347"/>
      <c r="B101" s="1348"/>
      <c r="C101" s="848"/>
      <c r="D101" s="844"/>
      <c r="E101" s="833"/>
      <c r="F101" s="833"/>
      <c r="G101" s="848"/>
      <c r="H101" s="839">
        <f t="shared" si="7"/>
        <v>0</v>
      </c>
    </row>
    <row r="102" spans="1:11" s="342" customFormat="1" ht="15" customHeight="1">
      <c r="A102" s="1347"/>
      <c r="B102" s="1348"/>
      <c r="C102" s="896"/>
      <c r="D102" s="850"/>
      <c r="E102" s="836"/>
      <c r="F102" s="849"/>
      <c r="G102" s="896"/>
      <c r="H102" s="840"/>
    </row>
    <row r="103" spans="1:11" ht="20.149999999999999" customHeight="1">
      <c r="A103" s="1349" t="s">
        <v>307</v>
      </c>
      <c r="B103" s="1350"/>
      <c r="C103" s="355">
        <f t="shared" ref="C103:G103" si="8">ROUND(SUM(C95:C101),0)</f>
        <v>0</v>
      </c>
      <c r="D103" s="619">
        <f t="shared" si="8"/>
        <v>0</v>
      </c>
      <c r="E103" s="834">
        <f t="shared" si="8"/>
        <v>0</v>
      </c>
      <c r="F103" s="834">
        <f t="shared" si="8"/>
        <v>0</v>
      </c>
      <c r="G103" s="355">
        <f t="shared" si="8"/>
        <v>0</v>
      </c>
      <c r="H103" s="894">
        <f t="shared" ref="H103" si="9">SUM(H95:H101)</f>
        <v>0</v>
      </c>
    </row>
    <row r="104" spans="1:11">
      <c r="A104" s="342"/>
      <c r="B104" s="342"/>
      <c r="C104" s="342"/>
      <c r="D104" s="342"/>
      <c r="E104" s="342"/>
      <c r="F104" s="342"/>
      <c r="G104" s="342"/>
      <c r="H104" s="342"/>
    </row>
    <row r="105" spans="1:11">
      <c r="A105" s="342"/>
      <c r="B105" s="342"/>
      <c r="C105" s="342"/>
      <c r="D105" s="342"/>
      <c r="E105" s="342"/>
      <c r="F105" s="342"/>
      <c r="G105" s="342"/>
      <c r="H105" s="342"/>
    </row>
    <row r="106" spans="1:11">
      <c r="A106" s="342"/>
      <c r="B106" s="342"/>
      <c r="C106" s="342"/>
      <c r="D106" s="342"/>
      <c r="E106" s="342"/>
      <c r="F106" s="342"/>
      <c r="G106" s="342"/>
      <c r="H106" s="342"/>
    </row>
    <row r="107" spans="1:11">
      <c r="A107" s="342"/>
      <c r="B107" s="342"/>
      <c r="C107" s="342"/>
      <c r="D107" s="342"/>
      <c r="E107" s="342"/>
      <c r="F107" s="342"/>
      <c r="G107" s="342"/>
      <c r="H107" s="342"/>
    </row>
    <row r="108" spans="1:11">
      <c r="A108" s="342"/>
      <c r="B108" s="342"/>
      <c r="C108" s="342"/>
      <c r="D108" s="342"/>
      <c r="E108" s="342"/>
      <c r="F108" s="342"/>
      <c r="G108" s="342"/>
      <c r="H108" s="342"/>
    </row>
    <row r="109" spans="1:11">
      <c r="A109" s="342"/>
      <c r="B109" s="342"/>
      <c r="C109" s="342"/>
      <c r="D109" s="342"/>
      <c r="E109" s="342"/>
      <c r="F109" s="342"/>
      <c r="G109" s="342"/>
      <c r="H109" s="342"/>
    </row>
    <row r="110" spans="1:11">
      <c r="A110" s="342"/>
      <c r="B110" s="342"/>
      <c r="C110" s="342"/>
      <c r="D110" s="342"/>
      <c r="E110" s="342"/>
      <c r="F110" s="342"/>
      <c r="G110" s="342"/>
      <c r="H110" s="342"/>
    </row>
    <row r="111" spans="1:11">
      <c r="A111" s="342"/>
      <c r="B111" s="342"/>
      <c r="C111" s="342"/>
      <c r="D111" s="342"/>
      <c r="E111" s="342"/>
      <c r="F111" s="342"/>
      <c r="G111" s="342"/>
      <c r="H111" s="342"/>
    </row>
    <row r="112" spans="1:11" hidden="1">
      <c r="A112" s="342"/>
      <c r="B112" s="342"/>
      <c r="C112" s="342"/>
      <c r="D112" s="342"/>
      <c r="E112" s="342"/>
      <c r="F112" s="342"/>
      <c r="G112" s="342"/>
      <c r="H112" s="342"/>
    </row>
    <row r="113" spans="1:8" hidden="1">
      <c r="A113" s="342"/>
      <c r="B113" s="342"/>
      <c r="C113" s="342"/>
      <c r="D113" s="342"/>
      <c r="E113" s="342"/>
      <c r="F113" s="342"/>
      <c r="G113" s="342"/>
      <c r="H113" s="342"/>
    </row>
    <row r="114" spans="1:8" hidden="1">
      <c r="A114" s="342"/>
      <c r="B114" s="342"/>
      <c r="C114" s="342"/>
      <c r="D114" s="342"/>
      <c r="E114" s="342"/>
      <c r="F114" s="342"/>
      <c r="G114" s="342"/>
      <c r="H114" s="342"/>
    </row>
    <row r="115" spans="1:8" hidden="1">
      <c r="A115" s="342"/>
      <c r="B115" s="342"/>
      <c r="C115" s="345"/>
      <c r="D115" s="342"/>
      <c r="E115" s="342"/>
      <c r="F115" s="342"/>
      <c r="G115" s="342"/>
      <c r="H115" s="342"/>
    </row>
    <row r="116" spans="1:8" s="227" customFormat="1" ht="15.5" hidden="1">
      <c r="A116" s="485" t="s">
        <v>231</v>
      </c>
      <c r="B116" s="485"/>
      <c r="C116" s="563">
        <f>'Summary Capacity Building'!E73</f>
        <v>1</v>
      </c>
      <c r="D116" s="563">
        <f>'Summary Capacity Building'!F73</f>
        <v>2</v>
      </c>
      <c r="E116" s="563">
        <f>'Summary Capacity Building'!G73</f>
        <v>3</v>
      </c>
      <c r="F116" s="563">
        <f>'Summary Capacity Building'!H73</f>
        <v>4</v>
      </c>
      <c r="G116" s="563">
        <f>'Summary Capacity Building'!I73</f>
        <v>5</v>
      </c>
      <c r="H116" s="563"/>
    </row>
    <row r="117" spans="1:8" s="479" customFormat="1" ht="15.5" hidden="1">
      <c r="A117" s="486" t="s">
        <v>232</v>
      </c>
      <c r="B117" s="486"/>
      <c r="C117" s="564">
        <f>'Summary Capacity Building'!E74</f>
        <v>45566</v>
      </c>
      <c r="D117" s="564">
        <f>'Summary Capacity Building'!F74</f>
        <v>45839</v>
      </c>
      <c r="E117" s="564">
        <f>'Summary Capacity Building'!G74</f>
        <v>46204</v>
      </c>
      <c r="F117" s="564">
        <f>'Summary Capacity Building'!H74</f>
        <v>46569</v>
      </c>
      <c r="G117" s="564">
        <f>'Summary Capacity Building'!I74</f>
        <v>46935</v>
      </c>
      <c r="H117" s="564">
        <f>'Summary Capacity Building'!J74</f>
        <v>45566</v>
      </c>
    </row>
    <row r="118" spans="1:8" s="479" customFormat="1" ht="15.5" hidden="1">
      <c r="A118" s="486" t="s">
        <v>233</v>
      </c>
      <c r="B118" s="486"/>
      <c r="C118" s="564">
        <f>'Summary Capacity Building'!E75</f>
        <v>45838</v>
      </c>
      <c r="D118" s="564">
        <f>'Summary Capacity Building'!F75</f>
        <v>46203</v>
      </c>
      <c r="E118" s="564">
        <f>'Summary Capacity Building'!G75</f>
        <v>46203</v>
      </c>
      <c r="F118" s="564">
        <f>'Summary Capacity Building'!H75</f>
        <v>46934</v>
      </c>
      <c r="G118" s="564">
        <f>'Summary Capacity Building'!I75</f>
        <v>47299</v>
      </c>
      <c r="H118" s="564">
        <f>'Summary Capacity Building'!J75</f>
        <v>46203</v>
      </c>
    </row>
    <row r="119" spans="1:8" s="227" customFormat="1" ht="15.5" hidden="1">
      <c r="A119" s="485" t="s">
        <v>220</v>
      </c>
      <c r="B119" s="485"/>
      <c r="C119" s="564" t="str">
        <f>'Summary Capacity Building'!E76</f>
        <v/>
      </c>
      <c r="D119" s="564" t="str">
        <f>'Summary Capacity Building'!F76</f>
        <v/>
      </c>
      <c r="E119" s="564" t="str">
        <f>'Summary Capacity Building'!G76</f>
        <v/>
      </c>
      <c r="F119" s="564" t="str">
        <f>'Summary Capacity Building'!H76</f>
        <v/>
      </c>
      <c r="G119" s="564" t="str">
        <f>'Summary Capacity Building'!I76</f>
        <v/>
      </c>
      <c r="H119" s="564" t="str">
        <f>'Summary Capacity Building'!J76</f>
        <v/>
      </c>
    </row>
    <row r="120" spans="1:8" s="342" customFormat="1" hidden="1">
      <c r="A120" s="523" t="s">
        <v>309</v>
      </c>
      <c r="B120" s="523"/>
      <c r="C120" s="525">
        <f>'Summary Capacity Building'!E19</f>
        <v>0</v>
      </c>
      <c r="D120" s="525">
        <f>'Summary Capacity Building'!F19</f>
        <v>0</v>
      </c>
      <c r="E120" s="525">
        <f>'Summary Capacity Building'!G19</f>
        <v>0</v>
      </c>
      <c r="F120" s="525">
        <f>'Summary Capacity Building'!H19</f>
        <v>0</v>
      </c>
      <c r="G120" s="525">
        <f>'Summary Capacity Building'!I19</f>
        <v>0</v>
      </c>
      <c r="H120" s="522"/>
    </row>
  </sheetData>
  <sheetProtection formatCells="0" formatColumns="0" formatRows="0" insertHyperlinks="0" sort="0" autoFilter="0" pivotTables="0"/>
  <mergeCells count="89">
    <mergeCell ref="A13:B13"/>
    <mergeCell ref="A14:B14"/>
    <mergeCell ref="A15:B15"/>
    <mergeCell ref="A16:B16"/>
    <mergeCell ref="H10:H11"/>
    <mergeCell ref="A22:B22"/>
    <mergeCell ref="A23:B23"/>
    <mergeCell ref="A24:B24"/>
    <mergeCell ref="A25:B25"/>
    <mergeCell ref="A26:B26"/>
    <mergeCell ref="A17:B17"/>
    <mergeCell ref="A18:B18"/>
    <mergeCell ref="A19:B19"/>
    <mergeCell ref="A20:B20"/>
    <mergeCell ref="A21:B21"/>
    <mergeCell ref="A32:B32"/>
    <mergeCell ref="A33:B33"/>
    <mergeCell ref="A34:B34"/>
    <mergeCell ref="A35:B35"/>
    <mergeCell ref="A36:B36"/>
    <mergeCell ref="A27:B27"/>
    <mergeCell ref="A28:B28"/>
    <mergeCell ref="A29:B29"/>
    <mergeCell ref="A30:B30"/>
    <mergeCell ref="A31:B31"/>
    <mergeCell ref="A42:B42"/>
    <mergeCell ref="A43:B43"/>
    <mergeCell ref="A44:B44"/>
    <mergeCell ref="A45:B45"/>
    <mergeCell ref="A46:B46"/>
    <mergeCell ref="A37:B37"/>
    <mergeCell ref="A38:B38"/>
    <mergeCell ref="A39:B39"/>
    <mergeCell ref="A40:B40"/>
    <mergeCell ref="A41:B41"/>
    <mergeCell ref="A69:B69"/>
    <mergeCell ref="A68:B68"/>
    <mergeCell ref="A67:B67"/>
    <mergeCell ref="A52:B52"/>
    <mergeCell ref="A53:B53"/>
    <mergeCell ref="A54:B54"/>
    <mergeCell ref="A56:B56"/>
    <mergeCell ref="A57:B57"/>
    <mergeCell ref="A63:B63"/>
    <mergeCell ref="A64:B64"/>
    <mergeCell ref="A65:B65"/>
    <mergeCell ref="A66:B66"/>
    <mergeCell ref="A55:B55"/>
    <mergeCell ref="A58:B58"/>
    <mergeCell ref="A59:B59"/>
    <mergeCell ref="A60:B60"/>
    <mergeCell ref="A47:B47"/>
    <mergeCell ref="A48:B48"/>
    <mergeCell ref="A49:B49"/>
    <mergeCell ref="A50:B50"/>
    <mergeCell ref="A51:B51"/>
    <mergeCell ref="A61:B61"/>
    <mergeCell ref="A62:B62"/>
    <mergeCell ref="A100:B100"/>
    <mergeCell ref="A101:B101"/>
    <mergeCell ref="A102:B102"/>
    <mergeCell ref="A80:B80"/>
    <mergeCell ref="A86:B86"/>
    <mergeCell ref="A87:B87"/>
    <mergeCell ref="A88:B88"/>
    <mergeCell ref="A89:B89"/>
    <mergeCell ref="A90:B90"/>
    <mergeCell ref="A81:B81"/>
    <mergeCell ref="A82:B82"/>
    <mergeCell ref="A83:B83"/>
    <mergeCell ref="A84:B84"/>
    <mergeCell ref="A85:B85"/>
    <mergeCell ref="A103:B103"/>
    <mergeCell ref="A91:B91"/>
    <mergeCell ref="A95:B95"/>
    <mergeCell ref="A96:B96"/>
    <mergeCell ref="A97:B97"/>
    <mergeCell ref="A98:B98"/>
    <mergeCell ref="A99:B99"/>
    <mergeCell ref="A75:B75"/>
    <mergeCell ref="A76:B76"/>
    <mergeCell ref="A77:B77"/>
    <mergeCell ref="A78:B78"/>
    <mergeCell ref="A79:B79"/>
    <mergeCell ref="A70:B70"/>
    <mergeCell ref="A71:B71"/>
    <mergeCell ref="A72:B72"/>
    <mergeCell ref="A73:B73"/>
    <mergeCell ref="A74:B74"/>
  </mergeCells>
  <conditionalFormatting sqref="C13:G54 C56:G65 C70:G79 C81:G90 C95:G101">
    <cfRule type="containsBlanks" dxfId="479" priority="19">
      <formula>LEN(TRIM(C13))=0</formula>
    </cfRule>
  </conditionalFormatting>
  <conditionalFormatting sqref="C13:G101">
    <cfRule type="expression" dxfId="478" priority="3">
      <formula>$A13=""</formula>
    </cfRule>
  </conditionalFormatting>
  <dataValidations count="1">
    <dataValidation type="whole" allowBlank="1" showInputMessage="1" showErrorMessage="1" sqref="C56:G66" xr:uid="{DEB80604-BC7A-4BAF-A488-AB59E90E2FF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J149"/>
  <sheetViews>
    <sheetView showZeros="0" zoomScale="115" zoomScaleNormal="115" workbookViewId="0">
      <selection activeCell="A31" sqref="A31"/>
    </sheetView>
  </sheetViews>
  <sheetFormatPr defaultColWidth="0" defaultRowHeight="12.5" zeroHeight="1"/>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hidden="1" customWidth="1"/>
    <col min="7" max="7" width="16" style="703" customWidth="1"/>
    <col min="8" max="8" width="20.54296875" style="703" customWidth="1"/>
    <col min="9" max="9" width="20.54296875" style="8" hidden="1" customWidth="1"/>
    <col min="10" max="10" width="19.7265625" style="8" hidden="1" customWidth="1"/>
    <col min="11" max="16384" width="10.81640625" style="8" hidden="1"/>
  </cols>
  <sheetData>
    <row r="1" spans="1:10" s="33" customFormat="1" ht="15" customHeight="1">
      <c r="A1" s="32" t="s">
        <v>218</v>
      </c>
      <c r="B1" s="32"/>
      <c r="C1" s="32"/>
      <c r="D1" s="32"/>
    </row>
    <row r="2" spans="1:10" ht="14">
      <c r="A2" s="1137" t="s">
        <v>325</v>
      </c>
      <c r="B2" s="1464"/>
      <c r="C2" s="1464"/>
      <c r="I2" s="7"/>
      <c r="J2" s="14"/>
    </row>
    <row r="3" spans="1:10" ht="27.75" customHeight="1" thickBot="1">
      <c r="A3" s="1144" t="str">
        <f>'Summary Capacity Building'!B8</f>
        <v>Supportive Services - Capacity Building</v>
      </c>
      <c r="B3" s="1146"/>
      <c r="C3" s="1146"/>
      <c r="D3" s="665"/>
      <c r="F3" s="207"/>
      <c r="I3" s="7"/>
      <c r="J3" s="14"/>
    </row>
    <row r="4" spans="1:10" s="4" customFormat="1" ht="39">
      <c r="A4" s="718" t="s">
        <v>329</v>
      </c>
      <c r="B4" s="1107" t="s">
        <v>317</v>
      </c>
      <c r="C4" s="1108" t="s">
        <v>318</v>
      </c>
      <c r="D4" s="211" t="s">
        <v>330</v>
      </c>
      <c r="E4" s="213" t="s">
        <v>331</v>
      </c>
      <c r="F4" s="663" t="s">
        <v>332</v>
      </c>
      <c r="G4" s="704"/>
      <c r="H4" s="704"/>
      <c r="I4" s="7"/>
      <c r="J4" s="14"/>
    </row>
    <row r="5" spans="1:10">
      <c r="A5" s="826">
        <f>'Salary Detail Capacity Building'!A14</f>
        <v>0</v>
      </c>
      <c r="B5" s="6">
        <f>'Salary Detail Capacity Building'!F14+'Salary Detail Capacity Building'!K14</f>
        <v>0</v>
      </c>
      <c r="C5" s="195">
        <f>'Salary Detail Capacity Building'!AB14</f>
        <v>0</v>
      </c>
      <c r="D5" s="865"/>
      <c r="E5" s="870"/>
      <c r="F5" s="664"/>
      <c r="I5" s="7"/>
      <c r="J5" s="14"/>
    </row>
    <row r="6" spans="1:10">
      <c r="A6" s="826">
        <f>'Salary Detail Capacity Building'!A15</f>
        <v>0</v>
      </c>
      <c r="B6" s="6">
        <f>'Salary Detail Capacity Building'!F15+'Salary Detail Capacity Building'!K15</f>
        <v>0</v>
      </c>
      <c r="C6" s="195">
        <f>'Salary Detail Capacity Building'!AB15</f>
        <v>0</v>
      </c>
      <c r="D6" s="865"/>
      <c r="E6" s="870"/>
      <c r="F6" s="664"/>
      <c r="I6" s="208"/>
      <c r="J6" s="14"/>
    </row>
    <row r="7" spans="1:10">
      <c r="A7" s="826">
        <f>'Salary Detail Capacity Building'!A16</f>
        <v>0</v>
      </c>
      <c r="B7" s="6">
        <f>'Salary Detail Capacity Building'!F16+'Salary Detail Capacity Building'!K16</f>
        <v>0</v>
      </c>
      <c r="C7" s="195">
        <f>'Salary Detail Capacity Building'!AB16</f>
        <v>0</v>
      </c>
      <c r="D7" s="865"/>
      <c r="E7" s="870"/>
      <c r="F7" s="664"/>
      <c r="I7" s="209"/>
      <c r="J7" s="14"/>
    </row>
    <row r="8" spans="1:10">
      <c r="A8" s="826">
        <f>'Salary Detail Capacity Building'!A17</f>
        <v>0</v>
      </c>
      <c r="B8" s="6">
        <f>'Salary Detail Capacity Building'!F17+'Salary Detail Capacity Building'!K17</f>
        <v>0</v>
      </c>
      <c r="C8" s="195">
        <f>'Salary Detail Capacity Building'!AB17</f>
        <v>0</v>
      </c>
      <c r="D8" s="865"/>
      <c r="E8" s="870"/>
      <c r="F8" s="664"/>
      <c r="I8" s="7"/>
      <c r="J8" s="14"/>
    </row>
    <row r="9" spans="1:10">
      <c r="A9" s="826">
        <f>'Salary Detail Capacity Building'!A18</f>
        <v>0</v>
      </c>
      <c r="B9" s="6">
        <f>'Salary Detail Capacity Building'!F18+'Salary Detail Capacity Building'!K18</f>
        <v>0</v>
      </c>
      <c r="C9" s="195">
        <f>'Salary Detail Capacity Building'!AB18</f>
        <v>0</v>
      </c>
      <c r="D9" s="865"/>
      <c r="E9" s="870"/>
      <c r="F9" s="664"/>
      <c r="I9" s="7"/>
      <c r="J9" s="14"/>
    </row>
    <row r="10" spans="1:10">
      <c r="A10" s="826">
        <f>'Salary Detail Capacity Building'!A19</f>
        <v>0</v>
      </c>
      <c r="B10" s="6">
        <f>'Salary Detail Capacity Building'!F19+'Salary Detail Capacity Building'!K19</f>
        <v>0</v>
      </c>
      <c r="C10" s="195">
        <f>'Salary Detail Capacity Building'!AB19</f>
        <v>0</v>
      </c>
      <c r="D10" s="865"/>
      <c r="E10" s="870"/>
      <c r="F10" s="664"/>
      <c r="I10" s="7"/>
      <c r="J10" s="14"/>
    </row>
    <row r="11" spans="1:10">
      <c r="A11" s="826">
        <f>'Salary Detail Capacity Building'!A20</f>
        <v>0</v>
      </c>
      <c r="B11" s="6">
        <f>'Salary Detail Capacity Building'!F20+'Salary Detail Capacity Building'!K20</f>
        <v>0</v>
      </c>
      <c r="C11" s="195">
        <f>'Salary Detail Capacity Building'!AB20</f>
        <v>0</v>
      </c>
      <c r="D11" s="865"/>
      <c r="E11" s="870"/>
      <c r="F11" s="664"/>
      <c r="I11" s="7"/>
      <c r="J11" s="14"/>
    </row>
    <row r="12" spans="1:10">
      <c r="A12" s="826">
        <f>'Salary Detail Capacity Building'!A21</f>
        <v>0</v>
      </c>
      <c r="B12" s="6">
        <f>'Salary Detail Capacity Building'!F21+'Salary Detail Capacity Building'!K21</f>
        <v>0</v>
      </c>
      <c r="C12" s="195">
        <f>'Salary Detail Capacity Building'!AB21</f>
        <v>0</v>
      </c>
      <c r="D12" s="865"/>
      <c r="E12" s="870"/>
      <c r="F12" s="664"/>
      <c r="I12" s="7"/>
      <c r="J12" s="14"/>
    </row>
    <row r="13" spans="1:10">
      <c r="A13" s="826">
        <f>'Salary Detail Capacity Building'!A22</f>
        <v>0</v>
      </c>
      <c r="B13" s="6">
        <f>'Salary Detail Capacity Building'!F22+'Salary Detail Capacity Building'!K22</f>
        <v>0</v>
      </c>
      <c r="C13" s="195">
        <f>'Salary Detail Capacity Building'!AB22</f>
        <v>0</v>
      </c>
      <c r="D13" s="865"/>
      <c r="E13" s="870"/>
      <c r="F13" s="664"/>
      <c r="I13" s="7"/>
      <c r="J13" s="14"/>
    </row>
    <row r="14" spans="1:10">
      <c r="A14" s="826">
        <f>'Salary Detail Capacity Building'!A23</f>
        <v>0</v>
      </c>
      <c r="B14" s="6">
        <f>'Salary Detail Capacity Building'!F23+'Salary Detail Capacity Building'!K23</f>
        <v>0</v>
      </c>
      <c r="C14" s="195">
        <f>'Salary Detail Capacity Building'!AB23</f>
        <v>0</v>
      </c>
      <c r="D14" s="865"/>
      <c r="E14" s="870"/>
      <c r="F14" s="664"/>
      <c r="I14" s="7"/>
      <c r="J14" s="14"/>
    </row>
    <row r="15" spans="1:10">
      <c r="A15" s="826">
        <f>'Salary Detail Capacity Building'!A24</f>
        <v>0</v>
      </c>
      <c r="B15" s="6">
        <f>'Salary Detail Capacity Building'!F24+'Salary Detail Capacity Building'!K24</f>
        <v>0</v>
      </c>
      <c r="C15" s="195">
        <f>'Salary Detail Capacity Building'!AB24</f>
        <v>0</v>
      </c>
      <c r="D15" s="865"/>
      <c r="E15" s="870"/>
      <c r="F15" s="664"/>
      <c r="I15" s="7"/>
      <c r="J15" s="14"/>
    </row>
    <row r="16" spans="1:10">
      <c r="A16" s="826">
        <f>'Salary Detail Capacity Building'!A25</f>
        <v>0</v>
      </c>
      <c r="B16" s="6">
        <f>'Salary Detail Capacity Building'!F25+'Salary Detail Capacity Building'!K25</f>
        <v>0</v>
      </c>
      <c r="C16" s="195">
        <f>'Salary Detail Capacity Building'!AB25</f>
        <v>0</v>
      </c>
      <c r="D16" s="865"/>
      <c r="E16" s="870"/>
      <c r="F16" s="664"/>
      <c r="I16" s="7"/>
      <c r="J16" s="14"/>
    </row>
    <row r="17" spans="1:10">
      <c r="A17" s="826">
        <f>'Salary Detail Capacity Building'!A26</f>
        <v>0</v>
      </c>
      <c r="B17" s="6">
        <f>'Salary Detail Capacity Building'!F26+'Salary Detail Capacity Building'!K26</f>
        <v>0</v>
      </c>
      <c r="C17" s="195">
        <f>'Salary Detail Capacity Building'!AB26</f>
        <v>0</v>
      </c>
      <c r="D17" s="865"/>
      <c r="E17" s="870"/>
      <c r="F17" s="664"/>
      <c r="I17" s="7"/>
      <c r="J17" s="14"/>
    </row>
    <row r="18" spans="1:10">
      <c r="A18" s="826">
        <f>'Salary Detail Capacity Building'!A27</f>
        <v>0</v>
      </c>
      <c r="B18" s="6">
        <f>'Salary Detail Capacity Building'!F27+'Salary Detail Capacity Building'!K27</f>
        <v>0</v>
      </c>
      <c r="C18" s="195">
        <f>'Salary Detail Capacity Building'!AB27</f>
        <v>0</v>
      </c>
      <c r="D18" s="865"/>
      <c r="E18" s="870"/>
      <c r="F18" s="664"/>
      <c r="I18" s="7"/>
      <c r="J18" s="14"/>
    </row>
    <row r="19" spans="1:10">
      <c r="A19" s="826">
        <f>'Salary Detail Capacity Building'!A28</f>
        <v>0</v>
      </c>
      <c r="B19" s="6">
        <f>'Salary Detail Capacity Building'!F28+'Salary Detail Capacity Building'!K28</f>
        <v>0</v>
      </c>
      <c r="C19" s="195">
        <f>'Salary Detail Capacity Building'!AB28</f>
        <v>0</v>
      </c>
      <c r="D19" s="865"/>
      <c r="E19" s="870"/>
      <c r="F19" s="664"/>
      <c r="I19" s="7"/>
      <c r="J19" s="14"/>
    </row>
    <row r="20" spans="1:10">
      <c r="A20" s="826">
        <f>'Salary Detail Capacity Building'!A29</f>
        <v>0</v>
      </c>
      <c r="B20" s="6">
        <f>'Salary Detail Capacity Building'!F29+'Salary Detail Capacity Building'!K29</f>
        <v>0</v>
      </c>
      <c r="C20" s="195">
        <f>'Salary Detail Capacity Building'!AB29</f>
        <v>0</v>
      </c>
      <c r="D20" s="865"/>
      <c r="E20" s="870"/>
      <c r="F20" s="664"/>
      <c r="I20" s="7"/>
      <c r="J20" s="14"/>
    </row>
    <row r="21" spans="1:10">
      <c r="A21" s="826">
        <f>'Salary Detail Capacity Building'!A30</f>
        <v>0</v>
      </c>
      <c r="B21" s="6">
        <f>'Salary Detail Capacity Building'!F30+'Salary Detail Capacity Building'!K30</f>
        <v>0</v>
      </c>
      <c r="C21" s="195">
        <f>'Salary Detail Capacity Building'!AB30</f>
        <v>0</v>
      </c>
      <c r="D21" s="865"/>
      <c r="E21" s="870"/>
      <c r="F21" s="664"/>
      <c r="I21" s="7"/>
      <c r="J21" s="14"/>
    </row>
    <row r="22" spans="1:10">
      <c r="A22" s="826">
        <f>'Salary Detail Capacity Building'!A31</f>
        <v>0</v>
      </c>
      <c r="B22" s="6">
        <f>'Salary Detail Capacity Building'!F31+'Salary Detail Capacity Building'!K31</f>
        <v>0</v>
      </c>
      <c r="C22" s="195">
        <f>'Salary Detail Capacity Building'!AB31</f>
        <v>0</v>
      </c>
      <c r="D22" s="865"/>
      <c r="E22" s="870"/>
      <c r="F22" s="664"/>
      <c r="I22" s="7"/>
      <c r="J22" s="14"/>
    </row>
    <row r="23" spans="1:10">
      <c r="A23" s="826">
        <f>'Salary Detail Capacity Building'!A32</f>
        <v>0</v>
      </c>
      <c r="B23" s="6">
        <f>'Salary Detail Capacity Building'!F32+'Salary Detail Capacity Building'!K32</f>
        <v>0</v>
      </c>
      <c r="C23" s="195">
        <f>'Salary Detail Capacity Building'!AB32</f>
        <v>0</v>
      </c>
      <c r="D23" s="865"/>
      <c r="E23" s="870"/>
      <c r="F23" s="664"/>
      <c r="I23" s="7"/>
      <c r="J23" s="14"/>
    </row>
    <row r="24" spans="1:10">
      <c r="A24" s="826">
        <f>'Salary Detail Capacity Building'!A33</f>
        <v>0</v>
      </c>
      <c r="B24" s="6">
        <f>'Salary Detail Capacity Building'!F33+'Salary Detail Capacity Building'!K33</f>
        <v>0</v>
      </c>
      <c r="C24" s="195">
        <f>'Salary Detail Capacity Building'!AB33</f>
        <v>0</v>
      </c>
      <c r="D24" s="865"/>
      <c r="E24" s="870"/>
      <c r="F24" s="664"/>
      <c r="I24" s="7"/>
      <c r="J24" s="14"/>
    </row>
    <row r="25" spans="1:10">
      <c r="A25" s="826">
        <f>'Salary Detail Capacity Building'!A34</f>
        <v>0</v>
      </c>
      <c r="B25" s="6">
        <f>'Salary Detail Capacity Building'!F34+'Salary Detail Capacity Building'!K34</f>
        <v>0</v>
      </c>
      <c r="C25" s="195">
        <f>'Salary Detail Capacity Building'!AB34</f>
        <v>0</v>
      </c>
      <c r="D25" s="865"/>
      <c r="E25" s="870"/>
      <c r="F25" s="664"/>
      <c r="I25" s="7"/>
      <c r="J25" s="14"/>
    </row>
    <row r="26" spans="1:10">
      <c r="A26" s="826">
        <f>'Salary Detail Capacity Building'!A35</f>
        <v>0</v>
      </c>
      <c r="B26" s="6">
        <f>'Salary Detail Capacity Building'!F35+'Salary Detail Capacity Building'!K35</f>
        <v>0</v>
      </c>
      <c r="C26" s="195">
        <f>'Salary Detail Capacity Building'!AB35</f>
        <v>0</v>
      </c>
      <c r="D26" s="865"/>
      <c r="E26" s="870"/>
      <c r="F26" s="664"/>
      <c r="I26" s="7"/>
      <c r="J26" s="14"/>
    </row>
    <row r="27" spans="1:10">
      <c r="A27" s="826">
        <f>'Salary Detail Capacity Building'!A36</f>
        <v>0</v>
      </c>
      <c r="B27" s="6">
        <f>'Salary Detail Capacity Building'!F36+'Salary Detail Capacity Building'!K36</f>
        <v>0</v>
      </c>
      <c r="C27" s="195">
        <f>'Salary Detail Capacity Building'!AB36</f>
        <v>0</v>
      </c>
      <c r="D27" s="865"/>
      <c r="E27" s="870"/>
      <c r="F27" s="664"/>
      <c r="J27" s="14"/>
    </row>
    <row r="28" spans="1:10">
      <c r="A28" s="826">
        <f>'Salary Detail Capacity Building'!A37</f>
        <v>0</v>
      </c>
      <c r="B28" s="6">
        <f>'Salary Detail Capacity Building'!F37+'Salary Detail Capacity Building'!K37</f>
        <v>0</v>
      </c>
      <c r="C28" s="195">
        <f>'Salary Detail Capacity Building'!AB37</f>
        <v>0</v>
      </c>
      <c r="D28" s="865"/>
      <c r="E28" s="870"/>
      <c r="F28" s="664"/>
      <c r="I28" s="7"/>
      <c r="J28" s="14"/>
    </row>
    <row r="29" spans="1:10">
      <c r="A29" s="826">
        <f>'Salary Detail Capacity Building'!A38</f>
        <v>0</v>
      </c>
      <c r="B29" s="6">
        <f>'Salary Detail Capacity Building'!F38+'Salary Detail Capacity Building'!K38</f>
        <v>0</v>
      </c>
      <c r="C29" s="195">
        <f>'Salary Detail Capacity Building'!AB38</f>
        <v>0</v>
      </c>
      <c r="D29" s="865"/>
      <c r="E29" s="870"/>
      <c r="F29" s="664"/>
      <c r="I29" s="7"/>
      <c r="J29" s="14"/>
    </row>
    <row r="30" spans="1:10">
      <c r="A30" s="826">
        <f>'Salary Detail Capacity Building'!A39</f>
        <v>0</v>
      </c>
      <c r="B30" s="6">
        <f>'Salary Detail Capacity Building'!F39+'Salary Detail Capacity Building'!K39</f>
        <v>0</v>
      </c>
      <c r="C30" s="195">
        <f>'Salary Detail Capacity Building'!AB39</f>
        <v>0</v>
      </c>
      <c r="D30" s="865"/>
      <c r="E30" s="870"/>
      <c r="F30" s="664"/>
      <c r="I30" s="7"/>
      <c r="J30" s="14"/>
    </row>
    <row r="31" spans="1:10">
      <c r="A31" s="826">
        <f>'Salary Detail Capacity Building'!A40</f>
        <v>0</v>
      </c>
      <c r="B31" s="6">
        <f>'Salary Detail Capacity Building'!F40+'Salary Detail Capacity Building'!K40</f>
        <v>0</v>
      </c>
      <c r="C31" s="195">
        <f>'Salary Detail Capacity Building'!AB40</f>
        <v>0</v>
      </c>
      <c r="D31" s="865"/>
      <c r="E31" s="870"/>
      <c r="F31" s="664"/>
      <c r="I31" s="7"/>
      <c r="J31" s="14"/>
    </row>
    <row r="32" spans="1:10">
      <c r="A32" s="826">
        <f>'Salary Detail Capacity Building'!A41</f>
        <v>0</v>
      </c>
      <c r="B32" s="6">
        <f>'Salary Detail Capacity Building'!F41+'Salary Detail Capacity Building'!K41</f>
        <v>0</v>
      </c>
      <c r="C32" s="195">
        <f>'Salary Detail Capacity Building'!AB41</f>
        <v>0</v>
      </c>
      <c r="D32" s="865"/>
      <c r="E32" s="870"/>
      <c r="F32" s="664"/>
      <c r="I32" s="7"/>
      <c r="J32" s="14"/>
    </row>
    <row r="33" spans="1:10">
      <c r="A33" s="826">
        <f>'Salary Detail Capacity Building'!A42</f>
        <v>0</v>
      </c>
      <c r="B33" s="6">
        <f>'Salary Detail Capacity Building'!F42+'Salary Detail Capacity Building'!K42</f>
        <v>0</v>
      </c>
      <c r="C33" s="195">
        <f>'Salary Detail Capacity Building'!AB42</f>
        <v>0</v>
      </c>
      <c r="D33" s="865"/>
      <c r="E33" s="870"/>
      <c r="F33" s="664"/>
      <c r="I33" s="7"/>
      <c r="J33" s="14"/>
    </row>
    <row r="34" spans="1:10">
      <c r="A34" s="826">
        <f>'Salary Detail Capacity Building'!A43</f>
        <v>0</v>
      </c>
      <c r="B34" s="6">
        <f>'Salary Detail Capacity Building'!F43+'Salary Detail Capacity Building'!K43</f>
        <v>0</v>
      </c>
      <c r="C34" s="195">
        <f>'Salary Detail Capacity Building'!AB43</f>
        <v>0</v>
      </c>
      <c r="D34" s="865"/>
      <c r="E34" s="870"/>
      <c r="F34" s="664"/>
      <c r="I34" s="7"/>
      <c r="J34" s="14"/>
    </row>
    <row r="35" spans="1:10">
      <c r="A35" s="826">
        <f>'Salary Detail Capacity Building'!A44</f>
        <v>0</v>
      </c>
      <c r="B35" s="6">
        <f>'Salary Detail Capacity Building'!F44+'Salary Detail Capacity Building'!K44</f>
        <v>0</v>
      </c>
      <c r="C35" s="195">
        <f>'Salary Detail Capacity Building'!AB44</f>
        <v>0</v>
      </c>
      <c r="D35" s="865"/>
      <c r="E35" s="870"/>
      <c r="F35" s="664"/>
      <c r="I35" s="7"/>
      <c r="J35" s="14"/>
    </row>
    <row r="36" spans="1:10">
      <c r="A36" s="826">
        <f>'Salary Detail Capacity Building'!A45</f>
        <v>0</v>
      </c>
      <c r="B36" s="6">
        <f>'Salary Detail Capacity Building'!F45+'Salary Detail Capacity Building'!K45</f>
        <v>0</v>
      </c>
      <c r="C36" s="195">
        <f>'Salary Detail Capacity Building'!AB45</f>
        <v>0</v>
      </c>
      <c r="D36" s="865"/>
      <c r="E36" s="870"/>
      <c r="F36" s="664"/>
      <c r="I36" s="7"/>
      <c r="J36" s="14"/>
    </row>
    <row r="37" spans="1:10">
      <c r="A37" s="826">
        <f>'Salary Detail Capacity Building'!A46</f>
        <v>0</v>
      </c>
      <c r="B37" s="6">
        <f>'Salary Detail Capacity Building'!F46+'Salary Detail Capacity Building'!K46</f>
        <v>0</v>
      </c>
      <c r="C37" s="195">
        <f>'Salary Detail Capacity Building'!AB46</f>
        <v>0</v>
      </c>
      <c r="D37" s="865"/>
      <c r="E37" s="870"/>
      <c r="F37" s="664"/>
      <c r="I37" s="7"/>
      <c r="J37" s="14"/>
    </row>
    <row r="38" spans="1:10">
      <c r="A38" s="826">
        <f>'Salary Detail Capacity Building'!A47</f>
        <v>0</v>
      </c>
      <c r="B38" s="6">
        <f>'Salary Detail Capacity Building'!F47+'Salary Detail Capacity Building'!K47</f>
        <v>0</v>
      </c>
      <c r="C38" s="195">
        <f>'Salary Detail Capacity Building'!AB47</f>
        <v>0</v>
      </c>
      <c r="D38" s="865"/>
      <c r="E38" s="870"/>
      <c r="F38" s="664"/>
      <c r="I38" s="7"/>
      <c r="J38" s="14"/>
    </row>
    <row r="39" spans="1:10">
      <c r="A39" s="826">
        <f>'Salary Detail Capacity Building'!A48</f>
        <v>0</v>
      </c>
      <c r="B39" s="6">
        <f>'Salary Detail Capacity Building'!F48+'Salary Detail Capacity Building'!K48</f>
        <v>0</v>
      </c>
      <c r="C39" s="195">
        <f>'Salary Detail Capacity Building'!AB48</f>
        <v>0</v>
      </c>
      <c r="D39" s="865"/>
      <c r="E39" s="870"/>
      <c r="F39" s="664"/>
      <c r="I39" s="7"/>
      <c r="J39" s="14"/>
    </row>
    <row r="40" spans="1:10">
      <c r="A40" s="826">
        <f>'Salary Detail Capacity Building'!A49</f>
        <v>0</v>
      </c>
      <c r="B40" s="6">
        <f>'Salary Detail Capacity Building'!F49+'Salary Detail Capacity Building'!K49</f>
        <v>0</v>
      </c>
      <c r="C40" s="195">
        <f>'Salary Detail Capacity Building'!AB49</f>
        <v>0</v>
      </c>
      <c r="D40" s="865"/>
      <c r="E40" s="870"/>
      <c r="F40" s="664"/>
      <c r="I40" s="7"/>
      <c r="J40" s="14"/>
    </row>
    <row r="41" spans="1:10">
      <c r="A41" s="826">
        <f>'Salary Detail Capacity Building'!A50</f>
        <v>0</v>
      </c>
      <c r="B41" s="6">
        <f>'Salary Detail Capacity Building'!F50+'Salary Detail Capacity Building'!K50</f>
        <v>0</v>
      </c>
      <c r="C41" s="195">
        <f>'Salary Detail Capacity Building'!AB50</f>
        <v>0</v>
      </c>
      <c r="D41" s="865"/>
      <c r="E41" s="870"/>
      <c r="F41" s="664"/>
    </row>
    <row r="42" spans="1:10">
      <c r="A42" s="826">
        <f>'Salary Detail Capacity Building'!A51</f>
        <v>0</v>
      </c>
      <c r="B42" s="6">
        <f>'Salary Detail Capacity Building'!F51+'Salary Detail Capacity Building'!K51</f>
        <v>0</v>
      </c>
      <c r="C42" s="195">
        <f>'Salary Detail Capacity Building'!AB51</f>
        <v>0</v>
      </c>
      <c r="D42" s="865"/>
      <c r="E42" s="870"/>
      <c r="F42" s="664"/>
    </row>
    <row r="43" spans="1:10" ht="15.65" customHeight="1">
      <c r="A43" s="826">
        <f>'Salary Detail Capacity Building'!A52</f>
        <v>0</v>
      </c>
      <c r="B43" s="6">
        <f>'Salary Detail Capacity Building'!F52+'Salary Detail Capacity Building'!K52</f>
        <v>0</v>
      </c>
      <c r="C43" s="195">
        <f>'Salary Detail Capacity Building'!AB52</f>
        <v>0</v>
      </c>
      <c r="D43" s="865"/>
      <c r="E43" s="872"/>
      <c r="F43" s="664"/>
      <c r="I43" s="7"/>
      <c r="J43" s="14"/>
    </row>
    <row r="44" spans="1:10" ht="15.65" customHeight="1">
      <c r="A44" s="826">
        <f>'Salary Detail Capacity Building'!A53</f>
        <v>0</v>
      </c>
      <c r="B44" s="6">
        <f>'Salary Detail Capacity Building'!F53+'Salary Detail Capacity Building'!K53</f>
        <v>0</v>
      </c>
      <c r="C44" s="195">
        <f>'Salary Detail Capacity Building'!AB53</f>
        <v>0</v>
      </c>
      <c r="D44" s="865"/>
      <c r="E44" s="872"/>
      <c r="F44" s="664"/>
      <c r="I44" s="7"/>
      <c r="J44" s="14"/>
    </row>
    <row r="45" spans="1:10" ht="15.65" customHeight="1">
      <c r="A45" s="826">
        <f>'Salary Detail Capacity Building'!A54</f>
        <v>0</v>
      </c>
      <c r="B45" s="6">
        <f>'Salary Detail Capacity Building'!F54+'Salary Detail Capacity Building'!K54</f>
        <v>0</v>
      </c>
      <c r="C45" s="195">
        <f>'Salary Detail Capacity Building'!AB54</f>
        <v>0</v>
      </c>
      <c r="D45" s="865"/>
      <c r="E45" s="872"/>
      <c r="F45" s="664"/>
      <c r="I45" s="7"/>
      <c r="J45" s="14"/>
    </row>
    <row r="46" spans="1:10" ht="15.65" customHeight="1">
      <c r="A46" s="829">
        <f>'Salary Detail Capacity Building'!A55</f>
        <v>0</v>
      </c>
      <c r="B46" s="6">
        <f>'Salary Detail Capacity Building'!F55+'Salary Detail Capacity Building'!K55</f>
        <v>0</v>
      </c>
      <c r="C46" s="195">
        <f>'Salary Detail Capacity Building'!AB55</f>
        <v>0</v>
      </c>
      <c r="D46" s="866"/>
      <c r="E46" s="873"/>
      <c r="F46" s="664"/>
      <c r="I46" s="7"/>
      <c r="J46" s="14"/>
    </row>
    <row r="47" spans="1:10" ht="15.65" customHeight="1">
      <c r="A47" s="829" t="s">
        <v>333</v>
      </c>
      <c r="B47" s="210">
        <f>SUM(B5:B46)</f>
        <v>0</v>
      </c>
      <c r="C47" s="182">
        <f>SUM(C5:C46)</f>
        <v>0</v>
      </c>
      <c r="D47" s="177"/>
      <c r="E47" s="874"/>
      <c r="F47" s="664"/>
      <c r="I47" s="7"/>
      <c r="J47" s="14"/>
    </row>
    <row r="48" spans="1:10" s="731" customFormat="1" ht="24" customHeight="1">
      <c r="A48" s="719" t="s">
        <v>334</v>
      </c>
      <c r="B48" s="720" t="str">
        <f>IFERROR(C48/C47,"")</f>
        <v/>
      </c>
      <c r="C48" s="721">
        <f>'Salary Detail Capacity Building'!AB59</f>
        <v>0</v>
      </c>
      <c r="D48" s="746" t="s">
        <v>335</v>
      </c>
      <c r="E48" s="747"/>
      <c r="F48" s="748"/>
      <c r="G48" s="727"/>
      <c r="H48" s="728"/>
      <c r="I48" s="729"/>
      <c r="J48" s="730"/>
    </row>
    <row r="49" spans="1:10" s="731" customFormat="1" ht="16.5" customHeight="1" thickBot="1">
      <c r="A49" s="1467" t="s">
        <v>336</v>
      </c>
      <c r="B49" s="1468"/>
      <c r="C49" s="723">
        <f>C47+C48</f>
        <v>0</v>
      </c>
      <c r="D49" s="724"/>
      <c r="E49" s="875"/>
      <c r="F49" s="726"/>
      <c r="G49" s="727"/>
      <c r="H49" s="728"/>
      <c r="I49" s="729"/>
      <c r="J49" s="730"/>
    </row>
    <row r="50" spans="1:10" ht="13" thickBot="1">
      <c r="A50" s="10"/>
      <c r="B50" s="12"/>
      <c r="C50" s="181"/>
      <c r="E50" s="10"/>
      <c r="F50" s="10"/>
      <c r="G50" s="705"/>
      <c r="I50" s="7"/>
      <c r="J50" s="4"/>
    </row>
    <row r="51" spans="1:10" s="4" customFormat="1" ht="39" customHeight="1">
      <c r="A51" s="1465" t="s">
        <v>263</v>
      </c>
      <c r="B51" s="1466"/>
      <c r="C51" s="212" t="s">
        <v>290</v>
      </c>
      <c r="D51" s="211" t="s">
        <v>330</v>
      </c>
      <c r="E51" s="213" t="s">
        <v>331</v>
      </c>
      <c r="F51" s="198"/>
      <c r="G51" s="704"/>
      <c r="H51" s="704"/>
    </row>
    <row r="52" spans="1:10">
      <c r="A52" s="1462" t="str">
        <f>'Operating Detail Capacity Build'!A13</f>
        <v>Rental of Property</v>
      </c>
      <c r="B52" s="1463"/>
      <c r="C52" s="228">
        <f>'Operating Detail Capacity Build'!H13</f>
        <v>0</v>
      </c>
      <c r="D52" s="865"/>
      <c r="E52" s="870"/>
      <c r="F52" s="827"/>
      <c r="I52" s="11"/>
      <c r="J52" s="4"/>
    </row>
    <row r="53" spans="1:10">
      <c r="A53" s="1462" t="str">
        <f>'Operating Detail Capacity Build'!A14</f>
        <v xml:space="preserve">Utilities(Elec, Water, Gas, Phone, Scavenger) </v>
      </c>
      <c r="B53" s="1463"/>
      <c r="C53" s="228">
        <f>'Operating Detail Capacity Build'!H14</f>
        <v>0</v>
      </c>
      <c r="D53" s="865"/>
      <c r="E53" s="870"/>
      <c r="F53" s="827"/>
      <c r="I53" s="11"/>
      <c r="J53" s="4"/>
    </row>
    <row r="54" spans="1:10">
      <c r="A54" s="1462" t="str">
        <f>'Operating Detail Capacity Build'!A15</f>
        <v>Office Supplies, Postage</v>
      </c>
      <c r="B54" s="1463"/>
      <c r="C54" s="228">
        <f>'Operating Detail Capacity Build'!H15</f>
        <v>0</v>
      </c>
      <c r="D54" s="865"/>
      <c r="E54" s="870"/>
      <c r="F54" s="827"/>
      <c r="I54" s="7"/>
      <c r="J54" s="14"/>
    </row>
    <row r="55" spans="1:10">
      <c r="A55" s="1462" t="str">
        <f>'Operating Detail Capacity Build'!A16</f>
        <v>Building Maintenance Supplies and Repair</v>
      </c>
      <c r="B55" s="1463"/>
      <c r="C55" s="228">
        <f>'Operating Detail Capacity Build'!H16</f>
        <v>0</v>
      </c>
      <c r="D55" s="865"/>
      <c r="E55" s="870"/>
      <c r="F55" s="827"/>
      <c r="I55" s="7"/>
      <c r="J55" s="14"/>
    </row>
    <row r="56" spans="1:10">
      <c r="A56" s="1462" t="str">
        <f>'Operating Detail Capacity Build'!A17</f>
        <v>Printing and Reproduction</v>
      </c>
      <c r="B56" s="1463"/>
      <c r="C56" s="228">
        <f>'Operating Detail Capacity Build'!H17</f>
        <v>0</v>
      </c>
      <c r="D56" s="865"/>
      <c r="E56" s="870"/>
      <c r="F56" s="827"/>
      <c r="I56" s="11"/>
      <c r="J56" s="14"/>
    </row>
    <row r="57" spans="1:10">
      <c r="A57" s="1462" t="str">
        <f>'Operating Detail Capacity Build'!A18</f>
        <v>Insurance</v>
      </c>
      <c r="B57" s="1463"/>
      <c r="C57" s="228">
        <f>'Operating Detail Capacity Build'!H18</f>
        <v>0</v>
      </c>
      <c r="D57" s="865"/>
      <c r="E57" s="870"/>
      <c r="F57" s="827"/>
      <c r="I57" s="11"/>
      <c r="J57" s="14"/>
    </row>
    <row r="58" spans="1:10">
      <c r="A58" s="1462" t="str">
        <f>'Operating Detail Capacity Build'!A19</f>
        <v>Staff Training</v>
      </c>
      <c r="B58" s="1463"/>
      <c r="C58" s="228">
        <f>'Operating Detail Capacity Build'!H19</f>
        <v>0</v>
      </c>
      <c r="D58" s="865"/>
      <c r="E58" s="870"/>
      <c r="F58" s="827"/>
      <c r="I58" s="11"/>
      <c r="J58" s="14"/>
    </row>
    <row r="59" spans="1:10">
      <c r="A59" s="1462" t="str">
        <f>'Operating Detail Capacity Build'!A20</f>
        <v>Staff Travel-(Local &amp; Out of Town)</v>
      </c>
      <c r="B59" s="1463"/>
      <c r="C59" s="228">
        <f>'Operating Detail Capacity Build'!H20</f>
        <v>0</v>
      </c>
      <c r="D59" s="865"/>
      <c r="E59" s="870"/>
      <c r="F59" s="827"/>
      <c r="I59" s="11"/>
      <c r="J59" s="14"/>
    </row>
    <row r="60" spans="1:10">
      <c r="A60" s="1462" t="str">
        <f>'Operating Detail Capacity Build'!A21</f>
        <v>Rental of Equipment</v>
      </c>
      <c r="B60" s="1463"/>
      <c r="C60" s="228">
        <f>'Operating Detail Capacity Build'!H21</f>
        <v>0</v>
      </c>
      <c r="D60" s="865"/>
      <c r="E60" s="870"/>
      <c r="F60" s="827"/>
      <c r="I60" s="11"/>
      <c r="J60" s="14"/>
    </row>
    <row r="61" spans="1:10">
      <c r="A61" s="1469">
        <f>'Operating Detail Capacity Build'!A22</f>
        <v>0</v>
      </c>
      <c r="B61" s="1470"/>
      <c r="C61" s="228">
        <f>'Operating Detail Capacity Build'!H22</f>
        <v>0</v>
      </c>
      <c r="D61" s="865"/>
      <c r="E61" s="870"/>
      <c r="F61" s="827"/>
      <c r="I61" s="11"/>
      <c r="J61" s="14"/>
    </row>
    <row r="62" spans="1:10">
      <c r="A62" s="1469">
        <f>'Operating Detail Capacity Build'!A23</f>
        <v>0</v>
      </c>
      <c r="B62" s="1470"/>
      <c r="C62" s="228">
        <f>'Operating Detail Capacity Build'!H23</f>
        <v>0</v>
      </c>
      <c r="D62" s="865"/>
      <c r="E62" s="870"/>
      <c r="F62" s="827"/>
      <c r="I62" s="7"/>
      <c r="J62" s="14"/>
    </row>
    <row r="63" spans="1:10">
      <c r="A63" s="1469">
        <f>'Operating Detail Capacity Build'!A24</f>
        <v>0</v>
      </c>
      <c r="B63" s="1470"/>
      <c r="C63" s="228">
        <f>'Operating Detail Capacity Build'!H24</f>
        <v>0</v>
      </c>
      <c r="D63" s="865"/>
      <c r="E63" s="870"/>
      <c r="F63" s="827"/>
      <c r="I63" s="7"/>
      <c r="J63" s="14"/>
    </row>
    <row r="64" spans="1:10">
      <c r="A64" s="1469">
        <f>'Operating Detail Capacity Build'!A25</f>
        <v>0</v>
      </c>
      <c r="B64" s="1470"/>
      <c r="C64" s="228">
        <f>'Operating Detail Capacity Build'!H25</f>
        <v>0</v>
      </c>
      <c r="D64" s="865"/>
      <c r="E64" s="870"/>
      <c r="F64" s="827"/>
      <c r="I64" s="7"/>
      <c r="J64" s="14"/>
    </row>
    <row r="65" spans="1:10">
      <c r="A65" s="1469">
        <f>'Operating Detail Capacity Build'!A26</f>
        <v>0</v>
      </c>
      <c r="B65" s="1470"/>
      <c r="C65" s="228">
        <f>'Operating Detail Capacity Build'!H26</f>
        <v>0</v>
      </c>
      <c r="D65" s="865"/>
      <c r="E65" s="870"/>
      <c r="F65" s="827"/>
      <c r="I65" s="7"/>
      <c r="J65" s="14"/>
    </row>
    <row r="66" spans="1:10">
      <c r="A66" s="1469">
        <f>'Operating Detail Capacity Build'!A27</f>
        <v>0</v>
      </c>
      <c r="B66" s="1470"/>
      <c r="C66" s="228">
        <f>'Operating Detail Capacity Build'!H27</f>
        <v>0</v>
      </c>
      <c r="D66" s="865"/>
      <c r="E66" s="870"/>
      <c r="F66" s="827"/>
    </row>
    <row r="67" spans="1:10">
      <c r="A67" s="1469">
        <f>'Operating Detail Capacity Build'!A28</f>
        <v>0</v>
      </c>
      <c r="B67" s="1470"/>
      <c r="C67" s="228">
        <f>'Operating Detail Capacity Build'!H28</f>
        <v>0</v>
      </c>
      <c r="D67" s="865"/>
      <c r="E67" s="870"/>
      <c r="F67" s="827"/>
      <c r="I67" s="7"/>
      <c r="J67" s="14"/>
    </row>
    <row r="68" spans="1:10">
      <c r="A68" s="1469">
        <f>'Operating Detail Capacity Build'!A29</f>
        <v>0</v>
      </c>
      <c r="B68" s="1470"/>
      <c r="C68" s="228">
        <f>'Operating Detail Capacity Build'!H29</f>
        <v>0</v>
      </c>
      <c r="D68" s="865"/>
      <c r="E68" s="870"/>
      <c r="F68" s="827"/>
      <c r="I68" s="7"/>
      <c r="J68" s="14"/>
    </row>
    <row r="69" spans="1:10">
      <c r="A69" s="1469">
        <f>'Operating Detail Capacity Build'!A30</f>
        <v>0</v>
      </c>
      <c r="B69" s="1470"/>
      <c r="C69" s="228">
        <f>'Operating Detail Capacity Build'!H30</f>
        <v>0</v>
      </c>
      <c r="D69" s="865"/>
      <c r="E69" s="870"/>
      <c r="F69" s="827"/>
      <c r="I69" s="7"/>
      <c r="J69" s="14"/>
    </row>
    <row r="70" spans="1:10">
      <c r="A70" s="1469">
        <f>'Operating Detail Capacity Build'!A31</f>
        <v>0</v>
      </c>
      <c r="B70" s="1470"/>
      <c r="C70" s="228">
        <f>'Operating Detail Capacity Build'!H31</f>
        <v>0</v>
      </c>
      <c r="D70" s="865"/>
      <c r="E70" s="870"/>
      <c r="F70" s="827"/>
      <c r="I70" s="7"/>
    </row>
    <row r="71" spans="1:10">
      <c r="A71" s="1469">
        <f>'Operating Detail Capacity Build'!A32</f>
        <v>0</v>
      </c>
      <c r="B71" s="1470"/>
      <c r="C71" s="228">
        <f>'Operating Detail Capacity Build'!H32</f>
        <v>0</v>
      </c>
      <c r="D71" s="865"/>
      <c r="E71" s="870"/>
      <c r="F71" s="827"/>
      <c r="I71" s="7"/>
      <c r="J71" s="14"/>
    </row>
    <row r="72" spans="1:10">
      <c r="A72" s="1469">
        <f>'Operating Detail Capacity Build'!A33</f>
        <v>0</v>
      </c>
      <c r="B72" s="1470"/>
      <c r="C72" s="228">
        <f>'Operating Detail Capacity Build'!H33</f>
        <v>0</v>
      </c>
      <c r="D72" s="865"/>
      <c r="E72" s="870"/>
      <c r="F72" s="827"/>
      <c r="I72" s="7"/>
      <c r="J72" s="14"/>
    </row>
    <row r="73" spans="1:10">
      <c r="A73" s="1469">
        <f>'Operating Detail Capacity Build'!A34</f>
        <v>0</v>
      </c>
      <c r="B73" s="1470"/>
      <c r="C73" s="228">
        <f>'Operating Detail Capacity Build'!H34</f>
        <v>0</v>
      </c>
      <c r="D73" s="865"/>
      <c r="E73" s="870"/>
      <c r="F73" s="827"/>
      <c r="I73" s="7"/>
      <c r="J73" s="14"/>
    </row>
    <row r="74" spans="1:10">
      <c r="A74" s="1469">
        <f>'Operating Detail Capacity Build'!A35</f>
        <v>0</v>
      </c>
      <c r="B74" s="1470"/>
      <c r="C74" s="228">
        <f>'Operating Detail Capacity Build'!H35</f>
        <v>0</v>
      </c>
      <c r="D74" s="865"/>
      <c r="E74" s="870"/>
      <c r="F74" s="827"/>
    </row>
    <row r="75" spans="1:10">
      <c r="A75" s="1469">
        <f>'Operating Detail Capacity Build'!A36</f>
        <v>0</v>
      </c>
      <c r="B75" s="1470"/>
      <c r="C75" s="228">
        <f>'Operating Detail Capacity Build'!H36</f>
        <v>0</v>
      </c>
      <c r="D75" s="865"/>
      <c r="E75" s="870"/>
      <c r="F75" s="827"/>
      <c r="I75" s="7"/>
      <c r="J75" s="4"/>
    </row>
    <row r="76" spans="1:10">
      <c r="A76" s="1469">
        <f>'Operating Detail Capacity Build'!A37</f>
        <v>0</v>
      </c>
      <c r="B76" s="1470"/>
      <c r="C76" s="228">
        <f>'Operating Detail Capacity Build'!H37</f>
        <v>0</v>
      </c>
      <c r="D76" s="865"/>
      <c r="E76" s="870"/>
      <c r="F76" s="827"/>
      <c r="I76" s="7"/>
      <c r="J76" s="4"/>
    </row>
    <row r="77" spans="1:10">
      <c r="A77" s="1469">
        <f>'Operating Detail Capacity Build'!A38</f>
        <v>0</v>
      </c>
      <c r="B77" s="1470"/>
      <c r="C77" s="228">
        <f>'Operating Detail Capacity Build'!H38</f>
        <v>0</v>
      </c>
      <c r="D77" s="865"/>
      <c r="E77" s="870"/>
      <c r="F77" s="827"/>
      <c r="I77" s="7"/>
      <c r="J77" s="4"/>
    </row>
    <row r="78" spans="1:10">
      <c r="A78" s="1469">
        <f>'Operating Detail Capacity Build'!A39</f>
        <v>0</v>
      </c>
      <c r="B78" s="1470"/>
      <c r="C78" s="228">
        <f>'Operating Detail Capacity Build'!H39</f>
        <v>0</v>
      </c>
      <c r="D78" s="865"/>
      <c r="E78" s="870"/>
      <c r="F78" s="827"/>
    </row>
    <row r="79" spans="1:10">
      <c r="A79" s="1469">
        <f>'Operating Detail Capacity Build'!A40</f>
        <v>0</v>
      </c>
      <c r="B79" s="1470"/>
      <c r="C79" s="228">
        <f>'Operating Detail Capacity Build'!H40</f>
        <v>0</v>
      </c>
      <c r="D79" s="865"/>
      <c r="E79" s="870"/>
      <c r="F79" s="827"/>
      <c r="I79" s="7"/>
      <c r="J79" s="14"/>
    </row>
    <row r="80" spans="1:10">
      <c r="A80" s="1469">
        <f>'Operating Detail Capacity Build'!A41</f>
        <v>0</v>
      </c>
      <c r="B80" s="1470"/>
      <c r="C80" s="228">
        <f>'Operating Detail Capacity Build'!H41</f>
        <v>0</v>
      </c>
      <c r="D80" s="865"/>
      <c r="E80" s="870"/>
      <c r="F80" s="827"/>
      <c r="I80" s="7"/>
      <c r="J80" s="14"/>
    </row>
    <row r="81" spans="1:10">
      <c r="A81" s="1469">
        <f>'Operating Detail Capacity Build'!A42</f>
        <v>0</v>
      </c>
      <c r="B81" s="1470"/>
      <c r="C81" s="228">
        <f>'Operating Detail Capacity Build'!H42</f>
        <v>0</v>
      </c>
      <c r="D81" s="865"/>
      <c r="E81" s="870"/>
      <c r="F81" s="827"/>
      <c r="I81" s="7"/>
      <c r="J81" s="14"/>
    </row>
    <row r="82" spans="1:10">
      <c r="A82" s="1469">
        <f>'Operating Detail Capacity Build'!A43</f>
        <v>0</v>
      </c>
      <c r="B82" s="1470"/>
      <c r="C82" s="228">
        <f>'Operating Detail Capacity Build'!H43</f>
        <v>0</v>
      </c>
      <c r="D82" s="865"/>
      <c r="E82" s="870"/>
      <c r="F82" s="827"/>
      <c r="I82" s="7"/>
      <c r="J82" s="14"/>
    </row>
    <row r="83" spans="1:10">
      <c r="A83" s="1469">
        <f>'Operating Detail Capacity Build'!A44</f>
        <v>0</v>
      </c>
      <c r="B83" s="1470"/>
      <c r="C83" s="228">
        <f>'Operating Detail Capacity Build'!H44</f>
        <v>0</v>
      </c>
      <c r="D83" s="865"/>
      <c r="E83" s="870"/>
      <c r="F83" s="827"/>
      <c r="I83" s="7"/>
      <c r="J83" s="14"/>
    </row>
    <row r="84" spans="1:10">
      <c r="A84" s="1469">
        <f>'Operating Detail Capacity Build'!A45</f>
        <v>0</v>
      </c>
      <c r="B84" s="1470"/>
      <c r="C84" s="228">
        <f>'Operating Detail Capacity Build'!H45</f>
        <v>0</v>
      </c>
      <c r="D84" s="865"/>
      <c r="E84" s="870"/>
      <c r="F84" s="827"/>
      <c r="I84" s="7"/>
      <c r="J84" s="14"/>
    </row>
    <row r="85" spans="1:10">
      <c r="A85" s="1469">
        <f>'Operating Detail Capacity Build'!A46</f>
        <v>0</v>
      </c>
      <c r="B85" s="1470"/>
      <c r="C85" s="228">
        <f>'Operating Detail Capacity Build'!H46</f>
        <v>0</v>
      </c>
      <c r="D85" s="865"/>
      <c r="E85" s="870"/>
      <c r="F85" s="827"/>
      <c r="I85" s="7"/>
      <c r="J85" s="14"/>
    </row>
    <row r="86" spans="1:10">
      <c r="A86" s="1469">
        <f>'Operating Detail Capacity Build'!A47</f>
        <v>0</v>
      </c>
      <c r="B86" s="1470"/>
      <c r="C86" s="228">
        <f>'Operating Detail Capacity Build'!H47</f>
        <v>0</v>
      </c>
      <c r="D86" s="865"/>
      <c r="E86" s="870"/>
      <c r="F86" s="827"/>
      <c r="I86" s="7"/>
      <c r="J86" s="14"/>
    </row>
    <row r="87" spans="1:10">
      <c r="A87" s="1469">
        <f>'Operating Detail Capacity Build'!A48</f>
        <v>0</v>
      </c>
      <c r="B87" s="1470"/>
      <c r="C87" s="228">
        <f>'Operating Detail Capacity Build'!H48</f>
        <v>0</v>
      </c>
      <c r="D87" s="865"/>
      <c r="E87" s="870"/>
      <c r="F87" s="827"/>
      <c r="I87" s="7"/>
      <c r="J87" s="14"/>
    </row>
    <row r="88" spans="1:10">
      <c r="A88" s="1469">
        <f>'Operating Detail Capacity Build'!A49</f>
        <v>0</v>
      </c>
      <c r="B88" s="1470"/>
      <c r="C88" s="228">
        <f>'Operating Detail Capacity Build'!H49</f>
        <v>0</v>
      </c>
      <c r="D88" s="865"/>
      <c r="E88" s="870"/>
      <c r="F88" s="827"/>
      <c r="I88" s="7"/>
      <c r="J88" s="14"/>
    </row>
    <row r="89" spans="1:10">
      <c r="A89" s="1469">
        <f>'Operating Detail Capacity Build'!A50</f>
        <v>0</v>
      </c>
      <c r="B89" s="1470"/>
      <c r="C89" s="228">
        <f>'Operating Detail Capacity Build'!H50</f>
        <v>0</v>
      </c>
      <c r="D89" s="865"/>
      <c r="E89" s="870"/>
      <c r="F89" s="827"/>
      <c r="I89" s="7"/>
      <c r="J89" s="14"/>
    </row>
    <row r="90" spans="1:10">
      <c r="A90" s="1469">
        <f>'Operating Detail Capacity Build'!A51</f>
        <v>0</v>
      </c>
      <c r="B90" s="1470"/>
      <c r="C90" s="228">
        <f>'Operating Detail Capacity Build'!H51</f>
        <v>0</v>
      </c>
      <c r="D90" s="865"/>
      <c r="E90" s="870"/>
      <c r="F90" s="827"/>
      <c r="I90" s="7"/>
      <c r="J90" s="14"/>
    </row>
    <row r="91" spans="1:10">
      <c r="A91" s="1469">
        <f>'Operating Detail Capacity Build'!A52</f>
        <v>0</v>
      </c>
      <c r="B91" s="1470"/>
      <c r="C91" s="228">
        <f>'Operating Detail Capacity Build'!H52</f>
        <v>0</v>
      </c>
      <c r="D91" s="865"/>
      <c r="E91" s="870"/>
      <c r="F91" s="827"/>
      <c r="I91" s="7"/>
      <c r="J91" s="14"/>
    </row>
    <row r="92" spans="1:10">
      <c r="A92" s="1469">
        <f>'Operating Detail Capacity Build'!A53</f>
        <v>0</v>
      </c>
      <c r="B92" s="1470"/>
      <c r="C92" s="228">
        <f>'Operating Detail Capacity Build'!H53</f>
        <v>0</v>
      </c>
      <c r="D92" s="865"/>
      <c r="E92" s="870"/>
      <c r="F92" s="827"/>
      <c r="I92" s="7"/>
      <c r="J92" s="14"/>
    </row>
    <row r="93" spans="1:10">
      <c r="A93" s="1469">
        <f>'Operating Detail Capacity Build'!A54</f>
        <v>0</v>
      </c>
      <c r="B93" s="1470"/>
      <c r="C93" s="228">
        <f>'Operating Detail Capacity Build'!H54</f>
        <v>0</v>
      </c>
      <c r="D93" s="865"/>
      <c r="E93" s="870"/>
      <c r="F93" s="827"/>
      <c r="I93" s="7"/>
      <c r="J93" s="14"/>
    </row>
    <row r="94" spans="1:10">
      <c r="A94" s="1471" t="str">
        <f>'Operating Detail Capacity Build'!A55</f>
        <v>Consultants:</v>
      </c>
      <c r="B94" s="1472"/>
      <c r="C94" s="661"/>
      <c r="D94" s="661"/>
      <c r="E94" s="662"/>
      <c r="F94" s="827"/>
      <c r="I94" s="7"/>
      <c r="J94" s="14"/>
    </row>
    <row r="95" spans="1:10">
      <c r="A95" s="1469">
        <f>'Operating Detail Capacity Build'!A56</f>
        <v>0</v>
      </c>
      <c r="B95" s="1470"/>
      <c r="C95" s="228">
        <f>'Operating Detail Capacity Build'!H56</f>
        <v>0</v>
      </c>
      <c r="D95" s="657"/>
      <c r="E95" s="659"/>
      <c r="F95" s="827"/>
      <c r="I95" s="7"/>
      <c r="J95" s="14"/>
    </row>
    <row r="96" spans="1:10">
      <c r="A96" s="1469">
        <f>'Operating Detail Capacity Build'!A57</f>
        <v>0</v>
      </c>
      <c r="B96" s="1470"/>
      <c r="C96" s="228">
        <f>'Operating Detail Capacity Build'!H57</f>
        <v>0</v>
      </c>
      <c r="D96" s="657"/>
      <c r="E96" s="659"/>
      <c r="F96" s="827"/>
      <c r="I96" s="7"/>
      <c r="J96" s="14"/>
    </row>
    <row r="97" spans="1:10">
      <c r="A97" s="1469">
        <f>'Operating Detail Capacity Build'!A58</f>
        <v>0</v>
      </c>
      <c r="B97" s="1470"/>
      <c r="C97" s="228">
        <f>'Operating Detail Capacity Build'!H58</f>
        <v>0</v>
      </c>
      <c r="D97" s="657"/>
      <c r="E97" s="659"/>
      <c r="F97" s="827"/>
      <c r="I97" s="7"/>
      <c r="J97" s="14"/>
    </row>
    <row r="98" spans="1:10">
      <c r="A98" s="1469">
        <f>'Operating Detail Capacity Build'!A59</f>
        <v>0</v>
      </c>
      <c r="B98" s="1470"/>
      <c r="C98" s="228">
        <f>'Operating Detail Capacity Build'!H59</f>
        <v>0</v>
      </c>
      <c r="D98" s="657"/>
      <c r="E98" s="659"/>
      <c r="F98" s="827"/>
      <c r="I98" s="7"/>
      <c r="J98" s="14"/>
    </row>
    <row r="99" spans="1:10">
      <c r="A99" s="1469">
        <f>'Operating Detail Capacity Build'!A60</f>
        <v>0</v>
      </c>
      <c r="B99" s="1470"/>
      <c r="C99" s="228">
        <f>'Operating Detail Capacity Build'!H60</f>
        <v>0</v>
      </c>
      <c r="D99" s="657"/>
      <c r="E99" s="659"/>
      <c r="F99" s="827"/>
      <c r="I99" s="7"/>
      <c r="J99" s="14"/>
    </row>
    <row r="100" spans="1:10">
      <c r="A100" s="1469">
        <f>'Operating Detail Capacity Build'!A61</f>
        <v>0</v>
      </c>
      <c r="B100" s="1470"/>
      <c r="C100" s="228">
        <f>'Operating Detail Capacity Build'!H61</f>
        <v>0</v>
      </c>
      <c r="D100" s="657"/>
      <c r="E100" s="659"/>
      <c r="F100" s="827"/>
      <c r="I100" s="7"/>
      <c r="J100" s="14"/>
    </row>
    <row r="101" spans="1:10">
      <c r="A101" s="1469">
        <f>'Operating Detail Capacity Build'!A62</f>
        <v>0</v>
      </c>
      <c r="B101" s="1470"/>
      <c r="C101" s="228">
        <f>'Operating Detail Capacity Build'!H62</f>
        <v>0</v>
      </c>
      <c r="D101" s="657"/>
      <c r="E101" s="659"/>
      <c r="F101" s="827"/>
      <c r="I101" s="7"/>
      <c r="J101" s="14"/>
    </row>
    <row r="102" spans="1:10">
      <c r="A102" s="1469">
        <f>'Operating Detail Capacity Build'!A63</f>
        <v>0</v>
      </c>
      <c r="B102" s="1470"/>
      <c r="C102" s="228">
        <f>'Operating Detail Capacity Build'!H63</f>
        <v>0</v>
      </c>
      <c r="D102" s="657"/>
      <c r="E102" s="659"/>
      <c r="F102" s="827"/>
      <c r="I102" s="7"/>
      <c r="J102" s="14"/>
    </row>
    <row r="103" spans="1:10">
      <c r="A103" s="1469">
        <f>'Operating Detail Capacity Build'!A64</f>
        <v>0</v>
      </c>
      <c r="B103" s="1470"/>
      <c r="C103" s="228">
        <f>'Operating Detail Capacity Build'!H64</f>
        <v>0</v>
      </c>
      <c r="D103" s="657"/>
      <c r="E103" s="659"/>
      <c r="F103" s="827"/>
      <c r="I103" s="7"/>
      <c r="J103" s="14"/>
    </row>
    <row r="104" spans="1:10">
      <c r="A104" s="1469">
        <f>'Operating Detail Capacity Build'!A65</f>
        <v>0</v>
      </c>
      <c r="B104" s="1470"/>
      <c r="C104" s="228">
        <f>'Operating Detail Capacity Build'!H65</f>
        <v>0</v>
      </c>
      <c r="D104" s="657"/>
      <c r="E104" s="659"/>
      <c r="F104" s="827"/>
      <c r="I104" s="7"/>
      <c r="J104" s="14"/>
    </row>
    <row r="105" spans="1:10">
      <c r="A105" s="1469">
        <f>'Operating Detail Capacity Build'!A66</f>
        <v>0</v>
      </c>
      <c r="B105" s="1470"/>
      <c r="C105" s="228">
        <f>'Operating Detail Capacity Build'!H66</f>
        <v>0</v>
      </c>
      <c r="D105" s="657"/>
      <c r="E105" s="659"/>
      <c r="F105" s="827"/>
      <c r="I105" s="7"/>
      <c r="J105" s="14"/>
    </row>
    <row r="106" spans="1:10">
      <c r="A106" s="1475"/>
      <c r="B106" s="1476"/>
      <c r="C106" s="370"/>
      <c r="D106" s="179"/>
      <c r="E106" s="219"/>
      <c r="F106" s="827"/>
      <c r="I106" s="7"/>
      <c r="J106" s="14"/>
    </row>
    <row r="107" spans="1:10">
      <c r="A107" s="1477" t="str">
        <f>'Operating Detail Capacity Build'!A67</f>
        <v>TOTAL OPERATING EXPENSES</v>
      </c>
      <c r="B107" s="1478"/>
      <c r="C107" s="717">
        <f>SUM(C52:C106)</f>
        <v>0</v>
      </c>
      <c r="D107" s="14"/>
      <c r="E107" s="218"/>
      <c r="F107" s="3"/>
      <c r="I107" s="7"/>
      <c r="J107" s="14"/>
    </row>
    <row r="108" spans="1:10" s="731" customFormat="1" ht="13.5" thickBot="1">
      <c r="A108" s="732" t="s">
        <v>337</v>
      </c>
      <c r="B108" s="733">
        <f>'Summary Capacity Building'!E19</f>
        <v>0</v>
      </c>
      <c r="C108" s="734">
        <f>B108*(C107+C49)</f>
        <v>0</v>
      </c>
      <c r="D108" s="735"/>
      <c r="E108" s="736"/>
      <c r="F108" s="737"/>
      <c r="G108" s="728"/>
      <c r="H108" s="728"/>
      <c r="J108" s="730"/>
    </row>
    <row r="109" spans="1:10">
      <c r="A109" s="3"/>
      <c r="B109" s="6"/>
      <c r="C109" s="181"/>
      <c r="E109" s="3"/>
      <c r="F109" s="3"/>
      <c r="H109" s="706"/>
      <c r="I109" s="5"/>
      <c r="J109" s="4"/>
    </row>
    <row r="110" spans="1:10" ht="13" thickBot="1">
      <c r="A110" s="3"/>
      <c r="B110" s="6"/>
      <c r="C110" s="181"/>
      <c r="E110" s="3"/>
      <c r="F110" s="3"/>
      <c r="H110" s="706"/>
      <c r="I110" s="5"/>
      <c r="J110" s="4"/>
    </row>
    <row r="111" spans="1:10" s="4" customFormat="1" ht="25.5" customHeight="1">
      <c r="A111" s="1473" t="s">
        <v>338</v>
      </c>
      <c r="B111" s="1474"/>
      <c r="C111" s="212" t="s">
        <v>339</v>
      </c>
      <c r="D111" s="211" t="s">
        <v>330</v>
      </c>
      <c r="E111" s="213" t="s">
        <v>331</v>
      </c>
      <c r="F111" s="198"/>
      <c r="G111" s="704"/>
      <c r="H111" s="704"/>
    </row>
    <row r="112" spans="1:10">
      <c r="A112" s="1469">
        <f>'Operating Detail Capacity Build'!A70</f>
        <v>0</v>
      </c>
      <c r="B112" s="1470"/>
      <c r="C112" s="228">
        <f>'Operating Detail Capacity Build'!H70</f>
        <v>0</v>
      </c>
      <c r="D112" s="865"/>
      <c r="E112" s="870"/>
      <c r="F112" s="827"/>
    </row>
    <row r="113" spans="1:6">
      <c r="A113" s="1469">
        <f>'Operating Detail Capacity Build'!A71</f>
        <v>0</v>
      </c>
      <c r="B113" s="1470"/>
      <c r="C113" s="228">
        <f>'Operating Detail Capacity Build'!H71</f>
        <v>0</v>
      </c>
      <c r="D113" s="865"/>
      <c r="E113" s="870"/>
      <c r="F113" s="827"/>
    </row>
    <row r="114" spans="1:6">
      <c r="A114" s="1469">
        <f>'Operating Detail Capacity Build'!A72</f>
        <v>0</v>
      </c>
      <c r="B114" s="1470"/>
      <c r="C114" s="228">
        <f>'Operating Detail Capacity Build'!H72</f>
        <v>0</v>
      </c>
      <c r="D114" s="865"/>
      <c r="E114" s="870"/>
      <c r="F114" s="827"/>
    </row>
    <row r="115" spans="1:6">
      <c r="A115" s="1469">
        <f>'Operating Detail Capacity Build'!A73</f>
        <v>0</v>
      </c>
      <c r="B115" s="1470"/>
      <c r="C115" s="228">
        <f>'Operating Detail Capacity Build'!H73</f>
        <v>0</v>
      </c>
      <c r="D115" s="865"/>
      <c r="E115" s="870"/>
      <c r="F115" s="827"/>
    </row>
    <row r="116" spans="1:6">
      <c r="A116" s="1469">
        <f>'Operating Detail Capacity Build'!A74</f>
        <v>0</v>
      </c>
      <c r="B116" s="1470"/>
      <c r="C116" s="228">
        <f>'Operating Detail Capacity Build'!H74</f>
        <v>0</v>
      </c>
      <c r="D116" s="865"/>
      <c r="E116" s="870"/>
      <c r="F116" s="827"/>
    </row>
    <row r="117" spans="1:6">
      <c r="A117" s="1469">
        <f>'Operating Detail Capacity Build'!A75</f>
        <v>0</v>
      </c>
      <c r="B117" s="1470"/>
      <c r="C117" s="228">
        <f>'Operating Detail Capacity Build'!H75</f>
        <v>0</v>
      </c>
      <c r="D117" s="865"/>
      <c r="E117" s="870"/>
      <c r="F117" s="827"/>
    </row>
    <row r="118" spans="1:6">
      <c r="A118" s="1469">
        <f>'Operating Detail Capacity Build'!A76</f>
        <v>0</v>
      </c>
      <c r="B118" s="1470"/>
      <c r="C118" s="228">
        <f>'Operating Detail Capacity Build'!H76</f>
        <v>0</v>
      </c>
      <c r="D118" s="865"/>
      <c r="E118" s="870"/>
      <c r="F118" s="827"/>
    </row>
    <row r="119" spans="1:6">
      <c r="A119" s="1469">
        <f>'Operating Detail Capacity Build'!A77</f>
        <v>0</v>
      </c>
      <c r="B119" s="1470"/>
      <c r="C119" s="228">
        <f>'Operating Detail Capacity Build'!H77</f>
        <v>0</v>
      </c>
      <c r="D119" s="865"/>
      <c r="E119" s="870"/>
      <c r="F119" s="827"/>
    </row>
    <row r="120" spans="1:6">
      <c r="A120" s="1469">
        <f>'Operating Detail Capacity Build'!A78</f>
        <v>0</v>
      </c>
      <c r="B120" s="1470"/>
      <c r="C120" s="228">
        <f>'Operating Detail Capacity Build'!H78</f>
        <v>0</v>
      </c>
      <c r="D120" s="865"/>
      <c r="E120" s="870"/>
      <c r="F120" s="827"/>
    </row>
    <row r="121" spans="1:6">
      <c r="A121" s="1469">
        <f>'Operating Detail Capacity Build'!A79</f>
        <v>0</v>
      </c>
      <c r="B121" s="1470"/>
      <c r="C121" s="228">
        <f>'Operating Detail Capacity Build'!H79</f>
        <v>0</v>
      </c>
      <c r="D121" s="865"/>
      <c r="E121" s="870"/>
      <c r="F121" s="827"/>
    </row>
    <row r="122" spans="1:6">
      <c r="A122" s="1471" t="str">
        <f>'Operating Detail Capacity Build'!A80</f>
        <v>Subcontractors:</v>
      </c>
      <c r="B122" s="1472"/>
      <c r="C122" s="661"/>
      <c r="D122" s="871"/>
      <c r="E122" s="867"/>
      <c r="F122" s="827"/>
    </row>
    <row r="123" spans="1:6">
      <c r="A123" s="1469">
        <f>'Operating Detail Capacity Build'!A81</f>
        <v>0</v>
      </c>
      <c r="B123" s="1470"/>
      <c r="C123" s="228">
        <f>'Operating Detail Capacity Build'!H81</f>
        <v>0</v>
      </c>
      <c r="D123" s="865"/>
      <c r="E123" s="870"/>
      <c r="F123" s="827"/>
    </row>
    <row r="124" spans="1:6">
      <c r="A124" s="1469">
        <f>'Operating Detail Capacity Build'!A82</f>
        <v>0</v>
      </c>
      <c r="B124" s="1470"/>
      <c r="C124" s="228">
        <f>'Operating Detail Capacity Build'!H82</f>
        <v>0</v>
      </c>
      <c r="D124" s="865"/>
      <c r="E124" s="870"/>
      <c r="F124" s="827"/>
    </row>
    <row r="125" spans="1:6">
      <c r="A125" s="1469">
        <f>'Operating Detail Capacity Build'!A83</f>
        <v>0</v>
      </c>
      <c r="B125" s="1470"/>
      <c r="C125" s="228">
        <f>'Operating Detail Capacity Build'!H83</f>
        <v>0</v>
      </c>
      <c r="D125" s="865"/>
      <c r="E125" s="870"/>
      <c r="F125" s="827"/>
    </row>
    <row r="126" spans="1:6">
      <c r="A126" s="1469">
        <f>'Operating Detail Capacity Build'!A84</f>
        <v>0</v>
      </c>
      <c r="B126" s="1470"/>
      <c r="C126" s="228">
        <f>'Operating Detail Capacity Build'!H84</f>
        <v>0</v>
      </c>
      <c r="D126" s="865"/>
      <c r="E126" s="870"/>
      <c r="F126" s="827"/>
    </row>
    <row r="127" spans="1:6">
      <c r="A127" s="1469">
        <f>'Operating Detail Capacity Build'!A85</f>
        <v>0</v>
      </c>
      <c r="B127" s="1470"/>
      <c r="C127" s="228">
        <f>'Operating Detail Capacity Build'!H85</f>
        <v>0</v>
      </c>
      <c r="D127" s="865"/>
      <c r="E127" s="870"/>
      <c r="F127" s="827"/>
    </row>
    <row r="128" spans="1:6">
      <c r="A128" s="1469">
        <f>'Operating Detail Capacity Build'!A86</f>
        <v>0</v>
      </c>
      <c r="B128" s="1470"/>
      <c r="C128" s="228">
        <f>'Operating Detail Capacity Build'!H86</f>
        <v>0</v>
      </c>
      <c r="D128" s="865"/>
      <c r="E128" s="870"/>
      <c r="F128" s="827"/>
    </row>
    <row r="129" spans="1:9">
      <c r="A129" s="1469">
        <f>'Operating Detail Capacity Build'!A87</f>
        <v>0</v>
      </c>
      <c r="B129" s="1470"/>
      <c r="C129" s="228">
        <f>'Operating Detail Capacity Build'!H87</f>
        <v>0</v>
      </c>
      <c r="D129" s="865"/>
      <c r="E129" s="870"/>
    </row>
    <row r="130" spans="1:9">
      <c r="A130" s="1469">
        <f>'Operating Detail Capacity Build'!A88</f>
        <v>0</v>
      </c>
      <c r="B130" s="1470"/>
      <c r="C130" s="228">
        <f>'Operating Detail Capacity Build'!H88</f>
        <v>0</v>
      </c>
      <c r="D130" s="865"/>
      <c r="E130" s="870"/>
    </row>
    <row r="131" spans="1:9">
      <c r="A131" s="1469">
        <f>'Operating Detail Capacity Build'!A89</f>
        <v>0</v>
      </c>
      <c r="B131" s="1470"/>
      <c r="C131" s="228">
        <f>'Operating Detail Capacity Build'!H89</f>
        <v>0</v>
      </c>
      <c r="D131" s="865"/>
      <c r="E131" s="870"/>
    </row>
    <row r="132" spans="1:9">
      <c r="A132" s="1469" t="str">
        <f>'Operating Detail Capacity Build'!A90</f>
        <v>Subcontractor indirect (First $25k only)</v>
      </c>
      <c r="B132" s="1470"/>
      <c r="C132" s="228">
        <f>'Operating Detail Capacity Build'!H90</f>
        <v>0</v>
      </c>
      <c r="D132" s="865"/>
      <c r="E132" s="870"/>
    </row>
    <row r="133" spans="1:9">
      <c r="A133" s="1469"/>
      <c r="B133" s="1470"/>
      <c r="C133" s="228"/>
      <c r="D133" s="868"/>
      <c r="E133" s="869"/>
    </row>
    <row r="134" spans="1:9" s="731" customFormat="1" ht="13" thickBot="1">
      <c r="A134" s="1479" t="str">
        <f>'Operating Detail Capacity Build'!A92</f>
        <v>TOTAL OTHER EXPENSES</v>
      </c>
      <c r="B134" s="1480"/>
      <c r="C134" s="734">
        <f>SUM(C112:C132)</f>
        <v>0</v>
      </c>
      <c r="D134" s="735"/>
      <c r="E134" s="738"/>
      <c r="F134" s="739"/>
      <c r="G134" s="728"/>
      <c r="H134" s="728"/>
    </row>
    <row r="135" spans="1:9">
      <c r="A135" s="1470">
        <f>'Operating Detail Capacity Build'!A93</f>
        <v>0</v>
      </c>
      <c r="B135" s="1470"/>
      <c r="C135" s="228"/>
    </row>
    <row r="136" spans="1:9" ht="13" thickBot="1">
      <c r="A136" s="827"/>
      <c r="B136" s="827"/>
      <c r="C136" s="228"/>
    </row>
    <row r="137" spans="1:9" ht="12.75" customHeight="1">
      <c r="A137" s="1473" t="str">
        <f>'Operating Detail Capacity Build'!A94</f>
        <v>CAPITAL EXPENSES</v>
      </c>
      <c r="B137" s="1474"/>
      <c r="C137" s="212" t="s">
        <v>339</v>
      </c>
      <c r="D137" s="211" t="s">
        <v>330</v>
      </c>
      <c r="E137" s="213" t="s">
        <v>331</v>
      </c>
    </row>
    <row r="138" spans="1:9">
      <c r="A138" s="1469">
        <f>'Operating Detail Capacity Build'!A95</f>
        <v>0</v>
      </c>
      <c r="B138" s="1470"/>
      <c r="C138" s="228">
        <f>'Operating Detail Capacity Build'!H95</f>
        <v>0</v>
      </c>
      <c r="D138" s="865"/>
      <c r="E138" s="870"/>
    </row>
    <row r="139" spans="1:9">
      <c r="A139" s="1469">
        <f>'Operating Detail Capacity Build'!A96</f>
        <v>0</v>
      </c>
      <c r="B139" s="1470"/>
      <c r="C139" s="228">
        <f>'Operating Detail Capacity Build'!H96</f>
        <v>0</v>
      </c>
      <c r="D139" s="865"/>
      <c r="E139" s="870"/>
    </row>
    <row r="140" spans="1:9">
      <c r="A140" s="1469">
        <f>'Operating Detail Capacity Build'!A97</f>
        <v>0</v>
      </c>
      <c r="B140" s="1470"/>
      <c r="C140" s="228">
        <f>'Operating Detail Capacity Build'!H97</f>
        <v>0</v>
      </c>
      <c r="D140" s="865"/>
      <c r="E140" s="870"/>
    </row>
    <row r="141" spans="1:9">
      <c r="A141" s="1469">
        <f>'Operating Detail Capacity Build'!A98</f>
        <v>0</v>
      </c>
      <c r="B141" s="1470"/>
      <c r="C141" s="228">
        <f>'Operating Detail Capacity Build'!H98</f>
        <v>0</v>
      </c>
      <c r="D141" s="865"/>
      <c r="E141" s="870"/>
    </row>
    <row r="142" spans="1:9">
      <c r="A142" s="1469">
        <f>'Operating Detail Capacity Build'!A99</f>
        <v>0</v>
      </c>
      <c r="B142" s="1470"/>
      <c r="C142" s="228">
        <f>'Operating Detail Capacity Build'!H99</f>
        <v>0</v>
      </c>
      <c r="D142" s="865"/>
      <c r="E142" s="870"/>
      <c r="H142" s="865"/>
      <c r="I142" s="865"/>
    </row>
    <row r="143" spans="1:9">
      <c r="A143" s="1469">
        <f>'Operating Detail Capacity Build'!A100</f>
        <v>0</v>
      </c>
      <c r="B143" s="1470"/>
      <c r="C143" s="228">
        <f>'Operating Detail Capacity Build'!H100</f>
        <v>0</v>
      </c>
      <c r="D143" s="865"/>
      <c r="E143" s="870"/>
    </row>
    <row r="144" spans="1:9">
      <c r="A144" s="1469">
        <f>'Operating Detail Capacity Build'!A101</f>
        <v>0</v>
      </c>
      <c r="B144" s="1470"/>
      <c r="C144" s="228">
        <f>'Operating Detail Capacity Build'!H101</f>
        <v>0</v>
      </c>
      <c r="D144" s="865"/>
      <c r="E144" s="870"/>
    </row>
    <row r="145" spans="1:8">
      <c r="A145" s="1469">
        <f>'Operating Detail Capacity Build'!A102</f>
        <v>0</v>
      </c>
      <c r="B145" s="1470"/>
      <c r="C145" s="228"/>
      <c r="D145" s="865"/>
      <c r="E145" s="870"/>
    </row>
    <row r="146" spans="1:8" s="731" customFormat="1" ht="13" thickBot="1">
      <c r="A146" s="1479" t="str">
        <f>'Operating Detail Capacity Build'!A103</f>
        <v>TOTAL CAPITAL EXPENSES</v>
      </c>
      <c r="B146" s="1480"/>
      <c r="C146" s="734">
        <f>SUM(C138:C144)</f>
        <v>0</v>
      </c>
      <c r="D146" s="735"/>
      <c r="E146" s="738"/>
      <c r="F146" s="739"/>
      <c r="G146" s="728"/>
      <c r="H146" s="728"/>
    </row>
    <row r="147" spans="1:8"/>
    <row r="148" spans="1:8"/>
    <row r="149" spans="1:8"/>
  </sheetData>
  <mergeCells count="94">
    <mergeCell ref="A146:B146"/>
    <mergeCell ref="A145:B145"/>
    <mergeCell ref="A133:B133"/>
    <mergeCell ref="A134:B134"/>
    <mergeCell ref="A135:B135"/>
    <mergeCell ref="A137:B137"/>
    <mergeCell ref="A138:B138"/>
    <mergeCell ref="A139:B139"/>
    <mergeCell ref="A140:B140"/>
    <mergeCell ref="A141:B141"/>
    <mergeCell ref="A142:B142"/>
    <mergeCell ref="A143:B143"/>
    <mergeCell ref="A144:B144"/>
    <mergeCell ref="A119:B119"/>
    <mergeCell ref="A120:B120"/>
    <mergeCell ref="A121:B121"/>
    <mergeCell ref="A122:B122"/>
    <mergeCell ref="A123:B123"/>
    <mergeCell ref="A118:B118"/>
    <mergeCell ref="A130:B130"/>
    <mergeCell ref="A131:B131"/>
    <mergeCell ref="A132:B132"/>
    <mergeCell ref="A112:B112"/>
    <mergeCell ref="A113:B113"/>
    <mergeCell ref="A114:B114"/>
    <mergeCell ref="A115:B115"/>
    <mergeCell ref="A116:B116"/>
    <mergeCell ref="A117:B117"/>
    <mergeCell ref="A124:B124"/>
    <mergeCell ref="A125:B125"/>
    <mergeCell ref="A126:B126"/>
    <mergeCell ref="A127:B127"/>
    <mergeCell ref="A128:B128"/>
    <mergeCell ref="A129:B129"/>
    <mergeCell ref="A111:B111"/>
    <mergeCell ref="A97:B97"/>
    <mergeCell ref="A98:B98"/>
    <mergeCell ref="A99:B99"/>
    <mergeCell ref="A100:B100"/>
    <mergeCell ref="A101:B101"/>
    <mergeCell ref="A102:B102"/>
    <mergeCell ref="A103:B103"/>
    <mergeCell ref="A104:B104"/>
    <mergeCell ref="A105:B105"/>
    <mergeCell ref="A106:B106"/>
    <mergeCell ref="A107:B107"/>
    <mergeCell ref="A96:B96"/>
    <mergeCell ref="A85:B85"/>
    <mergeCell ref="A86:B86"/>
    <mergeCell ref="A87:B87"/>
    <mergeCell ref="A88:B88"/>
    <mergeCell ref="A89:B89"/>
    <mergeCell ref="A90:B90"/>
    <mergeCell ref="A91:B91"/>
    <mergeCell ref="A92:B92"/>
    <mergeCell ref="A93:B93"/>
    <mergeCell ref="A94:B94"/>
    <mergeCell ref="A95:B95"/>
    <mergeCell ref="A84:B84"/>
    <mergeCell ref="A73:B73"/>
    <mergeCell ref="A74:B74"/>
    <mergeCell ref="A75:B75"/>
    <mergeCell ref="A76:B76"/>
    <mergeCell ref="A77:B77"/>
    <mergeCell ref="A78:B78"/>
    <mergeCell ref="A79:B79"/>
    <mergeCell ref="A80:B80"/>
    <mergeCell ref="A81:B81"/>
    <mergeCell ref="A82:B82"/>
    <mergeCell ref="A83:B83"/>
    <mergeCell ref="A72:B72"/>
    <mergeCell ref="A61:B61"/>
    <mergeCell ref="A62:B62"/>
    <mergeCell ref="A63:B63"/>
    <mergeCell ref="A64:B64"/>
    <mergeCell ref="A65:B65"/>
    <mergeCell ref="A66:B66"/>
    <mergeCell ref="A67:B67"/>
    <mergeCell ref="A68:B68"/>
    <mergeCell ref="A69:B69"/>
    <mergeCell ref="A70:B70"/>
    <mergeCell ref="A71:B71"/>
    <mergeCell ref="A60:B60"/>
    <mergeCell ref="B2:C2"/>
    <mergeCell ref="A51:B51"/>
    <mergeCell ref="A52:B52"/>
    <mergeCell ref="A53:B53"/>
    <mergeCell ref="A54:B54"/>
    <mergeCell ref="A49:B49"/>
    <mergeCell ref="A55:B55"/>
    <mergeCell ref="A56:B56"/>
    <mergeCell ref="A57:B57"/>
    <mergeCell ref="A58:B58"/>
    <mergeCell ref="A59:B59"/>
  </mergeCells>
  <conditionalFormatting sqref="B5:F46 C112:E121 C123:E132 D138:E145 C138:C144">
    <cfRule type="expression" dxfId="477" priority="27">
      <formula>$C5=0</formula>
    </cfRule>
  </conditionalFormatting>
  <conditionalFormatting sqref="C49">
    <cfRule type="expression" dxfId="476" priority="10">
      <formula>$A49=0</formula>
    </cfRule>
  </conditionalFormatting>
  <conditionalFormatting sqref="C107">
    <cfRule type="expression" dxfId="475" priority="24">
      <formula>$A107=0</formula>
    </cfRule>
  </conditionalFormatting>
  <conditionalFormatting sqref="C134">
    <cfRule type="expression" dxfId="474" priority="23">
      <formula>$A134=0</formula>
    </cfRule>
  </conditionalFormatting>
  <conditionalFormatting sqref="C146">
    <cfRule type="expression" dxfId="473" priority="22">
      <formula>$A146=0</formula>
    </cfRule>
  </conditionalFormatting>
  <conditionalFormatting sqref="C52:E93">
    <cfRule type="expression" dxfId="472" priority="4">
      <formula>$C52=0</formula>
    </cfRule>
  </conditionalFormatting>
  <conditionalFormatting sqref="C95:E106">
    <cfRule type="expression" dxfId="471" priority="1">
      <formula>$C95=0</formula>
    </cfRule>
  </conditionalFormatting>
  <conditionalFormatting sqref="D52:E93">
    <cfRule type="containsBlanks" dxfId="470" priority="5">
      <formula>LEN(TRIM(D52))=0</formula>
    </cfRule>
  </conditionalFormatting>
  <conditionalFormatting sqref="D95:E105">
    <cfRule type="containsBlanks" dxfId="469" priority="13">
      <formula>LEN(TRIM(D95))=0</formula>
    </cfRule>
  </conditionalFormatting>
  <conditionalFormatting sqref="D5:F46 D112:E121 D123:E132 D138:E145">
    <cfRule type="containsBlanks" dxfId="468" priority="26">
      <formula>LEN(TRIM(D5))=0</formula>
    </cfRule>
  </conditionalFormatting>
  <conditionalFormatting sqref="H142:I142">
    <cfRule type="expression" dxfId="467" priority="2">
      <formula>$C142=0</formula>
    </cfRule>
    <cfRule type="containsBlanks" dxfId="466" priority="3">
      <formula>LEN(TRIM(H142))=0</formula>
    </cfRule>
  </conditionalFormatting>
  <printOptions headings="1"/>
  <pageMargins left="0.25" right="0.25" top="0.75" bottom="0.75" header="0.3" footer="0.3"/>
  <pageSetup scale="90" fitToHeight="0" orientation="landscape" r:id="rId1"/>
  <headerFooter alignWithMargins="0">
    <oddFooter>&amp;CPage &amp;P of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pageSetUpPr fitToPage="1"/>
  </sheetPr>
  <dimension ref="A1:O83"/>
  <sheetViews>
    <sheetView showGridLines="0" zoomScaleNormal="100" workbookViewId="0">
      <pane xSplit="4" topLeftCell="E1" activePane="topRight" state="frozen"/>
      <selection activeCell="A28" sqref="A28:D28"/>
      <selection pane="topRight" activeCell="E12" sqref="E12"/>
    </sheetView>
  </sheetViews>
  <sheetFormatPr defaultColWidth="0" defaultRowHeight="15.5"/>
  <cols>
    <col min="1" max="1" width="22.1796875" style="33" customWidth="1"/>
    <col min="2" max="2" width="15.26953125" style="33" customWidth="1"/>
    <col min="3" max="3" width="15.453125" style="33" customWidth="1"/>
    <col min="4" max="4" width="12.81640625" style="33" customWidth="1"/>
    <col min="5" max="5" width="16.54296875" style="33" customWidth="1"/>
    <col min="6" max="9" width="16.54296875" style="33" hidden="1" customWidth="1"/>
    <col min="10" max="10" width="16.54296875" style="33" customWidth="1"/>
    <col min="11" max="11" width="14.26953125" style="33" customWidth="1"/>
    <col min="12" max="12" width="14" style="33" bestFit="1" customWidth="1"/>
    <col min="13" max="14" width="21.1796875" style="33" hidden="1" customWidth="1"/>
    <col min="15" max="15" width="14" style="33" hidden="1" customWidth="1"/>
    <col min="16" max="16384" width="11.453125" style="33" hidden="1"/>
  </cols>
  <sheetData>
    <row r="1" spans="1:10" ht="15" customHeight="1">
      <c r="A1" s="32" t="s">
        <v>218</v>
      </c>
      <c r="B1" s="32"/>
      <c r="C1" s="32"/>
      <c r="D1" s="32"/>
    </row>
    <row r="2" spans="1:10" ht="15" customHeight="1">
      <c r="A2" s="32" t="s">
        <v>219</v>
      </c>
      <c r="B2" s="32"/>
      <c r="C2" s="32"/>
      <c r="D2" s="32"/>
    </row>
    <row r="3" spans="1:10">
      <c r="A3" s="34" t="s">
        <v>220</v>
      </c>
      <c r="B3" s="1003" t="str">
        <f>IF('Summary - SS'!B3&lt;&gt;"",'Summary - SS'!B3,"")</f>
        <v/>
      </c>
      <c r="E3" s="32"/>
    </row>
    <row r="4" spans="1:10" ht="28.5" customHeight="1">
      <c r="A4" s="190" t="s">
        <v>221</v>
      </c>
      <c r="B4" s="191" t="s">
        <v>222</v>
      </c>
      <c r="C4" s="191" t="s">
        <v>223</v>
      </c>
      <c r="D4" s="191" t="s">
        <v>224</v>
      </c>
      <c r="E4" s="32"/>
    </row>
    <row r="5" spans="1:10">
      <c r="A5" s="35" t="s">
        <v>225</v>
      </c>
      <c r="B5" s="817">
        <f>'Summary - SS'!B5</f>
        <v>45566</v>
      </c>
      <c r="C5" s="817">
        <v>45657</v>
      </c>
      <c r="D5" s="810">
        <f>ROUNDUP(YEARFRAC(B5,C5),0)</f>
        <v>1</v>
      </c>
    </row>
    <row r="6" spans="1:10" ht="15.75" customHeight="1">
      <c r="A6" s="37" t="s">
        <v>386</v>
      </c>
      <c r="B6" s="1310" t="str">
        <f>IF('Summary - SS'!B6&lt;&gt;"",'Summary - SS'!B6,"")</f>
        <v/>
      </c>
      <c r="C6" s="1311">
        <f>'Summary - SS'!C6</f>
        <v>0</v>
      </c>
      <c r="D6" s="1312">
        <f>'Summary - SS'!D6</f>
        <v>0</v>
      </c>
      <c r="E6" s="36"/>
      <c r="F6" s="36"/>
      <c r="G6" s="36"/>
      <c r="H6" s="36"/>
      <c r="I6" s="36"/>
    </row>
    <row r="7" spans="1:10">
      <c r="A7" s="37" t="s">
        <v>248</v>
      </c>
      <c r="B7" s="1457" t="str">
        <f>'Summary - SS'!B7</f>
        <v>RFQ #144 TAY Site at 42 Otis</v>
      </c>
      <c r="C7" s="1458">
        <f>'Summary - SS'!C7</f>
        <v>0</v>
      </c>
      <c r="D7" s="1459">
        <f>'Summary - SS'!D7</f>
        <v>0</v>
      </c>
      <c r="E7" s="36"/>
      <c r="F7" s="36"/>
      <c r="G7" s="36"/>
      <c r="H7" s="36"/>
      <c r="I7" s="36"/>
    </row>
    <row r="8" spans="1:10">
      <c r="A8" s="34" t="s">
        <v>283</v>
      </c>
      <c r="B8" s="1483" t="s">
        <v>419</v>
      </c>
      <c r="C8" s="1484"/>
      <c r="D8" s="1485"/>
    </row>
    <row r="9" spans="1:10">
      <c r="A9" s="812" t="s">
        <v>421</v>
      </c>
      <c r="B9" s="1486">
        <f>J29</f>
        <v>0</v>
      </c>
      <c r="C9" s="1486"/>
      <c r="D9" s="1486"/>
    </row>
    <row r="10" spans="1:10" s="646" customFormat="1" ht="18.75" customHeight="1">
      <c r="A10" s="642"/>
      <c r="B10" s="642"/>
      <c r="C10" s="642"/>
      <c r="D10" s="642"/>
      <c r="E10" s="967"/>
      <c r="F10" s="967"/>
      <c r="G10" s="967"/>
      <c r="H10" s="967"/>
      <c r="I10" s="967"/>
      <c r="J10" s="645"/>
    </row>
    <row r="11" spans="1:10" s="73" customFormat="1" ht="18.75" customHeight="1">
      <c r="E11" s="911" t="s">
        <v>237</v>
      </c>
      <c r="F11" s="1007" t="s">
        <v>238</v>
      </c>
      <c r="G11" s="910" t="s">
        <v>239</v>
      </c>
      <c r="H11" s="968" t="s">
        <v>240</v>
      </c>
      <c r="I11" s="969" t="s">
        <v>241</v>
      </c>
      <c r="J11" s="995" t="s">
        <v>259</v>
      </c>
    </row>
    <row r="12" spans="1:10" s="93" customFormat="1" ht="38.25" customHeight="1">
      <c r="A12" s="73"/>
      <c r="B12" s="73"/>
      <c r="C12" s="73"/>
      <c r="D12" s="73"/>
      <c r="E12" s="970" t="str">
        <f>IF(E76&gt;=E75,CONCATENATE(TEXT(E76,"m/d/yyyy")," - ",TEXT(E77,"m/d/yyyy")),"N/A")</f>
        <v>10/1/2024 - 12/31/2024</v>
      </c>
      <c r="F12" s="940" t="str">
        <f>IF(F76&gt;=F75,CONCATENATE(TEXT(F76,"m/d/yyyy")," - ",TEXT(F77,"m/d/yyyy")),"N/A")</f>
        <v>7/1/2024 - 7/31/2024</v>
      </c>
      <c r="G12" s="123"/>
      <c r="H12" s="79"/>
      <c r="I12" s="990"/>
      <c r="J12" s="695" t="s">
        <v>432</v>
      </c>
    </row>
    <row r="13" spans="1:10">
      <c r="A13" s="94"/>
      <c r="B13" s="94"/>
      <c r="C13" s="94"/>
      <c r="D13" s="94"/>
      <c r="E13" s="971" t="s">
        <v>427</v>
      </c>
      <c r="F13" s="461" t="s">
        <v>406</v>
      </c>
      <c r="G13" s="446"/>
      <c r="H13" s="448"/>
      <c r="I13" s="991"/>
      <c r="J13" s="1481"/>
    </row>
    <row r="14" spans="1:10">
      <c r="A14" s="94"/>
      <c r="B14" s="94"/>
      <c r="C14" s="94"/>
      <c r="D14" s="94"/>
      <c r="E14" s="972" t="s">
        <v>260</v>
      </c>
      <c r="F14" s="435" t="s">
        <v>260</v>
      </c>
      <c r="G14" s="407"/>
      <c r="H14" s="409"/>
      <c r="I14" s="992"/>
      <c r="J14" s="1482"/>
    </row>
    <row r="15" spans="1:10">
      <c r="A15" s="1319" t="s">
        <v>261</v>
      </c>
      <c r="B15" s="1308"/>
      <c r="C15" s="1308"/>
      <c r="D15" s="1308"/>
      <c r="E15" s="973"/>
      <c r="F15" s="608"/>
      <c r="G15" s="608"/>
      <c r="H15" s="608"/>
      <c r="I15" s="608"/>
      <c r="J15" s="993"/>
    </row>
    <row r="16" spans="1:10">
      <c r="A16" s="1215" t="s">
        <v>262</v>
      </c>
      <c r="B16" s="1202"/>
      <c r="C16" s="1202"/>
      <c r="D16" s="1202"/>
      <c r="E16" s="975">
        <f>'Salary Detail - Start Up '!G60</f>
        <v>0</v>
      </c>
      <c r="F16" s="124">
        <f>'Salary Detail - Start Up '!L60</f>
        <v>0</v>
      </c>
      <c r="G16" s="124">
        <f>'Salary Detail - Start Up '!Q60</f>
        <v>0</v>
      </c>
      <c r="H16" s="55">
        <f>'Salary Detail - Start Up '!X60</f>
        <v>0</v>
      </c>
      <c r="I16" s="953">
        <f>'Salary Detail - Start Up '!AE60</f>
        <v>0</v>
      </c>
      <c r="J16" s="909">
        <f>SUM(E16,F16)</f>
        <v>0</v>
      </c>
    </row>
    <row r="17" spans="1:11">
      <c r="A17" s="1202" t="s">
        <v>263</v>
      </c>
      <c r="B17" s="1202"/>
      <c r="C17" s="1202"/>
      <c r="D17" s="1202"/>
      <c r="E17" s="931">
        <f>'Operating Detail - Start Up '!C67</f>
        <v>0</v>
      </c>
      <c r="F17" s="125">
        <f>'Operating Detail - Start Up '!D67</f>
        <v>0</v>
      </c>
      <c r="G17" s="125">
        <f>'Operating Detail - Start Up '!E67</f>
        <v>0</v>
      </c>
      <c r="H17" s="38">
        <f>'Operating Detail - Start Up '!H67</f>
        <v>0</v>
      </c>
      <c r="I17" s="996">
        <f>'Operating Detail - Start Up '!K67</f>
        <v>0</v>
      </c>
      <c r="J17" s="909">
        <f t="shared" ref="J17:J18" si="0">SUM(E17,F17)</f>
        <v>0</v>
      </c>
      <c r="K17" s="41"/>
    </row>
    <row r="18" spans="1:11" s="42" customFormat="1">
      <c r="A18" s="1202" t="s">
        <v>264</v>
      </c>
      <c r="B18" s="1202"/>
      <c r="C18" s="1202"/>
      <c r="D18" s="1202"/>
      <c r="E18" s="931">
        <f t="shared" ref="E18:I18" si="1">SUM(E16:E17)</f>
        <v>0</v>
      </c>
      <c r="F18" s="125">
        <f t="shared" si="1"/>
        <v>0</v>
      </c>
      <c r="G18" s="125">
        <f t="shared" si="1"/>
        <v>0</v>
      </c>
      <c r="H18" s="38">
        <f t="shared" si="1"/>
        <v>0</v>
      </c>
      <c r="I18" s="996">
        <f t="shared" si="1"/>
        <v>0</v>
      </c>
      <c r="J18" s="909">
        <f t="shared" si="0"/>
        <v>0</v>
      </c>
    </row>
    <row r="19" spans="1:11">
      <c r="A19" s="1321" t="s">
        <v>265</v>
      </c>
      <c r="B19" s="1321"/>
      <c r="C19" s="1321"/>
      <c r="D19" s="1321"/>
      <c r="E19" s="976"/>
      <c r="F19" s="976"/>
      <c r="G19" s="241"/>
      <c r="H19" s="237"/>
      <c r="I19" s="997"/>
      <c r="J19" s="1002"/>
    </row>
    <row r="20" spans="1:11">
      <c r="A20" s="1202" t="s">
        <v>411</v>
      </c>
      <c r="B20" s="1202"/>
      <c r="C20" s="1202"/>
      <c r="D20" s="1202"/>
      <c r="E20" s="925">
        <f>ROUND(E18*E19,0)</f>
        <v>0</v>
      </c>
      <c r="F20" s="272">
        <f>ROUND(F18*F19,0)</f>
        <v>0</v>
      </c>
      <c r="G20" s="272">
        <f>ROUND(G18*G19,0)</f>
        <v>0</v>
      </c>
      <c r="H20" s="268">
        <f>ROUND(H18*H19,0)</f>
        <v>0</v>
      </c>
      <c r="I20" s="998">
        <f>ROUND(I18*I19,0)</f>
        <v>0</v>
      </c>
      <c r="J20" s="978">
        <f>SUM(E20,F20)</f>
        <v>0</v>
      </c>
    </row>
    <row r="21" spans="1:11">
      <c r="A21" s="1202" t="s">
        <v>267</v>
      </c>
      <c r="B21" s="1202"/>
      <c r="C21" s="1202"/>
      <c r="D21" s="1202"/>
      <c r="E21" s="925">
        <f>'Operating Detail - Start Up '!C92</f>
        <v>0</v>
      </c>
      <c r="F21" s="272">
        <f>'Operating Detail - Start Up '!D92</f>
        <v>0</v>
      </c>
      <c r="G21" s="272">
        <f>'Operating Detail - Start Up '!E92</f>
        <v>0</v>
      </c>
      <c r="H21" s="268">
        <f>'Operating Detail - Start Up '!H92</f>
        <v>0</v>
      </c>
      <c r="I21" s="998">
        <f>'Operating Detail - Start Up '!K92</f>
        <v>0</v>
      </c>
      <c r="J21" s="978">
        <f>SUM(E21,F21,)</f>
        <v>0</v>
      </c>
    </row>
    <row r="22" spans="1:11">
      <c r="A22" s="1202" t="s">
        <v>286</v>
      </c>
      <c r="B22" s="1202"/>
      <c r="C22" s="1202"/>
      <c r="D22" s="1202"/>
      <c r="E22" s="978">
        <f>'Operating Detail - Start Up '!C103</f>
        <v>0</v>
      </c>
      <c r="F22" s="274">
        <f>'Operating Detail - Start Up '!D103</f>
        <v>0</v>
      </c>
      <c r="G22" s="274">
        <f>'Operating Detail - Start Up '!E103</f>
        <v>0</v>
      </c>
      <c r="H22" s="273">
        <f>'Operating Detail - Start Up '!H103</f>
        <v>0</v>
      </c>
      <c r="I22" s="999">
        <f>'Operating Detail - Start Up '!K103</f>
        <v>0</v>
      </c>
      <c r="J22" s="978">
        <f>SUM(E22,F22,)</f>
        <v>0</v>
      </c>
    </row>
    <row r="23" spans="1:11" s="32" customFormat="1" hidden="1">
      <c r="A23" s="1202" t="s">
        <v>287</v>
      </c>
      <c r="B23" s="1202"/>
      <c r="C23" s="1202"/>
      <c r="D23" s="1202"/>
      <c r="E23" s="979"/>
      <c r="F23" s="488"/>
      <c r="G23" s="249"/>
      <c r="H23" s="248"/>
      <c r="I23" s="1000"/>
      <c r="J23" s="978">
        <f t="shared" ref="J23:J24" si="2">SUM(E23,F23,)</f>
        <v>0</v>
      </c>
      <c r="K23" s="183"/>
    </row>
    <row r="24" spans="1:11" s="32" customFormat="1">
      <c r="A24" s="1194" t="s">
        <v>270</v>
      </c>
      <c r="B24" s="1194"/>
      <c r="C24" s="1194"/>
      <c r="D24" s="1194"/>
      <c r="E24" s="276">
        <f t="shared" ref="E24:I24" si="3">SUM(E18+E20+E21+E22+E23)</f>
        <v>0</v>
      </c>
      <c r="F24" s="279">
        <f t="shared" si="3"/>
        <v>0</v>
      </c>
      <c r="G24" s="279">
        <f t="shared" si="3"/>
        <v>0</v>
      </c>
      <c r="H24" s="275">
        <f t="shared" si="3"/>
        <v>0</v>
      </c>
      <c r="I24" s="1001">
        <f t="shared" si="3"/>
        <v>0</v>
      </c>
      <c r="J24" s="276">
        <f t="shared" si="2"/>
        <v>0</v>
      </c>
      <c r="K24" s="183"/>
    </row>
    <row r="25" spans="1:11" ht="11.25" customHeight="1">
      <c r="A25" s="1307"/>
      <c r="B25" s="1307"/>
      <c r="C25" s="1307"/>
      <c r="D25" s="1307"/>
      <c r="E25" s="973"/>
      <c r="F25" s="608"/>
      <c r="G25" s="608"/>
      <c r="H25" s="608"/>
      <c r="I25" s="608"/>
      <c r="J25" s="608"/>
    </row>
    <row r="26" spans="1:11">
      <c r="A26" s="1319" t="s">
        <v>271</v>
      </c>
      <c r="B26" s="1308"/>
      <c r="C26" s="1308"/>
      <c r="D26" s="1308"/>
      <c r="E26" s="426"/>
      <c r="F26" s="615"/>
      <c r="G26" s="615"/>
      <c r="H26" s="615"/>
      <c r="I26" s="610"/>
      <c r="J26" s="374"/>
      <c r="K26" s="41"/>
    </row>
    <row r="27" spans="1:11" s="32" customFormat="1" hidden="1">
      <c r="A27" s="1447" t="str">
        <f>IF('Summary - SS'!A27:D27&lt;&gt;"",'Summary - SS'!A27:D27,"")</f>
        <v>Prop C</v>
      </c>
      <c r="B27" s="1448"/>
      <c r="C27" s="1448"/>
      <c r="D27" s="1448"/>
      <c r="E27" s="980"/>
      <c r="F27" s="247"/>
      <c r="G27" s="247"/>
      <c r="H27" s="243"/>
      <c r="I27" s="243"/>
      <c r="J27" s="909">
        <f t="shared" ref="J27:J45" si="4">SUM(E27,F27)</f>
        <v>0</v>
      </c>
    </row>
    <row r="28" spans="1:11" s="32" customFormat="1" hidden="1">
      <c r="A28" s="1447" t="str">
        <f>IF('Summary - SS'!A28:D28&lt;&gt;"",'Summary - SS'!A28:D28,"")</f>
        <v>Prop C - One Time</v>
      </c>
      <c r="B28" s="1448"/>
      <c r="C28" s="1448"/>
      <c r="D28" s="1448"/>
      <c r="E28" s="980"/>
      <c r="F28" s="247"/>
      <c r="G28" s="247"/>
      <c r="H28" s="243"/>
      <c r="I28" s="243"/>
      <c r="J28" s="909">
        <f t="shared" si="4"/>
        <v>0</v>
      </c>
    </row>
    <row r="29" spans="1:11" s="32" customFormat="1">
      <c r="A29" s="1447" t="str">
        <f>IF('Summary - SS'!A29:D29&lt;&gt;"",'Summary - SS'!A29:D29,"")</f>
        <v>Prop C - Start Up</v>
      </c>
      <c r="B29" s="1448"/>
      <c r="C29" s="1448"/>
      <c r="D29" s="1448"/>
      <c r="E29" s="1122">
        <f>E24-E53</f>
        <v>0</v>
      </c>
      <c r="F29" s="1122">
        <f>F24-F53</f>
        <v>0</v>
      </c>
      <c r="G29" s="247"/>
      <c r="H29" s="243"/>
      <c r="I29" s="243"/>
      <c r="J29" s="909">
        <f t="shared" si="4"/>
        <v>0</v>
      </c>
    </row>
    <row r="30" spans="1:11" s="32" customFormat="1" hidden="1">
      <c r="A30" s="1447" t="str">
        <f>IF('Summary - SS'!A30:D30&lt;&gt;"",'Summary - SS'!A30:D30,"")</f>
        <v/>
      </c>
      <c r="B30" s="1448"/>
      <c r="C30" s="1448"/>
      <c r="D30" s="1448"/>
      <c r="E30" s="980"/>
      <c r="F30" s="247"/>
      <c r="G30" s="247"/>
      <c r="H30" s="243"/>
      <c r="I30" s="243"/>
      <c r="J30" s="909">
        <f t="shared" si="4"/>
        <v>0</v>
      </c>
    </row>
    <row r="31" spans="1:11" s="32" customFormat="1" hidden="1">
      <c r="A31" s="1447" t="str">
        <f>IF('Summary - SS'!A31:D31&lt;&gt;"",'Summary - SS'!A31:D31,"")</f>
        <v/>
      </c>
      <c r="B31" s="1448"/>
      <c r="C31" s="1448"/>
      <c r="D31" s="1448"/>
      <c r="E31" s="980"/>
      <c r="F31" s="247"/>
      <c r="G31" s="247"/>
      <c r="H31" s="243"/>
      <c r="I31" s="243"/>
      <c r="J31" s="909">
        <f t="shared" si="4"/>
        <v>0</v>
      </c>
    </row>
    <row r="32" spans="1:11" s="32" customFormat="1" hidden="1">
      <c r="A32" s="1447" t="str">
        <f>IF('Summary - SS'!A32:D32&lt;&gt;"",'Summary - SS'!A32:D32,"")</f>
        <v/>
      </c>
      <c r="B32" s="1448"/>
      <c r="C32" s="1448"/>
      <c r="D32" s="1448"/>
      <c r="E32" s="980"/>
      <c r="F32" s="247"/>
      <c r="G32" s="247"/>
      <c r="H32" s="243"/>
      <c r="I32" s="243"/>
      <c r="J32" s="909">
        <f t="shared" si="4"/>
        <v>0</v>
      </c>
    </row>
    <row r="33" spans="1:12" s="32" customFormat="1" hidden="1">
      <c r="A33" s="1447" t="str">
        <f>IF('Summary - SS'!A33:D33&lt;&gt;"",'Summary - SS'!A33:D33,"")</f>
        <v/>
      </c>
      <c r="B33" s="1448"/>
      <c r="C33" s="1448"/>
      <c r="D33" s="1448"/>
      <c r="E33" s="980"/>
      <c r="F33" s="247"/>
      <c r="G33" s="247"/>
      <c r="H33" s="243"/>
      <c r="I33" s="243"/>
      <c r="J33" s="909">
        <f t="shared" si="4"/>
        <v>0</v>
      </c>
    </row>
    <row r="34" spans="1:12" s="32" customFormat="1" hidden="1">
      <c r="A34" s="1447" t="str">
        <f>IF('Summary - SS'!A34:D34&lt;&gt;"",'Summary - SS'!A34:D34,"")</f>
        <v/>
      </c>
      <c r="B34" s="1448"/>
      <c r="C34" s="1448"/>
      <c r="D34" s="1448"/>
      <c r="E34" s="980"/>
      <c r="F34" s="247"/>
      <c r="G34" s="247"/>
      <c r="H34" s="243"/>
      <c r="I34" s="243"/>
      <c r="J34" s="909">
        <f t="shared" si="4"/>
        <v>0</v>
      </c>
    </row>
    <row r="35" spans="1:12" s="32" customFormat="1" hidden="1">
      <c r="A35" s="1447" t="str">
        <f>IF('Summary - SS'!A35:D35&lt;&gt;"",'Summary - SS'!A35:D35,"")</f>
        <v/>
      </c>
      <c r="B35" s="1448"/>
      <c r="C35" s="1448"/>
      <c r="D35" s="1448"/>
      <c r="E35" s="980"/>
      <c r="F35" s="247"/>
      <c r="G35" s="247"/>
      <c r="H35" s="243"/>
      <c r="I35" s="243"/>
      <c r="J35" s="909">
        <f t="shared" si="4"/>
        <v>0</v>
      </c>
    </row>
    <row r="36" spans="1:12" s="32" customFormat="1" hidden="1">
      <c r="A36" s="1447" t="str">
        <f>IF('Summary - SS'!A36:D36&lt;&gt;"",'Summary - SS'!A36:D36,"")</f>
        <v/>
      </c>
      <c r="B36" s="1448"/>
      <c r="C36" s="1448"/>
      <c r="D36" s="1448"/>
      <c r="E36" s="980"/>
      <c r="F36" s="247"/>
      <c r="G36" s="247"/>
      <c r="H36" s="243"/>
      <c r="I36" s="243"/>
      <c r="J36" s="909">
        <f t="shared" si="4"/>
        <v>0</v>
      </c>
    </row>
    <row r="37" spans="1:12" s="32" customFormat="1" hidden="1">
      <c r="A37" s="1447" t="str">
        <f>IF('Summary - SS'!A37:D37&lt;&gt;"",'Summary - SS'!A37:D37,"")</f>
        <v/>
      </c>
      <c r="B37" s="1448"/>
      <c r="C37" s="1448"/>
      <c r="D37" s="1448"/>
      <c r="E37" s="980"/>
      <c r="F37" s="247"/>
      <c r="G37" s="247"/>
      <c r="H37" s="243"/>
      <c r="I37" s="243"/>
      <c r="J37" s="909">
        <f t="shared" si="4"/>
        <v>0</v>
      </c>
    </row>
    <row r="38" spans="1:12" s="32" customFormat="1" hidden="1">
      <c r="A38" s="1447" t="str">
        <f>IF('Summary - SS'!A38:D38&lt;&gt;"",'Summary - SS'!A38:D38,"")</f>
        <v/>
      </c>
      <c r="B38" s="1448"/>
      <c r="C38" s="1448"/>
      <c r="D38" s="1448"/>
      <c r="E38" s="980"/>
      <c r="F38" s="247"/>
      <c r="G38" s="247"/>
      <c r="H38" s="243"/>
      <c r="I38" s="243"/>
      <c r="J38" s="909">
        <f t="shared" si="4"/>
        <v>0</v>
      </c>
    </row>
    <row r="39" spans="1:12" hidden="1">
      <c r="A39" s="1447" t="str">
        <f>IF('Summary - SS'!A39:D39&lt;&gt;"",'Summary - SS'!A39:D39,"")</f>
        <v/>
      </c>
      <c r="B39" s="1448"/>
      <c r="C39" s="1448"/>
      <c r="D39" s="1448"/>
      <c r="E39" s="981"/>
      <c r="F39" s="235"/>
      <c r="G39" s="235"/>
      <c r="H39" s="233"/>
      <c r="I39" s="233"/>
      <c r="J39" s="909">
        <f t="shared" si="4"/>
        <v>0</v>
      </c>
    </row>
    <row r="40" spans="1:12" hidden="1">
      <c r="A40" s="1447" t="str">
        <f>IF('Summary - SS'!A40:D40&lt;&gt;"",'Summary - SS'!A40:D40,"")</f>
        <v/>
      </c>
      <c r="B40" s="1448"/>
      <c r="C40" s="1448"/>
      <c r="D40" s="1448"/>
      <c r="E40" s="981"/>
      <c r="F40" s="235"/>
      <c r="G40" s="235"/>
      <c r="H40" s="233"/>
      <c r="I40" s="233"/>
      <c r="J40" s="909">
        <f t="shared" si="4"/>
        <v>0</v>
      </c>
    </row>
    <row r="41" spans="1:12" hidden="1">
      <c r="A41" s="1447" t="str">
        <f>IF('Summary - SS'!A41:D41&lt;&gt;"",'Summary - SS'!A41:D41,"")</f>
        <v/>
      </c>
      <c r="B41" s="1448"/>
      <c r="C41" s="1448"/>
      <c r="D41" s="1448"/>
      <c r="E41" s="981"/>
      <c r="F41" s="235"/>
      <c r="G41" s="235"/>
      <c r="H41" s="233"/>
      <c r="I41" s="233"/>
      <c r="J41" s="909">
        <f t="shared" si="4"/>
        <v>0</v>
      </c>
    </row>
    <row r="42" spans="1:12" hidden="1">
      <c r="A42" s="1447" t="str">
        <f>IF('Summary - SS'!A42:D42&lt;&gt;"",'Summary - SS'!A42:D42,"")</f>
        <v/>
      </c>
      <c r="B42" s="1448"/>
      <c r="C42" s="1448"/>
      <c r="D42" s="1448"/>
      <c r="E42" s="981"/>
      <c r="F42" s="235"/>
      <c r="G42" s="235"/>
      <c r="H42" s="233"/>
      <c r="I42" s="233"/>
      <c r="J42" s="909">
        <f t="shared" si="4"/>
        <v>0</v>
      </c>
    </row>
    <row r="43" spans="1:12" hidden="1">
      <c r="A43" s="1447" t="str">
        <f>IF('Summary - SS'!A43:D43&lt;&gt;"",'Summary - SS'!A43:D43,"")</f>
        <v/>
      </c>
      <c r="B43" s="1448"/>
      <c r="C43" s="1448"/>
      <c r="D43" s="1448"/>
      <c r="E43" s="981"/>
      <c r="F43" s="235"/>
      <c r="G43" s="235"/>
      <c r="H43" s="233"/>
      <c r="I43" s="233"/>
      <c r="J43" s="909">
        <f t="shared" si="4"/>
        <v>0</v>
      </c>
    </row>
    <row r="44" spans="1:12" hidden="1">
      <c r="A44" s="1447" t="str">
        <f>IF('Summary - SS'!A44:D44&lt;&gt;"",'Summary - SS'!A44:D44,"")</f>
        <v/>
      </c>
      <c r="B44" s="1448"/>
      <c r="C44" s="1448"/>
      <c r="D44" s="1448"/>
      <c r="E44" s="981"/>
      <c r="F44" s="235"/>
      <c r="G44" s="235"/>
      <c r="H44" s="233"/>
      <c r="I44" s="233"/>
      <c r="J44" s="909">
        <f t="shared" si="4"/>
        <v>0</v>
      </c>
    </row>
    <row r="45" spans="1:12" hidden="1">
      <c r="A45" s="1447" t="str">
        <f>IF('Summary - SS'!A45:D45&lt;&gt;"",'Summary - SS'!A45:D45,"")</f>
        <v/>
      </c>
      <c r="B45" s="1448"/>
      <c r="C45" s="1448"/>
      <c r="D45" s="1448"/>
      <c r="E45" s="981"/>
      <c r="F45" s="235"/>
      <c r="G45" s="235"/>
      <c r="H45" s="233"/>
      <c r="I45" s="233"/>
      <c r="J45" s="909">
        <f t="shared" si="4"/>
        <v>0</v>
      </c>
    </row>
    <row r="46" spans="1:12" s="32" customFormat="1">
      <c r="A46" s="1455" t="s">
        <v>272</v>
      </c>
      <c r="B46" s="1456"/>
      <c r="C46" s="1456"/>
      <c r="D46" s="1456"/>
      <c r="E46" s="599">
        <f t="shared" ref="E46:I46" si="5">ROUND(SUM(E27:E45),0)</f>
        <v>0</v>
      </c>
      <c r="F46" s="601">
        <f>ROUND(SUM(F27:F45),0)</f>
        <v>0</v>
      </c>
      <c r="G46" s="601">
        <f t="shared" si="5"/>
        <v>0</v>
      </c>
      <c r="H46" s="598">
        <f t="shared" si="5"/>
        <v>0</v>
      </c>
      <c r="I46" s="598">
        <f t="shared" si="5"/>
        <v>0</v>
      </c>
      <c r="J46" s="909">
        <f t="shared" ref="J46" si="6">SUM(E46,F46)</f>
        <v>0</v>
      </c>
      <c r="K46" s="184"/>
      <c r="L46" s="184"/>
    </row>
    <row r="47" spans="1:12" ht="9" customHeight="1">
      <c r="A47" s="1307"/>
      <c r="B47" s="1307"/>
      <c r="C47" s="1307"/>
      <c r="D47" s="1307"/>
      <c r="E47" s="973"/>
      <c r="F47" s="608"/>
      <c r="G47" s="608"/>
      <c r="H47" s="608"/>
      <c r="I47" s="608"/>
      <c r="J47" s="609"/>
      <c r="L47" s="283"/>
    </row>
    <row r="48" spans="1:12" ht="15.75" customHeight="1">
      <c r="A48" s="1308" t="s">
        <v>273</v>
      </c>
      <c r="B48" s="1308"/>
      <c r="C48" s="1308"/>
      <c r="D48" s="1308"/>
      <c r="E48" s="426"/>
      <c r="F48" s="605"/>
      <c r="G48" s="605"/>
      <c r="H48" s="605"/>
      <c r="I48" s="610"/>
      <c r="J48" s="256"/>
      <c r="L48" s="46"/>
    </row>
    <row r="49" spans="1:12">
      <c r="A49" s="1454" t="str">
        <f>IF('Summary - SS'!A49&lt;&gt;"",'Summary - SS'!A49,"")</f>
        <v/>
      </c>
      <c r="B49" s="1454"/>
      <c r="C49" s="1454"/>
      <c r="D49" s="1454"/>
      <c r="E49" s="1027"/>
      <c r="F49" s="1027"/>
      <c r="G49" s="235"/>
      <c r="H49" s="233"/>
      <c r="I49" s="233"/>
      <c r="J49" s="909">
        <f t="shared" ref="J49:J52" si="7">SUM(E49,F49)</f>
        <v>0</v>
      </c>
      <c r="L49" s="41"/>
    </row>
    <row r="50" spans="1:12">
      <c r="A50" s="1454" t="str">
        <f>IF('Summary - SS'!A50&lt;&gt;"",'Summary - SS'!A50,"")</f>
        <v/>
      </c>
      <c r="B50" s="1454"/>
      <c r="C50" s="1454"/>
      <c r="D50" s="1454"/>
      <c r="E50" s="1027"/>
      <c r="F50" s="1027"/>
      <c r="G50" s="235"/>
      <c r="H50" s="233"/>
      <c r="I50" s="233"/>
      <c r="J50" s="909">
        <f t="shared" si="7"/>
        <v>0</v>
      </c>
      <c r="L50" s="41"/>
    </row>
    <row r="51" spans="1:12">
      <c r="A51" s="1454" t="str">
        <f>IF('Summary - SS'!A51&lt;&gt;"",'Summary - SS'!A51,"")</f>
        <v/>
      </c>
      <c r="B51" s="1454"/>
      <c r="C51" s="1454"/>
      <c r="D51" s="1454"/>
      <c r="E51" s="1027"/>
      <c r="F51" s="1027"/>
      <c r="G51" s="235"/>
      <c r="H51" s="233"/>
      <c r="I51" s="233"/>
      <c r="J51" s="909">
        <f t="shared" si="7"/>
        <v>0</v>
      </c>
    </row>
    <row r="52" spans="1:12">
      <c r="A52" s="1454" t="str">
        <f>IF('Summary - SS'!A52&lt;&gt;"",'Summary - SS'!A52,"")</f>
        <v/>
      </c>
      <c r="B52" s="1454"/>
      <c r="C52" s="1454"/>
      <c r="D52" s="1454"/>
      <c r="E52" s="1027"/>
      <c r="F52" s="1027"/>
      <c r="G52" s="235"/>
      <c r="H52" s="233"/>
      <c r="I52" s="233"/>
      <c r="J52" s="909">
        <f t="shared" si="7"/>
        <v>0</v>
      </c>
    </row>
    <row r="53" spans="1:12" ht="18" customHeight="1">
      <c r="A53" s="1194" t="s">
        <v>274</v>
      </c>
      <c r="B53" s="1194"/>
      <c r="C53" s="1194"/>
      <c r="D53" s="1194"/>
      <c r="E53" s="984">
        <f t="shared" ref="E53:I53" si="8">ROUND(SUM(E48:E52),0)</f>
        <v>0</v>
      </c>
      <c r="F53" s="287">
        <f t="shared" si="8"/>
        <v>0</v>
      </c>
      <c r="G53" s="287">
        <f t="shared" si="8"/>
        <v>0</v>
      </c>
      <c r="H53" s="284">
        <f t="shared" si="8"/>
        <v>0</v>
      </c>
      <c r="I53" s="284">
        <f t="shared" si="8"/>
        <v>0</v>
      </c>
      <c r="J53" s="978">
        <f>SUM(E53,F53)</f>
        <v>0</v>
      </c>
    </row>
    <row r="54" spans="1:12" ht="18" customHeight="1">
      <c r="A54" s="1194"/>
      <c r="B54" s="1194"/>
      <c r="C54" s="1194"/>
      <c r="D54" s="1194"/>
      <c r="E54" s="265"/>
      <c r="F54" s="635"/>
      <c r="G54" s="635"/>
      <c r="H54" s="635"/>
      <c r="I54" s="635"/>
      <c r="J54" s="635"/>
    </row>
    <row r="55" spans="1:12" s="32" customFormat="1" ht="18" customHeight="1">
      <c r="A55" s="1194" t="s">
        <v>275</v>
      </c>
      <c r="B55" s="1194"/>
      <c r="C55" s="1194"/>
      <c r="D55" s="1194"/>
      <c r="E55" s="986">
        <f>E46+E53</f>
        <v>0</v>
      </c>
      <c r="F55" s="375">
        <f t="shared" ref="F55:I55" si="9">F46+F53</f>
        <v>0</v>
      </c>
      <c r="G55" s="375">
        <f t="shared" si="9"/>
        <v>0</v>
      </c>
      <c r="H55" s="631">
        <f t="shared" si="9"/>
        <v>0</v>
      </c>
      <c r="I55" s="631">
        <f t="shared" si="9"/>
        <v>0</v>
      </c>
      <c r="J55" s="255">
        <f>SUM(E55,F55)</f>
        <v>0</v>
      </c>
    </row>
    <row r="56" spans="1:12">
      <c r="A56" s="1202" t="s">
        <v>276</v>
      </c>
      <c r="B56" s="1202"/>
      <c r="C56" s="1202"/>
      <c r="D56" s="1202"/>
      <c r="E56" s="987">
        <f>IF(AND(E55-E24&gt;-2,E55-E24&lt;2),0,E55-E24)</f>
        <v>0</v>
      </c>
      <c r="F56" s="988">
        <f>IF(AND(F55-F24&gt;-2,F55-F24&lt;2),0,F55-F24)</f>
        <v>0</v>
      </c>
      <c r="G56" s="988">
        <f>IF(AND(G55-G24&gt;-2,G55-G24&lt;2),0,G55-G24)</f>
        <v>0</v>
      </c>
      <c r="H56" s="371">
        <f>IF(AND(H55-H24&gt;-2,H55-H24&lt;2),0,H55-H24)</f>
        <v>0</v>
      </c>
      <c r="I56" s="371">
        <f>IF(AND(I55-I24&gt;-2,I55-I24&lt;2),0,I55-I24)</f>
        <v>0</v>
      </c>
      <c r="J56" s="989">
        <f>IF(AND(J55-J24&gt;-4,J55-J24&lt;4),0,J55-J24)</f>
        <v>0</v>
      </c>
      <c r="K56" s="46"/>
      <c r="L56" s="46"/>
    </row>
    <row r="57" spans="1:12" ht="13" customHeight="1">
      <c r="F57" s="963"/>
      <c r="G57" s="963"/>
      <c r="H57" s="963"/>
      <c r="I57" s="963"/>
      <c r="J57" s="963"/>
    </row>
    <row r="58" spans="1:12" ht="20.149999999999999" customHeight="1">
      <c r="A58" s="56"/>
      <c r="B58" s="56"/>
      <c r="C58" s="56"/>
      <c r="D58" s="56"/>
      <c r="E58" s="56"/>
      <c r="J58" s="52"/>
    </row>
    <row r="59" spans="1:12" ht="20.149999999999999" customHeight="1">
      <c r="A59" s="62"/>
      <c r="B59" s="62"/>
      <c r="C59" s="62"/>
      <c r="D59" s="62"/>
      <c r="E59" s="56"/>
      <c r="J59" s="52"/>
    </row>
    <row r="60" spans="1:12">
      <c r="A60" s="808" t="s">
        <v>278</v>
      </c>
      <c r="B60" s="1450" t="str">
        <f>IF('Summary - SS'!B60&lt;&gt;"",'Summary - SS'!B60,"")</f>
        <v/>
      </c>
      <c r="C60" s="1450"/>
      <c r="D60" s="1450"/>
      <c r="E60" s="56"/>
    </row>
    <row r="61" spans="1:12">
      <c r="A61" s="808" t="s">
        <v>279</v>
      </c>
      <c r="B61" s="1450" t="str">
        <f>IF('Summary - SS'!B61&lt;&gt;"",'Summary - SS'!B61,"")</f>
        <v/>
      </c>
      <c r="C61" s="1450"/>
      <c r="D61" s="1450"/>
      <c r="E61" s="56"/>
    </row>
    <row r="62" spans="1:12" ht="17.25" customHeight="1">
      <c r="A62" s="808" t="s">
        <v>280</v>
      </c>
      <c r="B62" s="1450" t="str">
        <f>IF('Summary - SS'!B62&lt;&gt;"",'Summary - SS'!B62,"")</f>
        <v/>
      </c>
      <c r="C62" s="1450"/>
      <c r="D62" s="1450"/>
      <c r="E62" s="56"/>
    </row>
    <row r="63" spans="1:12" ht="17.25" customHeight="1">
      <c r="A63" s="808" t="s">
        <v>281</v>
      </c>
      <c r="B63" s="1450" t="str">
        <f>IF('Summary - SS'!B63&lt;&gt;"",'Summary - SS'!B63,"")</f>
        <v/>
      </c>
      <c r="C63" s="1450"/>
      <c r="D63" s="1450"/>
      <c r="E63" s="56"/>
    </row>
    <row r="64" spans="1:12" ht="15.75" customHeight="1">
      <c r="A64" s="1194"/>
      <c r="B64" s="1194"/>
      <c r="C64" s="1194"/>
      <c r="D64" s="830"/>
      <c r="E64" s="189"/>
    </row>
    <row r="71" spans="1:10" hidden="1"/>
    <row r="72" spans="1:10" hidden="1"/>
    <row r="73" spans="1:10" hidden="1"/>
    <row r="74" spans="1:10" hidden="1"/>
    <row r="75" spans="1:10" hidden="1">
      <c r="A75" s="49" t="s">
        <v>231</v>
      </c>
      <c r="B75" s="49"/>
      <c r="C75" s="49"/>
      <c r="D75" s="49"/>
      <c r="E75" s="49">
        <v>1</v>
      </c>
      <c r="F75" s="49">
        <f>E75+1</f>
        <v>2</v>
      </c>
      <c r="G75" s="49">
        <f>F75+1</f>
        <v>3</v>
      </c>
      <c r="H75" s="49">
        <f>G75+1</f>
        <v>4</v>
      </c>
      <c r="I75" s="49">
        <f>H75+1</f>
        <v>5</v>
      </c>
      <c r="J75" s="49">
        <f>$D$5</f>
        <v>1</v>
      </c>
    </row>
    <row r="76" spans="1:10" hidden="1">
      <c r="A76" s="49" t="s">
        <v>232</v>
      </c>
      <c r="B76" s="49"/>
      <c r="C76" s="49"/>
      <c r="D76" s="49"/>
      <c r="E76" s="50">
        <v>45566</v>
      </c>
      <c r="F76" s="50">
        <v>45474</v>
      </c>
      <c r="G76" s="50"/>
      <c r="H76" s="50"/>
      <c r="I76" s="50"/>
      <c r="J76" s="50">
        <v>45413</v>
      </c>
    </row>
    <row r="77" spans="1:10" ht="13.5" hidden="1" customHeight="1">
      <c r="A77" s="49" t="s">
        <v>233</v>
      </c>
      <c r="B77" s="49"/>
      <c r="C77" s="49"/>
      <c r="D77" s="49"/>
      <c r="E77" s="50">
        <v>45657</v>
      </c>
      <c r="F77" s="50">
        <v>45504</v>
      </c>
      <c r="G77" s="50"/>
      <c r="H77" s="50"/>
      <c r="I77" s="50"/>
      <c r="J77" s="50">
        <v>45503</v>
      </c>
    </row>
    <row r="78" spans="1:10" hidden="1">
      <c r="A78" s="49" t="s">
        <v>220</v>
      </c>
      <c r="B78" s="49"/>
      <c r="C78" s="49"/>
      <c r="D78" s="49"/>
      <c r="E78" s="50" t="str">
        <f>$B$3</f>
        <v/>
      </c>
      <c r="F78" s="50" t="str">
        <f t="shared" ref="F78:J78" si="10">$B$3</f>
        <v/>
      </c>
      <c r="G78" s="50" t="str">
        <f t="shared" si="10"/>
        <v/>
      </c>
      <c r="H78" s="50" t="str">
        <f t="shared" si="10"/>
        <v/>
      </c>
      <c r="I78" s="50" t="str">
        <f t="shared" si="10"/>
        <v/>
      </c>
      <c r="J78" s="50" t="str">
        <f t="shared" si="10"/>
        <v/>
      </c>
    </row>
    <row r="79" spans="1:10" hidden="1">
      <c r="J79" s="33" t="str">
        <f>TEXT($B$5,"m/d/yyyy")</f>
        <v>10/1/2024</v>
      </c>
    </row>
    <row r="80" spans="1:10" hidden="1">
      <c r="J80" s="52">
        <v>45596</v>
      </c>
    </row>
    <row r="81" hidden="1"/>
    <row r="82" hidden="1"/>
    <row r="83" hidden="1"/>
  </sheetData>
  <sheetProtection formatCells="0" formatColumns="0" formatRows="0" insertHyperlinks="0" sort="0" autoFilter="0" pivotTables="0"/>
  <mergeCells count="52">
    <mergeCell ref="B62:D62"/>
    <mergeCell ref="B63:D63"/>
    <mergeCell ref="A64:C64"/>
    <mergeCell ref="A52:D52"/>
    <mergeCell ref="A53:D53"/>
    <mergeCell ref="A55:D55"/>
    <mergeCell ref="A56:D56"/>
    <mergeCell ref="B60:D60"/>
    <mergeCell ref="B61:D61"/>
    <mergeCell ref="A50:D50"/>
    <mergeCell ref="A34:D34"/>
    <mergeCell ref="A35:D35"/>
    <mergeCell ref="A54:D54"/>
    <mergeCell ref="A51:D51"/>
    <mergeCell ref="A45:D45"/>
    <mergeCell ref="A36:D36"/>
    <mergeCell ref="A37:D37"/>
    <mergeCell ref="A38:D38"/>
    <mergeCell ref="A46:D46"/>
    <mergeCell ref="A47:D47"/>
    <mergeCell ref="A48:D48"/>
    <mergeCell ref="A49:D49"/>
    <mergeCell ref="A41:D41"/>
    <mergeCell ref="A42:D42"/>
    <mergeCell ref="A44:D44"/>
    <mergeCell ref="B8:D8"/>
    <mergeCell ref="B6:D6"/>
    <mergeCell ref="B7:D7"/>
    <mergeCell ref="A26:D26"/>
    <mergeCell ref="A15:D15"/>
    <mergeCell ref="A16:D16"/>
    <mergeCell ref="A17:D17"/>
    <mergeCell ref="A18:D18"/>
    <mergeCell ref="A19:D19"/>
    <mergeCell ref="A20:D20"/>
    <mergeCell ref="A21:D21"/>
    <mergeCell ref="A22:D22"/>
    <mergeCell ref="A24:D24"/>
    <mergeCell ref="A25:D25"/>
    <mergeCell ref="A23:D23"/>
    <mergeCell ref="B9:D9"/>
    <mergeCell ref="J13:J14"/>
    <mergeCell ref="A27:D27"/>
    <mergeCell ref="A28:D28"/>
    <mergeCell ref="A40:D40"/>
    <mergeCell ref="A43:D43"/>
    <mergeCell ref="A39:D39"/>
    <mergeCell ref="A31:D31"/>
    <mergeCell ref="A32:D32"/>
    <mergeCell ref="A33:D33"/>
    <mergeCell ref="A29:D29"/>
    <mergeCell ref="A30:D30"/>
  </mergeCells>
  <conditionalFormatting sqref="E19:F19">
    <cfRule type="containsBlanks" dxfId="465" priority="10">
      <formula>LEN(TRIM(E19))=0</formula>
    </cfRule>
  </conditionalFormatting>
  <conditionalFormatting sqref="E49:F52">
    <cfRule type="containsBlanks" dxfId="464" priority="1">
      <formula>LEN(TRIM(E49))=0</formula>
    </cfRule>
    <cfRule type="expression" dxfId="463" priority="2">
      <formula>E$78&gt;E$77</formula>
    </cfRule>
    <cfRule type="expression" dxfId="462" priority="3">
      <formula>E$75&gt;#REF!</formula>
    </cfRule>
  </conditionalFormatting>
  <conditionalFormatting sqref="E23:I23">
    <cfRule type="containsBlanks" dxfId="461" priority="42">
      <formula>LEN(TRIM(E23))=0</formula>
    </cfRule>
  </conditionalFormatting>
  <conditionalFormatting sqref="E56:J56">
    <cfRule type="cellIs" dxfId="460" priority="52" operator="notBetween">
      <formula>-2</formula>
      <formula>2</formula>
    </cfRule>
  </conditionalFormatting>
  <conditionalFormatting sqref="I25:I26">
    <cfRule type="cellIs" dxfId="459" priority="15" operator="notEqual">
      <formula>0</formula>
    </cfRule>
  </conditionalFormatting>
  <conditionalFormatting sqref="I47:I48">
    <cfRule type="cellIs" dxfId="458" priority="16"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C99"/>
    <pageSetUpPr fitToPage="1"/>
  </sheetPr>
  <dimension ref="A1:DB563"/>
  <sheetViews>
    <sheetView showGridLines="0" showZeros="0" zoomScale="85" zoomScaleNormal="85" workbookViewId="0">
      <selection activeCell="H1" sqref="H1:L1048576"/>
    </sheetView>
  </sheetViews>
  <sheetFormatPr defaultColWidth="0" defaultRowHeight="15.5" zeroHeight="1"/>
  <cols>
    <col min="1" max="1" width="17.7265625" style="251" customWidth="1"/>
    <col min="2" max="2" width="44.81640625" style="293" customWidth="1"/>
    <col min="3" max="3" width="14.7265625" style="251" customWidth="1"/>
    <col min="4" max="6" width="11" style="251" customWidth="1"/>
    <col min="7" max="7" width="15.7265625" style="251" customWidth="1"/>
    <col min="8" max="8" width="15.7265625" style="251" hidden="1" customWidth="1"/>
    <col min="9" max="11" width="11" style="251" hidden="1" customWidth="1"/>
    <col min="12" max="13" width="15.7265625" style="251" hidden="1" customWidth="1"/>
    <col min="14" max="16" width="11" style="251" hidden="1" customWidth="1"/>
    <col min="17" max="17" width="15.7265625" style="251" hidden="1" customWidth="1"/>
    <col min="18" max="18" width="15.7265625" style="292" hidden="1" customWidth="1"/>
    <col min="19" max="19" width="15.7265625" style="251" hidden="1" customWidth="1" collapsed="1"/>
    <col min="20" max="20" width="15.7265625" style="251" hidden="1" customWidth="1"/>
    <col min="21" max="22" width="11" style="251" hidden="1" customWidth="1"/>
    <col min="23" max="23" width="11" style="251" hidden="1" customWidth="1" collapsed="1"/>
    <col min="24" max="24" width="15.7265625" style="251" hidden="1" customWidth="1"/>
    <col min="25" max="25" width="15.7265625" style="292" hidden="1" customWidth="1"/>
    <col min="26" max="26" width="15.7265625" style="251" hidden="1" customWidth="1" collapsed="1"/>
    <col min="27" max="27" width="15.7265625" style="251" hidden="1" customWidth="1"/>
    <col min="28" max="29" width="11" style="251" hidden="1" customWidth="1"/>
    <col min="30" max="30" width="11" style="251" hidden="1" customWidth="1" collapsed="1"/>
    <col min="31" max="31" width="15.7265625" style="251" hidden="1" customWidth="1"/>
    <col min="32" max="32" width="15.7265625" style="292" hidden="1" customWidth="1"/>
    <col min="33" max="33" width="15.7265625" style="251" hidden="1" customWidth="1" collapsed="1"/>
    <col min="34" max="34" width="15.7265625" style="251" hidden="1" customWidth="1"/>
    <col min="35" max="36" width="11" style="251" hidden="1" customWidth="1"/>
    <col min="37" max="37" width="11" style="251" hidden="1" customWidth="1" collapsed="1"/>
    <col min="38" max="38" width="15.7265625" style="251" hidden="1" customWidth="1"/>
    <col min="39" max="39" width="15.7265625" style="292" hidden="1" customWidth="1"/>
    <col min="40" max="40" width="15.7265625" style="251" hidden="1" customWidth="1" collapsed="1"/>
    <col min="41" max="41" width="15.7265625" style="251" hidden="1" customWidth="1"/>
    <col min="42" max="43" width="11" style="251" hidden="1" customWidth="1"/>
    <col min="44" max="44" width="11" style="251" hidden="1" customWidth="1" collapsed="1"/>
    <col min="45" max="45" width="15.7265625" style="251" hidden="1" customWidth="1"/>
    <col min="46" max="46" width="15.7265625" style="292" hidden="1" customWidth="1"/>
    <col min="47" max="47" width="15.7265625" style="251" hidden="1" customWidth="1" collapsed="1"/>
    <col min="48" max="48" width="15.7265625" style="251" hidden="1" customWidth="1"/>
    <col min="49" max="50" width="11" style="251" hidden="1" customWidth="1"/>
    <col min="51" max="51" width="11" style="251" hidden="1" customWidth="1" collapsed="1"/>
    <col min="52" max="52" width="15.7265625" style="251" hidden="1" customWidth="1"/>
    <col min="53" max="53" width="15.7265625" style="292" hidden="1" customWidth="1"/>
    <col min="54" max="54" width="15.7265625" style="251" hidden="1" customWidth="1" collapsed="1"/>
    <col min="55" max="55" width="15.7265625" style="251" hidden="1" customWidth="1"/>
    <col min="56" max="57" width="11" style="251" hidden="1" customWidth="1"/>
    <col min="58" max="58" width="11" style="251" hidden="1" customWidth="1" collapsed="1"/>
    <col min="59" max="59" width="15.7265625" style="251" hidden="1" customWidth="1"/>
    <col min="60" max="60" width="15.7265625" style="292" hidden="1" customWidth="1"/>
    <col min="61" max="61" width="15.7265625" style="251" hidden="1" customWidth="1" collapsed="1"/>
    <col min="62" max="62" width="15.7265625" style="56" hidden="1" customWidth="1"/>
    <col min="63" max="63" width="12.54296875" style="56" hidden="1" customWidth="1"/>
    <col min="64" max="64" width="9.7265625" style="66" hidden="1" customWidth="1"/>
    <col min="65" max="65" width="10.26953125" style="251" hidden="1" customWidth="1" collapsed="1"/>
    <col min="66" max="67" width="17.7265625" style="251" hidden="1" customWidth="1"/>
    <col min="68" max="68" width="17.7265625" style="251" hidden="1" customWidth="1" collapsed="1"/>
    <col min="69" max="71" width="17.7265625" style="251" customWidth="1"/>
    <col min="72" max="101" width="17.7265625" style="251" hidden="1" customWidth="1"/>
    <col min="102" max="106" width="0" style="251" hidden="1" customWidth="1"/>
    <col min="107" max="16384" width="17.7265625" style="251" hidden="1"/>
  </cols>
  <sheetData>
    <row r="1" spans="1:106" s="56" customFormat="1">
      <c r="A1" s="63" t="str">
        <f>'Summary - Start Up '!A1</f>
        <v>DEPARTMENT OF HOMELESSNESS AND SUPPORTIVE HOUSING</v>
      </c>
      <c r="C1" s="57"/>
      <c r="D1" s="57"/>
      <c r="E1" s="57"/>
      <c r="F1" s="57"/>
      <c r="G1" s="57"/>
      <c r="H1" s="57"/>
      <c r="I1" s="57"/>
      <c r="J1" s="57"/>
      <c r="K1" s="57"/>
      <c r="R1" s="289"/>
      <c r="Y1" s="289"/>
      <c r="AF1" s="289"/>
      <c r="AM1" s="289"/>
      <c r="AT1" s="289"/>
      <c r="BA1" s="289"/>
      <c r="BH1" s="289"/>
    </row>
    <row r="2" spans="1:106" s="56" customFormat="1">
      <c r="A2" s="230" t="s">
        <v>310</v>
      </c>
      <c r="B2" s="58"/>
      <c r="C2" s="57"/>
      <c r="D2" s="57"/>
      <c r="E2" s="57"/>
      <c r="F2" s="57"/>
      <c r="G2" s="57"/>
      <c r="H2" s="57"/>
      <c r="I2" s="57"/>
      <c r="J2" s="57"/>
      <c r="K2" s="57"/>
      <c r="R2" s="289"/>
      <c r="Y2" s="289"/>
      <c r="AF2" s="289"/>
      <c r="AM2" s="289"/>
      <c r="AT2" s="289"/>
      <c r="BA2" s="289"/>
      <c r="BH2" s="289"/>
      <c r="BJ2" s="59"/>
      <c r="BK2" s="59"/>
      <c r="BL2" s="57"/>
    </row>
    <row r="3" spans="1:106" s="56" customFormat="1">
      <c r="A3" s="812" t="s">
        <v>220</v>
      </c>
      <c r="B3" s="965" t="str">
        <f>'Summary - Start Up '!B3</f>
        <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59"/>
      <c r="BK3" s="59"/>
      <c r="BL3" s="57"/>
    </row>
    <row r="4" spans="1:106" s="56" customFormat="1">
      <c r="A4" s="229" t="str">
        <f>'Summary - Start Up '!A6</f>
        <v>Proposer Name</v>
      </c>
      <c r="B4" s="966" t="str">
        <f>'Summary - Start Up '!B6</f>
        <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L4" s="57"/>
    </row>
    <row r="5" spans="1:106" s="56" customFormat="1">
      <c r="A5" s="229" t="str">
        <f>'Summary - Start Up '!A7</f>
        <v>Program</v>
      </c>
      <c r="B5" s="579" t="str">
        <f>'Summary - Start Up '!B7</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L5" s="57"/>
    </row>
    <row r="6" spans="1:106" s="70" customFormat="1">
      <c r="A6" s="229" t="s">
        <v>283</v>
      </c>
      <c r="B6" s="1128" t="str">
        <f>'Summary - Start Up '!B8</f>
        <v>Start Up - Supportive Services</v>
      </c>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56"/>
      <c r="BM6" s="56"/>
    </row>
    <row r="7" spans="1:106" s="70" customFormat="1">
      <c r="A7" s="709"/>
      <c r="B7" s="709"/>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56"/>
      <c r="BM7" s="56"/>
    </row>
    <row r="8" spans="1:106" s="56" customFormat="1" ht="16" thickBot="1">
      <c r="A8" s="251"/>
      <c r="B8" s="134"/>
      <c r="C8" s="1361">
        <f>'Summary - Start Up '!F10</f>
        <v>0</v>
      </c>
      <c r="D8" s="1361"/>
      <c r="E8" s="1361"/>
      <c r="F8" s="1361"/>
      <c r="G8" s="1361"/>
      <c r="H8" s="1361">
        <f>'Summary - Start Up '!G10</f>
        <v>0</v>
      </c>
      <c r="I8" s="1361"/>
      <c r="J8" s="1361"/>
      <c r="K8" s="1361"/>
      <c r="L8" s="1361"/>
      <c r="M8" s="1361">
        <f>'Summary - Start Up '!H10</f>
        <v>0</v>
      </c>
      <c r="N8" s="1361"/>
      <c r="O8" s="1361"/>
      <c r="P8" s="1361"/>
      <c r="Q8" s="1361"/>
      <c r="R8" s="1361"/>
      <c r="S8" s="1361"/>
      <c r="T8" s="1361">
        <f>'Summary - Start Up '!I10</f>
        <v>0</v>
      </c>
      <c r="U8" s="1361"/>
      <c r="V8" s="1361"/>
      <c r="W8" s="1361"/>
      <c r="X8" s="1361"/>
      <c r="Y8" s="1361"/>
      <c r="Z8" s="1361"/>
      <c r="AA8" s="1361"/>
      <c r="AB8" s="1361"/>
      <c r="AC8" s="1361"/>
      <c r="AD8" s="1361"/>
      <c r="AE8" s="1361"/>
      <c r="AF8" s="1361"/>
      <c r="AG8" s="1361"/>
      <c r="AH8" s="1361"/>
      <c r="AI8" s="1361"/>
      <c r="AJ8" s="1361"/>
      <c r="AK8" s="1361"/>
      <c r="AL8" s="1361"/>
      <c r="AM8" s="1361"/>
      <c r="AN8" s="1361"/>
      <c r="AO8" s="1361"/>
      <c r="AP8" s="1361"/>
      <c r="AQ8" s="1361"/>
      <c r="AR8" s="1361"/>
      <c r="AS8" s="1361"/>
      <c r="AT8" s="1361"/>
      <c r="AU8" s="1361"/>
      <c r="AV8" s="1361"/>
      <c r="AW8" s="1361"/>
      <c r="AX8" s="1361"/>
      <c r="AY8" s="1361"/>
      <c r="AZ8" s="1361"/>
      <c r="BA8" s="1361"/>
      <c r="BB8" s="1361"/>
      <c r="BC8" s="1361"/>
      <c r="BD8" s="1361"/>
      <c r="BE8" s="1361"/>
      <c r="BF8" s="1361"/>
      <c r="BG8" s="1361"/>
      <c r="BH8" s="1361"/>
      <c r="BI8" s="1361"/>
      <c r="BJ8" s="1361">
        <f>'Summary - Start Up '!L10</f>
        <v>0</v>
      </c>
      <c r="BK8" s="1361"/>
      <c r="BL8" s="1361"/>
      <c r="BM8" s="1361"/>
      <c r="BN8" s="1361"/>
      <c r="BO8" s="1361"/>
      <c r="BP8" s="1361"/>
    </row>
    <row r="9" spans="1:106" ht="18" customHeight="1">
      <c r="A9" s="1392" t="s">
        <v>311</v>
      </c>
      <c r="B9" s="1393"/>
      <c r="C9" s="1410" t="s">
        <v>237</v>
      </c>
      <c r="D9" s="1411"/>
      <c r="E9" s="1411"/>
      <c r="F9" s="1411"/>
      <c r="G9" s="1411"/>
      <c r="H9" s="1380" t="s">
        <v>238</v>
      </c>
      <c r="I9" s="1381"/>
      <c r="J9" s="1381"/>
      <c r="K9" s="1381"/>
      <c r="L9" s="1381"/>
      <c r="M9" s="1407" t="s">
        <v>239</v>
      </c>
      <c r="N9" s="1408"/>
      <c r="O9" s="1408"/>
      <c r="P9" s="1408"/>
      <c r="Q9" s="1408"/>
      <c r="R9" s="1408"/>
      <c r="S9" s="1409"/>
      <c r="T9" s="1424" t="s">
        <v>240</v>
      </c>
      <c r="U9" s="1425"/>
      <c r="V9" s="1425"/>
      <c r="W9" s="1425"/>
      <c r="X9" s="1425"/>
      <c r="Y9" s="1425"/>
      <c r="Z9" s="1426"/>
      <c r="AA9" s="1427"/>
      <c r="AB9" s="1428"/>
      <c r="AC9" s="1428"/>
      <c r="AD9" s="1428"/>
      <c r="AE9" s="1428"/>
      <c r="AF9" s="1428"/>
      <c r="AG9" s="1429"/>
      <c r="AH9" s="1495"/>
      <c r="AI9" s="1496"/>
      <c r="AJ9" s="1496"/>
      <c r="AK9" s="1496"/>
      <c r="AL9" s="1496"/>
      <c r="AM9" s="1496"/>
      <c r="AN9" s="1497"/>
      <c r="AO9" s="1498"/>
      <c r="AP9" s="1499"/>
      <c r="AQ9" s="1499"/>
      <c r="AR9" s="1499"/>
      <c r="AS9" s="1499"/>
      <c r="AT9" s="1499"/>
      <c r="AU9" s="1500"/>
      <c r="AV9" s="1501"/>
      <c r="AW9" s="1502"/>
      <c r="AX9" s="1502"/>
      <c r="AY9" s="1502"/>
      <c r="AZ9" s="1502"/>
      <c r="BA9" s="1502"/>
      <c r="BB9" s="1503"/>
      <c r="BC9" s="1504" t="s">
        <v>245</v>
      </c>
      <c r="BD9" s="1505"/>
      <c r="BE9" s="1505"/>
      <c r="BF9" s="1505"/>
      <c r="BG9" s="1505"/>
      <c r="BH9" s="1505"/>
      <c r="BI9" s="1506"/>
      <c r="BJ9" s="1487" t="s">
        <v>246</v>
      </c>
      <c r="BK9" s="1488"/>
      <c r="BL9" s="1488"/>
      <c r="BM9" s="1488"/>
      <c r="BN9" s="1488"/>
      <c r="BO9" s="1488"/>
      <c r="BP9" s="1488"/>
      <c r="BQ9" s="1042" t="s">
        <v>259</v>
      </c>
    </row>
    <row r="10" spans="1:106" s="296" customFormat="1" ht="31.5" customHeight="1">
      <c r="A10" s="1394"/>
      <c r="B10" s="1395"/>
      <c r="C10" s="1374" t="s">
        <v>312</v>
      </c>
      <c r="D10" s="1375"/>
      <c r="E10" s="1368" t="s">
        <v>313</v>
      </c>
      <c r="F10" s="1369"/>
      <c r="G10" s="98" t="str">
        <f>'Summary - Start Up '!E12</f>
        <v>10/1/2024 - 12/31/2024</v>
      </c>
      <c r="H10" s="1383" t="s">
        <v>312</v>
      </c>
      <c r="I10" s="1384"/>
      <c r="J10" s="1389" t="s">
        <v>313</v>
      </c>
      <c r="K10" s="1384"/>
      <c r="L10" s="99" t="str">
        <f>'Summary - Start Up '!F12</f>
        <v>7/1/2024 - 7/31/2024</v>
      </c>
      <c r="M10" s="1413" t="s">
        <v>312</v>
      </c>
      <c r="N10" s="1414"/>
      <c r="O10" s="1419" t="s">
        <v>313</v>
      </c>
      <c r="P10" s="1414"/>
      <c r="Q10" s="100">
        <f>'Summary - Start Up '!G12</f>
        <v>0</v>
      </c>
      <c r="R10" s="318"/>
      <c r="S10" s="145"/>
      <c r="T10" s="1362" t="s">
        <v>312</v>
      </c>
      <c r="U10" s="1363"/>
      <c r="V10" s="1404" t="s">
        <v>313</v>
      </c>
      <c r="W10" s="1363"/>
      <c r="X10" s="101">
        <f>'Summary - Start Up '!H12</f>
        <v>0</v>
      </c>
      <c r="Y10" s="319"/>
      <c r="Z10" s="148"/>
      <c r="AA10" s="1430" t="s">
        <v>312</v>
      </c>
      <c r="AB10" s="1431"/>
      <c r="AC10" s="1436" t="s">
        <v>313</v>
      </c>
      <c r="AD10" s="1431"/>
      <c r="AE10" s="821">
        <f>'Summary - Start Up '!I12</f>
        <v>0</v>
      </c>
      <c r="AF10" s="320"/>
      <c r="AG10" s="151"/>
      <c r="AH10" s="1509" t="s">
        <v>312</v>
      </c>
      <c r="AI10" s="1510"/>
      <c r="AJ10" s="1524" t="s">
        <v>313</v>
      </c>
      <c r="AK10" s="1510"/>
      <c r="AL10" s="820"/>
      <c r="AM10" s="321"/>
      <c r="AN10" s="154"/>
      <c r="AO10" s="1527" t="s">
        <v>312</v>
      </c>
      <c r="AP10" s="1528"/>
      <c r="AQ10" s="1533" t="s">
        <v>313</v>
      </c>
      <c r="AR10" s="1528"/>
      <c r="AS10" s="818"/>
      <c r="AT10" s="322"/>
      <c r="AU10" s="157"/>
      <c r="AV10" s="1536" t="s">
        <v>312</v>
      </c>
      <c r="AW10" s="1537"/>
      <c r="AX10" s="1542" t="s">
        <v>313</v>
      </c>
      <c r="AY10" s="1537"/>
      <c r="AZ10" s="823"/>
      <c r="BA10" s="323"/>
      <c r="BB10" s="160"/>
      <c r="BC10" s="1545" t="s">
        <v>312</v>
      </c>
      <c r="BD10" s="1490"/>
      <c r="BE10" s="1489" t="s">
        <v>313</v>
      </c>
      <c r="BF10" s="1490"/>
      <c r="BG10" s="824"/>
      <c r="BH10" s="324"/>
      <c r="BI10" s="163"/>
      <c r="BJ10" s="1515" t="s">
        <v>312</v>
      </c>
      <c r="BK10" s="1516"/>
      <c r="BL10" s="1521" t="s">
        <v>313</v>
      </c>
      <c r="BM10" s="1516"/>
      <c r="BN10" s="110"/>
      <c r="BO10" s="325"/>
      <c r="BP10" s="692"/>
      <c r="BQ10" s="1043" t="str">
        <f>'Summary - Start Up '!J12</f>
        <v>10/1/2024-12/31/2024</v>
      </c>
    </row>
    <row r="11" spans="1:106" s="296" customFormat="1">
      <c r="A11" s="1394"/>
      <c r="B11" s="1395"/>
      <c r="C11" s="1376"/>
      <c r="D11" s="1377"/>
      <c r="E11" s="1370"/>
      <c r="F11" s="1371"/>
      <c r="G11" s="98" t="str">
        <f>'Summary - Start Up '!E13</f>
        <v>3 Months</v>
      </c>
      <c r="H11" s="1385"/>
      <c r="I11" s="1386"/>
      <c r="J11" s="1390"/>
      <c r="K11" s="1386"/>
      <c r="L11" s="99" t="str">
        <f>'Summary - Start Up '!F13</f>
        <v>1 Month</v>
      </c>
      <c r="M11" s="1415"/>
      <c r="N11" s="1416"/>
      <c r="O11" s="1420"/>
      <c r="P11" s="1416"/>
      <c r="Q11" s="100">
        <f>'Summary - Start Up '!G13</f>
        <v>0</v>
      </c>
      <c r="R11" s="318"/>
      <c r="S11" s="145"/>
      <c r="T11" s="1364"/>
      <c r="U11" s="1365"/>
      <c r="V11" s="1405"/>
      <c r="W11" s="1365"/>
      <c r="X11" s="101">
        <f>'Summary - Start Up '!H13</f>
        <v>0</v>
      </c>
      <c r="Y11" s="319"/>
      <c r="Z11" s="148"/>
      <c r="AA11" s="1432"/>
      <c r="AB11" s="1433"/>
      <c r="AC11" s="1437"/>
      <c r="AD11" s="1433"/>
      <c r="AE11" s="821">
        <f>'Summary - Start Up '!I13</f>
        <v>0</v>
      </c>
      <c r="AF11" s="320"/>
      <c r="AG11" s="151"/>
      <c r="AH11" s="1511"/>
      <c r="AI11" s="1512"/>
      <c r="AJ11" s="1525"/>
      <c r="AK11" s="1512"/>
      <c r="AL11" s="820"/>
      <c r="AM11" s="321"/>
      <c r="AN11" s="154"/>
      <c r="AO11" s="1529"/>
      <c r="AP11" s="1530"/>
      <c r="AQ11" s="1534"/>
      <c r="AR11" s="1530"/>
      <c r="AS11" s="818"/>
      <c r="AT11" s="322"/>
      <c r="AU11" s="157"/>
      <c r="AV11" s="1538"/>
      <c r="AW11" s="1539"/>
      <c r="AX11" s="1543"/>
      <c r="AY11" s="1539"/>
      <c r="AZ11" s="823"/>
      <c r="BA11" s="323"/>
      <c r="BB11" s="160"/>
      <c r="BC11" s="1546"/>
      <c r="BD11" s="1492"/>
      <c r="BE11" s="1491"/>
      <c r="BF11" s="1492"/>
      <c r="BG11" s="824"/>
      <c r="BH11" s="324"/>
      <c r="BI11" s="163"/>
      <c r="BJ11" s="1517"/>
      <c r="BK11" s="1518"/>
      <c r="BL11" s="1522"/>
      <c r="BM11" s="1518"/>
      <c r="BN11" s="110"/>
      <c r="BO11" s="325"/>
      <c r="BP11" s="692"/>
      <c r="BQ11" s="1507"/>
    </row>
    <row r="12" spans="1:106" s="297" customFormat="1" ht="15.75" customHeight="1">
      <c r="A12" s="1394"/>
      <c r="B12" s="1395"/>
      <c r="C12" s="1378"/>
      <c r="D12" s="1379"/>
      <c r="E12" s="1372"/>
      <c r="F12" s="1373"/>
      <c r="G12" s="102" t="s">
        <v>260</v>
      </c>
      <c r="H12" s="1387"/>
      <c r="I12" s="1388"/>
      <c r="J12" s="1391"/>
      <c r="K12" s="1388"/>
      <c r="L12" s="103" t="s">
        <v>260</v>
      </c>
      <c r="M12" s="1417"/>
      <c r="N12" s="1418"/>
      <c r="O12" s="1421"/>
      <c r="P12" s="1418"/>
      <c r="Q12" s="104"/>
      <c r="R12" s="318"/>
      <c r="S12" s="146"/>
      <c r="T12" s="1366"/>
      <c r="U12" s="1367"/>
      <c r="V12" s="1406"/>
      <c r="W12" s="1367"/>
      <c r="X12" s="105"/>
      <c r="Y12" s="326"/>
      <c r="Z12" s="149"/>
      <c r="AA12" s="1434"/>
      <c r="AB12" s="1435"/>
      <c r="AC12" s="1438"/>
      <c r="AD12" s="1435"/>
      <c r="AE12" s="106"/>
      <c r="AF12" s="327"/>
      <c r="AG12" s="152"/>
      <c r="AH12" s="1513"/>
      <c r="AI12" s="1514"/>
      <c r="AJ12" s="1526"/>
      <c r="AK12" s="1514"/>
      <c r="AL12" s="111"/>
      <c r="AM12" s="328"/>
      <c r="AN12" s="155"/>
      <c r="AO12" s="1531"/>
      <c r="AP12" s="1532"/>
      <c r="AQ12" s="1535"/>
      <c r="AR12" s="1532"/>
      <c r="AS12" s="112"/>
      <c r="AT12" s="329"/>
      <c r="AU12" s="158"/>
      <c r="AV12" s="1540"/>
      <c r="AW12" s="1541"/>
      <c r="AX12" s="1544"/>
      <c r="AY12" s="1541"/>
      <c r="AZ12" s="113"/>
      <c r="BA12" s="330"/>
      <c r="BB12" s="161"/>
      <c r="BC12" s="1547"/>
      <c r="BD12" s="1494"/>
      <c r="BE12" s="1493"/>
      <c r="BF12" s="1494"/>
      <c r="BG12" s="114"/>
      <c r="BH12" s="331"/>
      <c r="BI12" s="164"/>
      <c r="BJ12" s="1519"/>
      <c r="BK12" s="1520"/>
      <c r="BL12" s="1523"/>
      <c r="BM12" s="1520"/>
      <c r="BN12" s="115"/>
      <c r="BO12" s="332"/>
      <c r="BP12" s="693"/>
      <c r="BQ12" s="1508"/>
    </row>
    <row r="13" spans="1:106" s="297" customFormat="1" ht="62">
      <c r="A13" s="1396"/>
      <c r="B13" s="1397"/>
      <c r="C13" s="137" t="s">
        <v>314</v>
      </c>
      <c r="D13" s="108" t="s">
        <v>315</v>
      </c>
      <c r="E13" s="108" t="s">
        <v>316</v>
      </c>
      <c r="F13" s="108" t="s">
        <v>317</v>
      </c>
      <c r="G13" s="98" t="s">
        <v>318</v>
      </c>
      <c r="H13" s="144" t="s">
        <v>314</v>
      </c>
      <c r="I13" s="99" t="s">
        <v>315</v>
      </c>
      <c r="J13" s="99" t="s">
        <v>316</v>
      </c>
      <c r="K13" s="99" t="s">
        <v>317</v>
      </c>
      <c r="L13" s="99" t="str">
        <f>G13</f>
        <v>Budgeted Salary</v>
      </c>
      <c r="M13" s="147" t="s">
        <v>314</v>
      </c>
      <c r="N13" s="100" t="s">
        <v>315</v>
      </c>
      <c r="O13" s="100" t="s">
        <v>316</v>
      </c>
      <c r="P13" s="100" t="s">
        <v>317</v>
      </c>
      <c r="Q13" s="100" t="str">
        <f>L13</f>
        <v>Budgeted Salary</v>
      </c>
      <c r="R13" s="318"/>
      <c r="S13" s="145"/>
      <c r="T13" s="150" t="s">
        <v>314</v>
      </c>
      <c r="U13" s="109" t="s">
        <v>315</v>
      </c>
      <c r="V13" s="109" t="s">
        <v>316</v>
      </c>
      <c r="W13" s="109" t="s">
        <v>317</v>
      </c>
      <c r="X13" s="105" t="str">
        <f>Q13</f>
        <v>Budgeted Salary</v>
      </c>
      <c r="Y13" s="326"/>
      <c r="Z13" s="149"/>
      <c r="AA13" s="153" t="s">
        <v>314</v>
      </c>
      <c r="AB13" s="107" t="s">
        <v>315</v>
      </c>
      <c r="AC13" s="107" t="s">
        <v>316</v>
      </c>
      <c r="AD13" s="107" t="s">
        <v>317</v>
      </c>
      <c r="AE13" s="106" t="str">
        <f>X13</f>
        <v>Budgeted Salary</v>
      </c>
      <c r="AF13" s="327">
        <f>Y13</f>
        <v>0</v>
      </c>
      <c r="AG13" s="152">
        <f>Z13</f>
        <v>0</v>
      </c>
      <c r="AH13" s="156" t="s">
        <v>314</v>
      </c>
      <c r="AI13" s="116" t="s">
        <v>315</v>
      </c>
      <c r="AJ13" s="116" t="s">
        <v>316</v>
      </c>
      <c r="AK13" s="116" t="s">
        <v>317</v>
      </c>
      <c r="AL13" s="111" t="str">
        <f>AE13</f>
        <v>Budgeted Salary</v>
      </c>
      <c r="AM13" s="328"/>
      <c r="AN13" s="155"/>
      <c r="AO13" s="159" t="s">
        <v>314</v>
      </c>
      <c r="AP13" s="117" t="s">
        <v>315</v>
      </c>
      <c r="AQ13" s="117" t="s">
        <v>316</v>
      </c>
      <c r="AR13" s="117" t="s">
        <v>317</v>
      </c>
      <c r="AS13" s="112" t="str">
        <f>AL13</f>
        <v>Budgeted Salary</v>
      </c>
      <c r="AT13" s="329"/>
      <c r="AU13" s="158"/>
      <c r="AV13" s="162" t="s">
        <v>314</v>
      </c>
      <c r="AW13" s="118" t="s">
        <v>315</v>
      </c>
      <c r="AX13" s="118" t="s">
        <v>316</v>
      </c>
      <c r="AY13" s="118" t="s">
        <v>317</v>
      </c>
      <c r="AZ13" s="113" t="str">
        <f>AS13</f>
        <v>Budgeted Salary</v>
      </c>
      <c r="BA13" s="330">
        <f>AT13</f>
        <v>0</v>
      </c>
      <c r="BB13" s="161">
        <f>AU13</f>
        <v>0</v>
      </c>
      <c r="BC13" s="165" t="s">
        <v>314</v>
      </c>
      <c r="BD13" s="119" t="s">
        <v>315</v>
      </c>
      <c r="BE13" s="119" t="s">
        <v>316</v>
      </c>
      <c r="BF13" s="119" t="s">
        <v>317</v>
      </c>
      <c r="BG13" s="114" t="str">
        <f>AZ13</f>
        <v>Budgeted Salary</v>
      </c>
      <c r="BH13" s="331"/>
      <c r="BI13" s="164"/>
      <c r="BJ13" s="166" t="s">
        <v>314</v>
      </c>
      <c r="BK13" s="120" t="s">
        <v>315</v>
      </c>
      <c r="BL13" s="120" t="s">
        <v>316</v>
      </c>
      <c r="BM13" s="120" t="s">
        <v>317</v>
      </c>
      <c r="BN13" s="115" t="str">
        <f>BG13</f>
        <v>Budgeted Salary</v>
      </c>
      <c r="BO13" s="332">
        <f>BH13</f>
        <v>0</v>
      </c>
      <c r="BP13" s="693">
        <f>BI13</f>
        <v>0</v>
      </c>
      <c r="BQ13" s="1044" t="str">
        <f>Q13</f>
        <v>Budgeted Salary</v>
      </c>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row>
    <row r="14" spans="1:106" ht="19.5" customHeight="1">
      <c r="A14" s="1360"/>
      <c r="B14" s="1190"/>
      <c r="C14" s="299"/>
      <c r="D14" s="300"/>
      <c r="E14" s="301"/>
      <c r="F14" s="491">
        <f>E14*D14</f>
        <v>0</v>
      </c>
      <c r="G14" s="961">
        <f>ROUND(C14*F14,0)</f>
        <v>0</v>
      </c>
      <c r="H14" s="299"/>
      <c r="I14" s="300"/>
      <c r="J14" s="301"/>
      <c r="K14" s="491">
        <f>J14*I14</f>
        <v>0</v>
      </c>
      <c r="L14" s="961">
        <f>ROUND(H14*K14,0)</f>
        <v>0</v>
      </c>
      <c r="M14" s="299"/>
      <c r="N14" s="300"/>
      <c r="O14" s="301"/>
      <c r="P14" s="491">
        <f>O14*N14</f>
        <v>0</v>
      </c>
      <c r="Q14" s="302"/>
      <c r="R14" s="492">
        <f>S14-Q14</f>
        <v>0</v>
      </c>
      <c r="S14" s="493">
        <f t="shared" ref="S14:S55" si="0">ROUND(IF(ISBLANK(M14),Q14,M14*P14),0)</f>
        <v>0</v>
      </c>
      <c r="T14" s="299"/>
      <c r="U14" s="300"/>
      <c r="V14" s="301"/>
      <c r="W14" s="491">
        <f>V14*U14</f>
        <v>0</v>
      </c>
      <c r="X14" s="302"/>
      <c r="Y14" s="492">
        <f>Z14-X14</f>
        <v>0</v>
      </c>
      <c r="Z14" s="493">
        <f t="shared" ref="Z14:Z55" si="1">ROUND(IF(ISBLANK(T14),X14,T14*W14),0)</f>
        <v>0</v>
      </c>
      <c r="AA14" s="299"/>
      <c r="AB14" s="300"/>
      <c r="AC14" s="301"/>
      <c r="AD14" s="491">
        <f>AC14*AB14</f>
        <v>0</v>
      </c>
      <c r="AE14" s="302"/>
      <c r="AF14" s="492">
        <f>AG14-AE14</f>
        <v>0</v>
      </c>
      <c r="AG14" s="493">
        <f t="shared" ref="AG14:AG55" si="2">ROUND(IF(ISBLANK(AA14),AE14,AA14*AD14),0)</f>
        <v>0</v>
      </c>
      <c r="AH14" s="299"/>
      <c r="AI14" s="300"/>
      <c r="AJ14" s="301"/>
      <c r="AK14" s="491">
        <f>AJ14*AI14</f>
        <v>0</v>
      </c>
      <c r="AL14" s="302"/>
      <c r="AM14" s="492">
        <f>AN14-AL14</f>
        <v>0</v>
      </c>
      <c r="AN14" s="493">
        <f t="shared" ref="AN14:AN55" si="3">ROUND(IF(ISBLANK(AH14),AL14,AH14*AK14),0)</f>
        <v>0</v>
      </c>
      <c r="AO14" s="299"/>
      <c r="AP14" s="300"/>
      <c r="AQ14" s="301"/>
      <c r="AR14" s="491">
        <f t="shared" ref="AR14:AR55" si="4">AQ14*AP14</f>
        <v>0</v>
      </c>
      <c r="AS14" s="302"/>
      <c r="AT14" s="492">
        <f>AU14-AS14</f>
        <v>0</v>
      </c>
      <c r="AU14" s="493">
        <f t="shared" ref="AU14:AU55" si="5">ROUND(IF(ISBLANK(AO14),AS14,AO14*AR14),0)</f>
        <v>0</v>
      </c>
      <c r="AV14" s="299"/>
      <c r="AW14" s="300"/>
      <c r="AX14" s="301"/>
      <c r="AY14" s="491">
        <f t="shared" ref="AY14:AY55" si="6">AX14*AW14</f>
        <v>0</v>
      </c>
      <c r="AZ14" s="302"/>
      <c r="BA14" s="492">
        <f>BB14-AZ14</f>
        <v>0</v>
      </c>
      <c r="BB14" s="493">
        <f t="shared" ref="BB14:BB55" si="7">ROUND(IF(ISBLANK(AV14),AZ14,AV14*AY14),0)</f>
        <v>0</v>
      </c>
      <c r="BC14" s="299"/>
      <c r="BD14" s="300"/>
      <c r="BE14" s="501"/>
      <c r="BF14" s="491">
        <f t="shared" ref="BF14:BF55" si="8">BE14*BD14</f>
        <v>0</v>
      </c>
      <c r="BG14" s="302"/>
      <c r="BH14" s="492">
        <f>BI14-BG14</f>
        <v>0</v>
      </c>
      <c r="BI14" s="493">
        <f t="shared" ref="BI14:BI55" si="9">ROUND(IF(ISBLANK(BC14),BG14,BC14*BF14),0)</f>
        <v>0</v>
      </c>
      <c r="BJ14" s="299"/>
      <c r="BK14" s="300"/>
      <c r="BL14" s="301"/>
      <c r="BM14" s="491">
        <f t="shared" ref="BM14:BM55" si="10">BL14*BK14</f>
        <v>0</v>
      </c>
      <c r="BN14" s="302"/>
      <c r="BO14" s="492">
        <f>BP14-BN14</f>
        <v>0</v>
      </c>
      <c r="BP14" s="698">
        <f t="shared" ref="BP14:BP55" si="11">ROUND(IF(ISBLANK(BJ14),BN14,BJ14*BM14),0)</f>
        <v>0</v>
      </c>
      <c r="BQ14" s="1045">
        <f>SUM(G14,L14)</f>
        <v>0</v>
      </c>
      <c r="BR14" s="290"/>
      <c r="BS14" s="290"/>
      <c r="BT14" s="290"/>
      <c r="BU14" s="290"/>
      <c r="BV14" s="290"/>
      <c r="BW14" s="290"/>
      <c r="BX14" s="290"/>
      <c r="BY14" s="290"/>
      <c r="BZ14" s="290"/>
      <c r="CA14" s="290"/>
      <c r="CB14" s="290"/>
      <c r="CC14" s="290"/>
      <c r="CD14" s="290"/>
      <c r="CE14" s="290"/>
      <c r="CF14" s="290"/>
      <c r="CG14" s="290"/>
      <c r="CH14" s="290"/>
      <c r="CI14" s="290"/>
      <c r="CJ14" s="290"/>
      <c r="CK14" s="290"/>
      <c r="CL14" s="290"/>
      <c r="CM14" s="290"/>
      <c r="CN14" s="290"/>
      <c r="CO14" s="290"/>
      <c r="CP14" s="290"/>
      <c r="CQ14" s="290"/>
      <c r="CR14" s="290"/>
      <c r="CS14" s="290"/>
      <c r="CT14" s="290"/>
      <c r="CU14" s="290"/>
      <c r="CV14" s="290"/>
      <c r="CW14" s="290"/>
      <c r="CX14" s="290"/>
      <c r="CY14" s="290"/>
      <c r="CZ14" s="290"/>
      <c r="DA14" s="290"/>
      <c r="DB14" s="290"/>
    </row>
    <row r="15" spans="1:106" ht="19.5" customHeight="1">
      <c r="A15" s="1360"/>
      <c r="B15" s="1190"/>
      <c r="C15" s="299"/>
      <c r="D15" s="300"/>
      <c r="E15" s="301"/>
      <c r="F15" s="491">
        <f t="shared" ref="F15:F55" si="12">E15*D15</f>
        <v>0</v>
      </c>
      <c r="G15" s="961">
        <f t="shared" ref="G15:G42" si="13">ROUND(C15*F15,0)</f>
        <v>0</v>
      </c>
      <c r="H15" s="299"/>
      <c r="I15" s="300"/>
      <c r="J15" s="301"/>
      <c r="K15" s="491">
        <f t="shared" ref="K15:K55" si="14">J15*I15</f>
        <v>0</v>
      </c>
      <c r="L15" s="961">
        <f t="shared" ref="L15:L55" si="15">ROUND(H15*K15,0)</f>
        <v>0</v>
      </c>
      <c r="M15" s="299"/>
      <c r="N15" s="300"/>
      <c r="O15" s="301"/>
      <c r="P15" s="491">
        <f t="shared" ref="P15:P55" si="16">O15*N15</f>
        <v>0</v>
      </c>
      <c r="Q15" s="302"/>
      <c r="R15" s="492">
        <f t="shared" ref="R15:R55" si="17">S15-Q15</f>
        <v>0</v>
      </c>
      <c r="S15" s="493">
        <f t="shared" si="0"/>
        <v>0</v>
      </c>
      <c r="T15" s="299"/>
      <c r="U15" s="300"/>
      <c r="V15" s="301"/>
      <c r="W15" s="491">
        <f t="shared" ref="W15:W55" si="18">V15*U15</f>
        <v>0</v>
      </c>
      <c r="X15" s="302"/>
      <c r="Y15" s="492">
        <f t="shared" ref="Y15:Y55" si="19">Z15-X15</f>
        <v>0</v>
      </c>
      <c r="Z15" s="493">
        <f t="shared" si="1"/>
        <v>0</v>
      </c>
      <c r="AA15" s="299"/>
      <c r="AB15" s="300"/>
      <c r="AC15" s="301"/>
      <c r="AD15" s="491">
        <f t="shared" ref="AD15:AD55" si="20">AC15*AB15</f>
        <v>0</v>
      </c>
      <c r="AE15" s="302"/>
      <c r="AF15" s="492">
        <f t="shared" ref="AF15:AF55" si="21">AG15-AE15</f>
        <v>0</v>
      </c>
      <c r="AG15" s="493">
        <f t="shared" si="2"/>
        <v>0</v>
      </c>
      <c r="AH15" s="299"/>
      <c r="AI15" s="300"/>
      <c r="AJ15" s="301"/>
      <c r="AK15" s="491">
        <f t="shared" ref="AK15:AK55" si="22">AJ15*AI15</f>
        <v>0</v>
      </c>
      <c r="AL15" s="302"/>
      <c r="AM15" s="492">
        <f t="shared" ref="AM15:AM55" si="23">AN15-AL15</f>
        <v>0</v>
      </c>
      <c r="AN15" s="493">
        <f t="shared" si="3"/>
        <v>0</v>
      </c>
      <c r="AO15" s="299"/>
      <c r="AP15" s="300"/>
      <c r="AQ15" s="301"/>
      <c r="AR15" s="491">
        <f t="shared" si="4"/>
        <v>0</v>
      </c>
      <c r="AS15" s="302"/>
      <c r="AT15" s="492">
        <f t="shared" ref="AT15:AT55" si="24">AU15-AS15</f>
        <v>0</v>
      </c>
      <c r="AU15" s="493">
        <f t="shared" si="5"/>
        <v>0</v>
      </c>
      <c r="AV15" s="299"/>
      <c r="AW15" s="300"/>
      <c r="AX15" s="301"/>
      <c r="AY15" s="491">
        <f t="shared" si="6"/>
        <v>0</v>
      </c>
      <c r="AZ15" s="302"/>
      <c r="BA15" s="492">
        <f t="shared" ref="BA15:BA55" si="25">BB15-AZ15</f>
        <v>0</v>
      </c>
      <c r="BB15" s="493">
        <f t="shared" si="7"/>
        <v>0</v>
      </c>
      <c r="BC15" s="299"/>
      <c r="BD15" s="300"/>
      <c r="BE15" s="501"/>
      <c r="BF15" s="491">
        <f t="shared" si="8"/>
        <v>0</v>
      </c>
      <c r="BG15" s="302"/>
      <c r="BH15" s="492">
        <f t="shared" ref="BH15:BH55" si="26">BI15-BG15</f>
        <v>0</v>
      </c>
      <c r="BI15" s="493">
        <f t="shared" si="9"/>
        <v>0</v>
      </c>
      <c r="BJ15" s="299"/>
      <c r="BK15" s="300"/>
      <c r="BL15" s="301"/>
      <c r="BM15" s="491">
        <f t="shared" si="10"/>
        <v>0</v>
      </c>
      <c r="BN15" s="302"/>
      <c r="BO15" s="492">
        <f t="shared" ref="BO15:BO55" si="27">BP15-BN15</f>
        <v>0</v>
      </c>
      <c r="BP15" s="698">
        <f t="shared" si="11"/>
        <v>0</v>
      </c>
      <c r="BQ15" s="1045">
        <f t="shared" ref="BQ15:BQ55" si="28">SUM(G15,L15)</f>
        <v>0</v>
      </c>
      <c r="BR15" s="303"/>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row>
    <row r="16" spans="1:106" ht="20.149999999999999" customHeight="1">
      <c r="A16" s="1360"/>
      <c r="B16" s="1190"/>
      <c r="C16" s="299"/>
      <c r="D16" s="428"/>
      <c r="E16" s="133"/>
      <c r="F16" s="491">
        <f t="shared" si="12"/>
        <v>0</v>
      </c>
      <c r="G16" s="961">
        <f t="shared" si="13"/>
        <v>0</v>
      </c>
      <c r="H16" s="299"/>
      <c r="I16" s="300"/>
      <c r="J16" s="301"/>
      <c r="K16" s="491">
        <f t="shared" si="14"/>
        <v>0</v>
      </c>
      <c r="L16" s="961">
        <f t="shared" si="15"/>
        <v>0</v>
      </c>
      <c r="M16" s="299"/>
      <c r="N16" s="300"/>
      <c r="O16" s="301"/>
      <c r="P16" s="491">
        <f t="shared" si="16"/>
        <v>0</v>
      </c>
      <c r="Q16" s="302"/>
      <c r="R16" s="492">
        <f t="shared" si="17"/>
        <v>0</v>
      </c>
      <c r="S16" s="493">
        <f t="shared" si="0"/>
        <v>0</v>
      </c>
      <c r="T16" s="299"/>
      <c r="U16" s="300"/>
      <c r="V16" s="301"/>
      <c r="W16" s="491">
        <f t="shared" si="18"/>
        <v>0</v>
      </c>
      <c r="X16" s="302"/>
      <c r="Y16" s="492">
        <f t="shared" si="19"/>
        <v>0</v>
      </c>
      <c r="Z16" s="493">
        <f t="shared" si="1"/>
        <v>0</v>
      </c>
      <c r="AA16" s="299"/>
      <c r="AB16" s="300"/>
      <c r="AC16" s="301"/>
      <c r="AD16" s="491">
        <f t="shared" si="20"/>
        <v>0</v>
      </c>
      <c r="AE16" s="302"/>
      <c r="AF16" s="492">
        <f t="shared" si="21"/>
        <v>0</v>
      </c>
      <c r="AG16" s="493">
        <f t="shared" si="2"/>
        <v>0</v>
      </c>
      <c r="AH16" s="299"/>
      <c r="AI16" s="300"/>
      <c r="AJ16" s="301"/>
      <c r="AK16" s="491">
        <f t="shared" si="22"/>
        <v>0</v>
      </c>
      <c r="AL16" s="302"/>
      <c r="AM16" s="492">
        <f t="shared" si="23"/>
        <v>0</v>
      </c>
      <c r="AN16" s="493">
        <f t="shared" si="3"/>
        <v>0</v>
      </c>
      <c r="AO16" s="299"/>
      <c r="AP16" s="300"/>
      <c r="AQ16" s="301"/>
      <c r="AR16" s="491">
        <f t="shared" si="4"/>
        <v>0</v>
      </c>
      <c r="AS16" s="302"/>
      <c r="AT16" s="492">
        <f t="shared" si="24"/>
        <v>0</v>
      </c>
      <c r="AU16" s="493">
        <f t="shared" si="5"/>
        <v>0</v>
      </c>
      <c r="AV16" s="299"/>
      <c r="AW16" s="300"/>
      <c r="AX16" s="301"/>
      <c r="AY16" s="491">
        <f t="shared" si="6"/>
        <v>0</v>
      </c>
      <c r="AZ16" s="302"/>
      <c r="BA16" s="492">
        <f t="shared" si="25"/>
        <v>0</v>
      </c>
      <c r="BB16" s="493">
        <f t="shared" si="7"/>
        <v>0</v>
      </c>
      <c r="BC16" s="299"/>
      <c r="BD16" s="300"/>
      <c r="BE16" s="501"/>
      <c r="BF16" s="491">
        <f t="shared" si="8"/>
        <v>0</v>
      </c>
      <c r="BG16" s="302"/>
      <c r="BH16" s="492">
        <f t="shared" si="26"/>
        <v>0</v>
      </c>
      <c r="BI16" s="493">
        <f t="shared" si="9"/>
        <v>0</v>
      </c>
      <c r="BJ16" s="299"/>
      <c r="BK16" s="300"/>
      <c r="BL16" s="301"/>
      <c r="BM16" s="491">
        <f t="shared" si="10"/>
        <v>0</v>
      </c>
      <c r="BN16" s="302"/>
      <c r="BO16" s="492">
        <f t="shared" si="27"/>
        <v>0</v>
      </c>
      <c r="BP16" s="698">
        <f t="shared" si="11"/>
        <v>0</v>
      </c>
      <c r="BQ16" s="1045">
        <f t="shared" si="28"/>
        <v>0</v>
      </c>
      <c r="BR16" s="303"/>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row>
    <row r="17" spans="1:106" ht="20.149999999999999" customHeight="1">
      <c r="A17" s="1360"/>
      <c r="B17" s="1190"/>
      <c r="C17" s="299"/>
      <c r="D17" s="428"/>
      <c r="E17" s="301"/>
      <c r="F17" s="491">
        <f t="shared" si="12"/>
        <v>0</v>
      </c>
      <c r="G17" s="961">
        <f t="shared" si="13"/>
        <v>0</v>
      </c>
      <c r="H17" s="299"/>
      <c r="I17" s="300"/>
      <c r="J17" s="301"/>
      <c r="K17" s="491">
        <f t="shared" si="14"/>
        <v>0</v>
      </c>
      <c r="L17" s="961">
        <f t="shared" si="15"/>
        <v>0</v>
      </c>
      <c r="M17" s="299"/>
      <c r="N17" s="300"/>
      <c r="O17" s="301"/>
      <c r="P17" s="491">
        <f t="shared" si="16"/>
        <v>0</v>
      </c>
      <c r="Q17" s="302"/>
      <c r="R17" s="492">
        <f t="shared" si="17"/>
        <v>0</v>
      </c>
      <c r="S17" s="493">
        <f t="shared" si="0"/>
        <v>0</v>
      </c>
      <c r="T17" s="299"/>
      <c r="U17" s="300"/>
      <c r="V17" s="301"/>
      <c r="W17" s="491">
        <f t="shared" si="18"/>
        <v>0</v>
      </c>
      <c r="X17" s="302"/>
      <c r="Y17" s="492">
        <f t="shared" si="19"/>
        <v>0</v>
      </c>
      <c r="Z17" s="493">
        <f t="shared" si="1"/>
        <v>0</v>
      </c>
      <c r="AA17" s="299"/>
      <c r="AB17" s="300"/>
      <c r="AC17" s="301"/>
      <c r="AD17" s="491">
        <f t="shared" si="20"/>
        <v>0</v>
      </c>
      <c r="AE17" s="302"/>
      <c r="AF17" s="492">
        <f t="shared" si="21"/>
        <v>0</v>
      </c>
      <c r="AG17" s="493">
        <f t="shared" si="2"/>
        <v>0</v>
      </c>
      <c r="AH17" s="299"/>
      <c r="AI17" s="300"/>
      <c r="AJ17" s="301"/>
      <c r="AK17" s="491">
        <f t="shared" si="22"/>
        <v>0</v>
      </c>
      <c r="AL17" s="302"/>
      <c r="AM17" s="492">
        <f t="shared" si="23"/>
        <v>0</v>
      </c>
      <c r="AN17" s="493">
        <f t="shared" si="3"/>
        <v>0</v>
      </c>
      <c r="AO17" s="299"/>
      <c r="AP17" s="300"/>
      <c r="AQ17" s="301"/>
      <c r="AR17" s="491">
        <f t="shared" si="4"/>
        <v>0</v>
      </c>
      <c r="AS17" s="302"/>
      <c r="AT17" s="492">
        <f t="shared" si="24"/>
        <v>0</v>
      </c>
      <c r="AU17" s="493">
        <f t="shared" si="5"/>
        <v>0</v>
      </c>
      <c r="AV17" s="299"/>
      <c r="AW17" s="300"/>
      <c r="AX17" s="301"/>
      <c r="AY17" s="491">
        <f t="shared" si="6"/>
        <v>0</v>
      </c>
      <c r="AZ17" s="302"/>
      <c r="BA17" s="492">
        <f t="shared" si="25"/>
        <v>0</v>
      </c>
      <c r="BB17" s="493">
        <f t="shared" si="7"/>
        <v>0</v>
      </c>
      <c r="BC17" s="299"/>
      <c r="BD17" s="300"/>
      <c r="BE17" s="501"/>
      <c r="BF17" s="491">
        <f t="shared" si="8"/>
        <v>0</v>
      </c>
      <c r="BG17" s="302"/>
      <c r="BH17" s="492">
        <f t="shared" si="26"/>
        <v>0</v>
      </c>
      <c r="BI17" s="493">
        <f t="shared" si="9"/>
        <v>0</v>
      </c>
      <c r="BJ17" s="299"/>
      <c r="BK17" s="300"/>
      <c r="BL17" s="301"/>
      <c r="BM17" s="491">
        <f t="shared" si="10"/>
        <v>0</v>
      </c>
      <c r="BN17" s="302"/>
      <c r="BO17" s="492">
        <f t="shared" si="27"/>
        <v>0</v>
      </c>
      <c r="BP17" s="698">
        <f t="shared" si="11"/>
        <v>0</v>
      </c>
      <c r="BQ17" s="1045">
        <f t="shared" si="28"/>
        <v>0</v>
      </c>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row>
    <row r="18" spans="1:106" ht="20.149999999999999" customHeight="1">
      <c r="A18" s="1360"/>
      <c r="B18" s="1190"/>
      <c r="C18" s="299"/>
      <c r="D18" s="428"/>
      <c r="E18" s="301"/>
      <c r="F18" s="491">
        <f t="shared" si="12"/>
        <v>0</v>
      </c>
      <c r="G18" s="961">
        <f t="shared" si="13"/>
        <v>0</v>
      </c>
      <c r="H18" s="138"/>
      <c r="I18" s="300"/>
      <c r="J18" s="301"/>
      <c r="K18" s="491">
        <f t="shared" si="14"/>
        <v>0</v>
      </c>
      <c r="L18" s="961">
        <f t="shared" si="15"/>
        <v>0</v>
      </c>
      <c r="M18" s="299"/>
      <c r="N18" s="300"/>
      <c r="O18" s="133"/>
      <c r="P18" s="491">
        <f t="shared" si="16"/>
        <v>0</v>
      </c>
      <c r="Q18" s="302"/>
      <c r="R18" s="492">
        <f t="shared" si="17"/>
        <v>0</v>
      </c>
      <c r="S18" s="493">
        <f t="shared" si="0"/>
        <v>0</v>
      </c>
      <c r="T18" s="299"/>
      <c r="U18" s="428"/>
      <c r="V18" s="301"/>
      <c r="W18" s="491">
        <f t="shared" si="18"/>
        <v>0</v>
      </c>
      <c r="X18" s="429"/>
      <c r="Y18" s="492">
        <f t="shared" si="19"/>
        <v>0</v>
      </c>
      <c r="Z18" s="493">
        <f t="shared" si="1"/>
        <v>0</v>
      </c>
      <c r="AA18" s="138"/>
      <c r="AB18" s="300"/>
      <c r="AC18" s="301"/>
      <c r="AD18" s="491">
        <f t="shared" si="20"/>
        <v>0</v>
      </c>
      <c r="AE18" s="302"/>
      <c r="AF18" s="492">
        <f t="shared" si="21"/>
        <v>0</v>
      </c>
      <c r="AG18" s="493">
        <f t="shared" si="2"/>
        <v>0</v>
      </c>
      <c r="AH18" s="299"/>
      <c r="AI18" s="300"/>
      <c r="AJ18" s="301"/>
      <c r="AK18" s="491">
        <f t="shared" si="22"/>
        <v>0</v>
      </c>
      <c r="AL18" s="302"/>
      <c r="AM18" s="492">
        <f t="shared" si="23"/>
        <v>0</v>
      </c>
      <c r="AN18" s="493">
        <f t="shared" si="3"/>
        <v>0</v>
      </c>
      <c r="AO18" s="299"/>
      <c r="AP18" s="300"/>
      <c r="AQ18" s="301"/>
      <c r="AR18" s="491">
        <f t="shared" si="4"/>
        <v>0</v>
      </c>
      <c r="AS18" s="302"/>
      <c r="AT18" s="492">
        <f t="shared" si="24"/>
        <v>0</v>
      </c>
      <c r="AU18" s="493">
        <f t="shared" si="5"/>
        <v>0</v>
      </c>
      <c r="AV18" s="299"/>
      <c r="AW18" s="300"/>
      <c r="AX18" s="301"/>
      <c r="AY18" s="491">
        <f t="shared" si="6"/>
        <v>0</v>
      </c>
      <c r="AZ18" s="302"/>
      <c r="BA18" s="492">
        <f t="shared" si="25"/>
        <v>0</v>
      </c>
      <c r="BB18" s="493">
        <f t="shared" si="7"/>
        <v>0</v>
      </c>
      <c r="BC18" s="299"/>
      <c r="BD18" s="300"/>
      <c r="BE18" s="501"/>
      <c r="BF18" s="491">
        <f t="shared" si="8"/>
        <v>0</v>
      </c>
      <c r="BG18" s="302"/>
      <c r="BH18" s="492">
        <f t="shared" si="26"/>
        <v>0</v>
      </c>
      <c r="BI18" s="493">
        <f t="shared" si="9"/>
        <v>0</v>
      </c>
      <c r="BJ18" s="299"/>
      <c r="BK18" s="300"/>
      <c r="BL18" s="301"/>
      <c r="BM18" s="491">
        <f t="shared" si="10"/>
        <v>0</v>
      </c>
      <c r="BN18" s="302"/>
      <c r="BO18" s="492">
        <f t="shared" si="27"/>
        <v>0</v>
      </c>
      <c r="BP18" s="698">
        <f t="shared" si="11"/>
        <v>0</v>
      </c>
      <c r="BQ18" s="1045">
        <f t="shared" si="28"/>
        <v>0</v>
      </c>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row>
    <row r="19" spans="1:106" ht="20.149999999999999" customHeight="1">
      <c r="A19" s="1360"/>
      <c r="B19" s="1190"/>
      <c r="C19" s="299"/>
      <c r="D19" s="300"/>
      <c r="E19" s="301"/>
      <c r="F19" s="491">
        <f t="shared" si="12"/>
        <v>0</v>
      </c>
      <c r="G19" s="961">
        <f t="shared" si="13"/>
        <v>0</v>
      </c>
      <c r="H19" s="299"/>
      <c r="I19" s="300"/>
      <c r="J19" s="301"/>
      <c r="K19" s="491">
        <f t="shared" si="14"/>
        <v>0</v>
      </c>
      <c r="L19" s="961">
        <f t="shared" si="15"/>
        <v>0</v>
      </c>
      <c r="M19" s="299"/>
      <c r="N19" s="300"/>
      <c r="O19" s="301"/>
      <c r="P19" s="491">
        <f t="shared" si="16"/>
        <v>0</v>
      </c>
      <c r="Q19" s="302"/>
      <c r="R19" s="492">
        <f t="shared" si="17"/>
        <v>0</v>
      </c>
      <c r="S19" s="493">
        <f t="shared" si="0"/>
        <v>0</v>
      </c>
      <c r="T19" s="299"/>
      <c r="U19" s="300"/>
      <c r="V19" s="301"/>
      <c r="W19" s="491">
        <f t="shared" si="18"/>
        <v>0</v>
      </c>
      <c r="X19" s="302"/>
      <c r="Y19" s="492">
        <f t="shared" si="19"/>
        <v>0</v>
      </c>
      <c r="Z19" s="493">
        <f t="shared" si="1"/>
        <v>0</v>
      </c>
      <c r="AA19" s="299"/>
      <c r="AB19" s="300"/>
      <c r="AC19" s="301"/>
      <c r="AD19" s="491">
        <f t="shared" si="20"/>
        <v>0</v>
      </c>
      <c r="AE19" s="302"/>
      <c r="AF19" s="492">
        <f t="shared" si="21"/>
        <v>0</v>
      </c>
      <c r="AG19" s="493">
        <f t="shared" si="2"/>
        <v>0</v>
      </c>
      <c r="AH19" s="299"/>
      <c r="AI19" s="300"/>
      <c r="AJ19" s="301"/>
      <c r="AK19" s="491">
        <f t="shared" si="22"/>
        <v>0</v>
      </c>
      <c r="AL19" s="302"/>
      <c r="AM19" s="492">
        <f t="shared" si="23"/>
        <v>0</v>
      </c>
      <c r="AN19" s="493">
        <f t="shared" si="3"/>
        <v>0</v>
      </c>
      <c r="AO19" s="299"/>
      <c r="AP19" s="300"/>
      <c r="AQ19" s="301"/>
      <c r="AR19" s="491">
        <f t="shared" si="4"/>
        <v>0</v>
      </c>
      <c r="AS19" s="302"/>
      <c r="AT19" s="492">
        <f t="shared" si="24"/>
        <v>0</v>
      </c>
      <c r="AU19" s="493">
        <f t="shared" si="5"/>
        <v>0</v>
      </c>
      <c r="AV19" s="299"/>
      <c r="AW19" s="300"/>
      <c r="AX19" s="301"/>
      <c r="AY19" s="491">
        <f t="shared" si="6"/>
        <v>0</v>
      </c>
      <c r="AZ19" s="302"/>
      <c r="BA19" s="492">
        <f t="shared" si="25"/>
        <v>0</v>
      </c>
      <c r="BB19" s="493">
        <f t="shared" si="7"/>
        <v>0</v>
      </c>
      <c r="BC19" s="299"/>
      <c r="BD19" s="300"/>
      <c r="BE19" s="501"/>
      <c r="BF19" s="491">
        <f t="shared" si="8"/>
        <v>0</v>
      </c>
      <c r="BG19" s="302"/>
      <c r="BH19" s="492">
        <f t="shared" si="26"/>
        <v>0</v>
      </c>
      <c r="BI19" s="493">
        <f t="shared" si="9"/>
        <v>0</v>
      </c>
      <c r="BJ19" s="299"/>
      <c r="BK19" s="300"/>
      <c r="BL19" s="301"/>
      <c r="BM19" s="491">
        <f t="shared" si="10"/>
        <v>0</v>
      </c>
      <c r="BN19" s="302"/>
      <c r="BO19" s="492">
        <f t="shared" si="27"/>
        <v>0</v>
      </c>
      <c r="BP19" s="698">
        <f t="shared" si="11"/>
        <v>0</v>
      </c>
      <c r="BQ19" s="1045">
        <f t="shared" si="28"/>
        <v>0</v>
      </c>
      <c r="BR19" s="304"/>
      <c r="BS19" s="304"/>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row>
    <row r="20" spans="1:106" ht="20.149999999999999" customHeight="1">
      <c r="A20" s="1360"/>
      <c r="B20" s="1190"/>
      <c r="C20" s="299"/>
      <c r="D20" s="300"/>
      <c r="E20" s="301"/>
      <c r="F20" s="491">
        <f t="shared" si="12"/>
        <v>0</v>
      </c>
      <c r="G20" s="961">
        <f t="shared" si="13"/>
        <v>0</v>
      </c>
      <c r="H20" s="138"/>
      <c r="I20" s="428"/>
      <c r="J20" s="133"/>
      <c r="K20" s="491">
        <f t="shared" si="14"/>
        <v>0</v>
      </c>
      <c r="L20" s="961">
        <f t="shared" si="15"/>
        <v>0</v>
      </c>
      <c r="M20" s="138"/>
      <c r="N20" s="428"/>
      <c r="O20" s="133"/>
      <c r="P20" s="491">
        <f t="shared" si="16"/>
        <v>0</v>
      </c>
      <c r="Q20" s="429"/>
      <c r="R20" s="492">
        <f t="shared" si="17"/>
        <v>0</v>
      </c>
      <c r="S20" s="493">
        <f t="shared" si="0"/>
        <v>0</v>
      </c>
      <c r="T20" s="138"/>
      <c r="U20" s="428"/>
      <c r="V20" s="133"/>
      <c r="W20" s="491">
        <f t="shared" si="18"/>
        <v>0</v>
      </c>
      <c r="X20" s="429"/>
      <c r="Y20" s="492">
        <f t="shared" si="19"/>
        <v>0</v>
      </c>
      <c r="Z20" s="493">
        <f t="shared" si="1"/>
        <v>0</v>
      </c>
      <c r="AA20" s="138"/>
      <c r="AB20" s="428"/>
      <c r="AC20" s="133"/>
      <c r="AD20" s="491">
        <f t="shared" si="20"/>
        <v>0</v>
      </c>
      <c r="AE20" s="429"/>
      <c r="AF20" s="492">
        <f t="shared" si="21"/>
        <v>0</v>
      </c>
      <c r="AG20" s="493">
        <f t="shared" si="2"/>
        <v>0</v>
      </c>
      <c r="AH20" s="138"/>
      <c r="AI20" s="300"/>
      <c r="AJ20" s="301"/>
      <c r="AK20" s="491">
        <f t="shared" si="22"/>
        <v>0</v>
      </c>
      <c r="AL20" s="302"/>
      <c r="AM20" s="492">
        <f t="shared" si="23"/>
        <v>0</v>
      </c>
      <c r="AN20" s="493">
        <f t="shared" si="3"/>
        <v>0</v>
      </c>
      <c r="AO20" s="299"/>
      <c r="AP20" s="300"/>
      <c r="AQ20" s="301"/>
      <c r="AR20" s="491">
        <f t="shared" si="4"/>
        <v>0</v>
      </c>
      <c r="AS20" s="302"/>
      <c r="AT20" s="492">
        <f t="shared" si="24"/>
        <v>0</v>
      </c>
      <c r="AU20" s="493">
        <f t="shared" si="5"/>
        <v>0</v>
      </c>
      <c r="AV20" s="299"/>
      <c r="AW20" s="300"/>
      <c r="AX20" s="301"/>
      <c r="AY20" s="491">
        <f t="shared" si="6"/>
        <v>0</v>
      </c>
      <c r="AZ20" s="302"/>
      <c r="BA20" s="492">
        <f t="shared" si="25"/>
        <v>0</v>
      </c>
      <c r="BB20" s="493">
        <f t="shared" si="7"/>
        <v>0</v>
      </c>
      <c r="BC20" s="299"/>
      <c r="BD20" s="300"/>
      <c r="BE20" s="501"/>
      <c r="BF20" s="491">
        <f t="shared" si="8"/>
        <v>0</v>
      </c>
      <c r="BG20" s="302"/>
      <c r="BH20" s="492">
        <f t="shared" si="26"/>
        <v>0</v>
      </c>
      <c r="BI20" s="493">
        <f t="shared" si="9"/>
        <v>0</v>
      </c>
      <c r="BJ20" s="299"/>
      <c r="BK20" s="300"/>
      <c r="BL20" s="301"/>
      <c r="BM20" s="491">
        <f t="shared" si="10"/>
        <v>0</v>
      </c>
      <c r="BN20" s="302"/>
      <c r="BO20" s="492">
        <f t="shared" si="27"/>
        <v>0</v>
      </c>
      <c r="BP20" s="698">
        <f t="shared" si="11"/>
        <v>0</v>
      </c>
      <c r="BQ20" s="1045">
        <f t="shared" si="28"/>
        <v>0</v>
      </c>
      <c r="BT20" s="290"/>
      <c r="BU20" s="290"/>
      <c r="BV20" s="290"/>
      <c r="BW20" s="290"/>
      <c r="BX20" s="290"/>
      <c r="BY20" s="290"/>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row>
    <row r="21" spans="1:106" ht="20.149999999999999" customHeight="1">
      <c r="A21" s="1360"/>
      <c r="B21" s="1190"/>
      <c r="C21" s="299"/>
      <c r="D21" s="300"/>
      <c r="E21" s="301"/>
      <c r="F21" s="491">
        <f t="shared" si="12"/>
        <v>0</v>
      </c>
      <c r="G21" s="961">
        <f t="shared" si="13"/>
        <v>0</v>
      </c>
      <c r="H21" s="138"/>
      <c r="I21" s="428"/>
      <c r="J21" s="133"/>
      <c r="K21" s="491">
        <f t="shared" si="14"/>
        <v>0</v>
      </c>
      <c r="L21" s="961">
        <f t="shared" si="15"/>
        <v>0</v>
      </c>
      <c r="M21" s="138"/>
      <c r="N21" s="428"/>
      <c r="O21" s="133"/>
      <c r="P21" s="491">
        <f t="shared" si="16"/>
        <v>0</v>
      </c>
      <c r="Q21" s="429"/>
      <c r="R21" s="492">
        <f t="shared" si="17"/>
        <v>0</v>
      </c>
      <c r="S21" s="493">
        <f t="shared" si="0"/>
        <v>0</v>
      </c>
      <c r="T21" s="138"/>
      <c r="U21" s="428"/>
      <c r="V21" s="133"/>
      <c r="W21" s="491">
        <f t="shared" si="18"/>
        <v>0</v>
      </c>
      <c r="X21" s="429"/>
      <c r="Y21" s="492">
        <f t="shared" si="19"/>
        <v>0</v>
      </c>
      <c r="Z21" s="493">
        <f t="shared" si="1"/>
        <v>0</v>
      </c>
      <c r="AA21" s="138"/>
      <c r="AB21" s="428"/>
      <c r="AC21" s="133"/>
      <c r="AD21" s="491">
        <f t="shared" si="20"/>
        <v>0</v>
      </c>
      <c r="AE21" s="429"/>
      <c r="AF21" s="492">
        <f t="shared" si="21"/>
        <v>0</v>
      </c>
      <c r="AG21" s="493">
        <f t="shared" si="2"/>
        <v>0</v>
      </c>
      <c r="AH21" s="138"/>
      <c r="AI21" s="300"/>
      <c r="AJ21" s="301"/>
      <c r="AK21" s="491">
        <f t="shared" si="22"/>
        <v>0</v>
      </c>
      <c r="AL21" s="302"/>
      <c r="AM21" s="492">
        <f t="shared" si="23"/>
        <v>0</v>
      </c>
      <c r="AN21" s="493">
        <f t="shared" si="3"/>
        <v>0</v>
      </c>
      <c r="AO21" s="299"/>
      <c r="AP21" s="300"/>
      <c r="AQ21" s="301"/>
      <c r="AR21" s="491">
        <f t="shared" si="4"/>
        <v>0</v>
      </c>
      <c r="AS21" s="302"/>
      <c r="AT21" s="492">
        <f t="shared" si="24"/>
        <v>0</v>
      </c>
      <c r="AU21" s="493">
        <f t="shared" si="5"/>
        <v>0</v>
      </c>
      <c r="AV21" s="299"/>
      <c r="AW21" s="300"/>
      <c r="AX21" s="301"/>
      <c r="AY21" s="491">
        <f t="shared" si="6"/>
        <v>0</v>
      </c>
      <c r="AZ21" s="302"/>
      <c r="BA21" s="492">
        <f t="shared" si="25"/>
        <v>0</v>
      </c>
      <c r="BB21" s="493">
        <f t="shared" si="7"/>
        <v>0</v>
      </c>
      <c r="BC21" s="299"/>
      <c r="BD21" s="300"/>
      <c r="BE21" s="501"/>
      <c r="BF21" s="491">
        <f t="shared" si="8"/>
        <v>0</v>
      </c>
      <c r="BG21" s="302"/>
      <c r="BH21" s="492">
        <f t="shared" si="26"/>
        <v>0</v>
      </c>
      <c r="BI21" s="493">
        <f t="shared" si="9"/>
        <v>0</v>
      </c>
      <c r="BJ21" s="299"/>
      <c r="BK21" s="300"/>
      <c r="BL21" s="301"/>
      <c r="BM21" s="491">
        <f t="shared" si="10"/>
        <v>0</v>
      </c>
      <c r="BN21" s="302"/>
      <c r="BO21" s="492">
        <f t="shared" si="27"/>
        <v>0</v>
      </c>
      <c r="BP21" s="698">
        <f t="shared" si="11"/>
        <v>0</v>
      </c>
      <c r="BQ21" s="1045">
        <f t="shared" si="28"/>
        <v>0</v>
      </c>
      <c r="BR21" s="303"/>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row>
    <row r="22" spans="1:106" ht="20.149999999999999" customHeight="1">
      <c r="A22" s="1360"/>
      <c r="B22" s="1190"/>
      <c r="C22" s="299"/>
      <c r="D22" s="300"/>
      <c r="E22" s="301"/>
      <c r="F22" s="491">
        <f t="shared" si="12"/>
        <v>0</v>
      </c>
      <c r="G22" s="961">
        <f t="shared" si="13"/>
        <v>0</v>
      </c>
      <c r="H22" s="138"/>
      <c r="I22" s="428"/>
      <c r="J22" s="133"/>
      <c r="K22" s="491">
        <f t="shared" si="14"/>
        <v>0</v>
      </c>
      <c r="L22" s="961">
        <f t="shared" si="15"/>
        <v>0</v>
      </c>
      <c r="M22" s="138"/>
      <c r="N22" s="428"/>
      <c r="O22" s="133"/>
      <c r="P22" s="491">
        <f t="shared" si="16"/>
        <v>0</v>
      </c>
      <c r="Q22" s="429"/>
      <c r="R22" s="492">
        <f t="shared" si="17"/>
        <v>0</v>
      </c>
      <c r="S22" s="493">
        <f t="shared" si="0"/>
        <v>0</v>
      </c>
      <c r="T22" s="138"/>
      <c r="U22" s="428"/>
      <c r="V22" s="133"/>
      <c r="W22" s="491">
        <f t="shared" si="18"/>
        <v>0</v>
      </c>
      <c r="X22" s="429"/>
      <c r="Y22" s="492">
        <f t="shared" si="19"/>
        <v>0</v>
      </c>
      <c r="Z22" s="493">
        <f t="shared" si="1"/>
        <v>0</v>
      </c>
      <c r="AA22" s="138"/>
      <c r="AB22" s="428"/>
      <c r="AC22" s="133"/>
      <c r="AD22" s="491">
        <f t="shared" si="20"/>
        <v>0</v>
      </c>
      <c r="AE22" s="429"/>
      <c r="AF22" s="492">
        <f t="shared" si="21"/>
        <v>0</v>
      </c>
      <c r="AG22" s="493">
        <f t="shared" si="2"/>
        <v>0</v>
      </c>
      <c r="AH22" s="138"/>
      <c r="AI22" s="300"/>
      <c r="AJ22" s="301"/>
      <c r="AK22" s="491">
        <f t="shared" si="22"/>
        <v>0</v>
      </c>
      <c r="AL22" s="302"/>
      <c r="AM22" s="492">
        <f t="shared" si="23"/>
        <v>0</v>
      </c>
      <c r="AN22" s="493">
        <f t="shared" si="3"/>
        <v>0</v>
      </c>
      <c r="AO22" s="299"/>
      <c r="AP22" s="300"/>
      <c r="AQ22" s="301"/>
      <c r="AR22" s="491">
        <f t="shared" si="4"/>
        <v>0</v>
      </c>
      <c r="AS22" s="302"/>
      <c r="AT22" s="492">
        <f t="shared" si="24"/>
        <v>0</v>
      </c>
      <c r="AU22" s="493">
        <f t="shared" si="5"/>
        <v>0</v>
      </c>
      <c r="AV22" s="299"/>
      <c r="AW22" s="300"/>
      <c r="AX22" s="301"/>
      <c r="AY22" s="491">
        <f t="shared" si="6"/>
        <v>0</v>
      </c>
      <c r="AZ22" s="302"/>
      <c r="BA22" s="492">
        <f t="shared" si="25"/>
        <v>0</v>
      </c>
      <c r="BB22" s="493">
        <f t="shared" si="7"/>
        <v>0</v>
      </c>
      <c r="BC22" s="299"/>
      <c r="BD22" s="300"/>
      <c r="BE22" s="501"/>
      <c r="BF22" s="491">
        <f t="shared" si="8"/>
        <v>0</v>
      </c>
      <c r="BG22" s="302"/>
      <c r="BH22" s="492">
        <f t="shared" si="26"/>
        <v>0</v>
      </c>
      <c r="BI22" s="493">
        <f t="shared" si="9"/>
        <v>0</v>
      </c>
      <c r="BJ22" s="299"/>
      <c r="BK22" s="300"/>
      <c r="BL22" s="301"/>
      <c r="BM22" s="491">
        <f t="shared" si="10"/>
        <v>0</v>
      </c>
      <c r="BN22" s="302"/>
      <c r="BO22" s="492">
        <f t="shared" si="27"/>
        <v>0</v>
      </c>
      <c r="BP22" s="698">
        <f t="shared" si="11"/>
        <v>0</v>
      </c>
      <c r="BQ22" s="1045">
        <f t="shared" si="28"/>
        <v>0</v>
      </c>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row>
    <row r="23" spans="1:106" ht="20.149999999999999" customHeight="1">
      <c r="A23" s="1360"/>
      <c r="B23" s="1190"/>
      <c r="C23" s="299"/>
      <c r="D23" s="300"/>
      <c r="E23" s="301"/>
      <c r="F23" s="491">
        <f t="shared" si="12"/>
        <v>0</v>
      </c>
      <c r="G23" s="961">
        <f t="shared" si="13"/>
        <v>0</v>
      </c>
      <c r="H23" s="299"/>
      <c r="I23" s="300"/>
      <c r="J23" s="301"/>
      <c r="K23" s="491">
        <f t="shared" si="14"/>
        <v>0</v>
      </c>
      <c r="L23" s="961">
        <f t="shared" si="15"/>
        <v>0</v>
      </c>
      <c r="M23" s="299"/>
      <c r="N23" s="300"/>
      <c r="O23" s="301"/>
      <c r="P23" s="491">
        <f t="shared" si="16"/>
        <v>0</v>
      </c>
      <c r="Q23" s="302"/>
      <c r="R23" s="492">
        <f t="shared" si="17"/>
        <v>0</v>
      </c>
      <c r="S23" s="493">
        <f t="shared" si="0"/>
        <v>0</v>
      </c>
      <c r="T23" s="299"/>
      <c r="U23" s="300"/>
      <c r="V23" s="301"/>
      <c r="W23" s="491">
        <f t="shared" si="18"/>
        <v>0</v>
      </c>
      <c r="X23" s="302"/>
      <c r="Y23" s="492">
        <f t="shared" si="19"/>
        <v>0</v>
      </c>
      <c r="Z23" s="493">
        <f t="shared" si="1"/>
        <v>0</v>
      </c>
      <c r="AA23" s="299"/>
      <c r="AB23" s="300"/>
      <c r="AC23" s="301"/>
      <c r="AD23" s="491">
        <f t="shared" si="20"/>
        <v>0</v>
      </c>
      <c r="AE23" s="302"/>
      <c r="AF23" s="492">
        <f t="shared" si="21"/>
        <v>0</v>
      </c>
      <c r="AG23" s="493">
        <f t="shared" si="2"/>
        <v>0</v>
      </c>
      <c r="AH23" s="299"/>
      <c r="AI23" s="300"/>
      <c r="AJ23" s="301"/>
      <c r="AK23" s="491">
        <f t="shared" si="22"/>
        <v>0</v>
      </c>
      <c r="AL23" s="302"/>
      <c r="AM23" s="492">
        <f t="shared" si="23"/>
        <v>0</v>
      </c>
      <c r="AN23" s="493">
        <f t="shared" si="3"/>
        <v>0</v>
      </c>
      <c r="AO23" s="299"/>
      <c r="AP23" s="300"/>
      <c r="AQ23" s="301"/>
      <c r="AR23" s="491">
        <f t="shared" si="4"/>
        <v>0</v>
      </c>
      <c r="AS23" s="302"/>
      <c r="AT23" s="492">
        <f t="shared" si="24"/>
        <v>0</v>
      </c>
      <c r="AU23" s="493">
        <f t="shared" si="5"/>
        <v>0</v>
      </c>
      <c r="AV23" s="299"/>
      <c r="AW23" s="300"/>
      <c r="AX23" s="301"/>
      <c r="AY23" s="491">
        <f t="shared" si="6"/>
        <v>0</v>
      </c>
      <c r="AZ23" s="302"/>
      <c r="BA23" s="492">
        <f t="shared" si="25"/>
        <v>0</v>
      </c>
      <c r="BB23" s="493">
        <f t="shared" si="7"/>
        <v>0</v>
      </c>
      <c r="BC23" s="299"/>
      <c r="BD23" s="300"/>
      <c r="BE23" s="501"/>
      <c r="BF23" s="491">
        <f t="shared" si="8"/>
        <v>0</v>
      </c>
      <c r="BG23" s="302"/>
      <c r="BH23" s="492">
        <f t="shared" si="26"/>
        <v>0</v>
      </c>
      <c r="BI23" s="493">
        <f t="shared" si="9"/>
        <v>0</v>
      </c>
      <c r="BJ23" s="299"/>
      <c r="BK23" s="300"/>
      <c r="BL23" s="301"/>
      <c r="BM23" s="491">
        <f t="shared" si="10"/>
        <v>0</v>
      </c>
      <c r="BN23" s="302"/>
      <c r="BO23" s="492">
        <f t="shared" si="27"/>
        <v>0</v>
      </c>
      <c r="BP23" s="698">
        <f t="shared" si="11"/>
        <v>0</v>
      </c>
      <c r="BQ23" s="1045">
        <f t="shared" si="28"/>
        <v>0</v>
      </c>
      <c r="BS23" s="290"/>
      <c r="BT23" s="290"/>
      <c r="BU23" s="290"/>
      <c r="BV23" s="290"/>
      <c r="BW23" s="290"/>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row>
    <row r="24" spans="1:106" ht="20.149999999999999" customHeight="1">
      <c r="A24" s="1360"/>
      <c r="B24" s="1190"/>
      <c r="C24" s="299"/>
      <c r="D24" s="300"/>
      <c r="E24" s="301"/>
      <c r="F24" s="491">
        <f t="shared" si="12"/>
        <v>0</v>
      </c>
      <c r="G24" s="961">
        <f t="shared" si="13"/>
        <v>0</v>
      </c>
      <c r="H24" s="138"/>
      <c r="I24" s="428"/>
      <c r="J24" s="133"/>
      <c r="K24" s="491">
        <f t="shared" si="14"/>
        <v>0</v>
      </c>
      <c r="L24" s="961">
        <f t="shared" si="15"/>
        <v>0</v>
      </c>
      <c r="M24" s="138"/>
      <c r="N24" s="428"/>
      <c r="O24" s="133"/>
      <c r="P24" s="491">
        <f t="shared" si="16"/>
        <v>0</v>
      </c>
      <c r="Q24" s="429"/>
      <c r="R24" s="492">
        <f t="shared" si="17"/>
        <v>0</v>
      </c>
      <c r="S24" s="493">
        <f t="shared" si="0"/>
        <v>0</v>
      </c>
      <c r="T24" s="138"/>
      <c r="U24" s="428"/>
      <c r="V24" s="133"/>
      <c r="W24" s="491">
        <f t="shared" si="18"/>
        <v>0</v>
      </c>
      <c r="X24" s="429"/>
      <c r="Y24" s="492">
        <f t="shared" si="19"/>
        <v>0</v>
      </c>
      <c r="Z24" s="493">
        <f t="shared" si="1"/>
        <v>0</v>
      </c>
      <c r="AA24" s="138"/>
      <c r="AB24" s="428"/>
      <c r="AC24" s="133"/>
      <c r="AD24" s="491">
        <f t="shared" si="20"/>
        <v>0</v>
      </c>
      <c r="AE24" s="429"/>
      <c r="AF24" s="492">
        <f t="shared" si="21"/>
        <v>0</v>
      </c>
      <c r="AG24" s="493">
        <f t="shared" si="2"/>
        <v>0</v>
      </c>
      <c r="AH24" s="138"/>
      <c r="AI24" s="300"/>
      <c r="AJ24" s="301"/>
      <c r="AK24" s="491">
        <f t="shared" si="22"/>
        <v>0</v>
      </c>
      <c r="AL24" s="302"/>
      <c r="AM24" s="492">
        <f t="shared" si="23"/>
        <v>0</v>
      </c>
      <c r="AN24" s="493">
        <f t="shared" si="3"/>
        <v>0</v>
      </c>
      <c r="AO24" s="299"/>
      <c r="AP24" s="300"/>
      <c r="AQ24" s="301"/>
      <c r="AR24" s="491">
        <f t="shared" si="4"/>
        <v>0</v>
      </c>
      <c r="AS24" s="302"/>
      <c r="AT24" s="492">
        <f t="shared" si="24"/>
        <v>0</v>
      </c>
      <c r="AU24" s="493">
        <f t="shared" si="5"/>
        <v>0</v>
      </c>
      <c r="AV24" s="299"/>
      <c r="AW24" s="300"/>
      <c r="AX24" s="301"/>
      <c r="AY24" s="491">
        <f t="shared" si="6"/>
        <v>0</v>
      </c>
      <c r="AZ24" s="302"/>
      <c r="BA24" s="492">
        <f t="shared" si="25"/>
        <v>0</v>
      </c>
      <c r="BB24" s="493">
        <f t="shared" si="7"/>
        <v>0</v>
      </c>
      <c r="BC24" s="299"/>
      <c r="BD24" s="300"/>
      <c r="BE24" s="501"/>
      <c r="BF24" s="491">
        <f t="shared" si="8"/>
        <v>0</v>
      </c>
      <c r="BG24" s="302"/>
      <c r="BH24" s="492">
        <f t="shared" si="26"/>
        <v>0</v>
      </c>
      <c r="BI24" s="493">
        <f t="shared" si="9"/>
        <v>0</v>
      </c>
      <c r="BJ24" s="299"/>
      <c r="BK24" s="300"/>
      <c r="BL24" s="301"/>
      <c r="BM24" s="491">
        <f t="shared" si="10"/>
        <v>0</v>
      </c>
      <c r="BN24" s="302"/>
      <c r="BO24" s="492">
        <f t="shared" si="27"/>
        <v>0</v>
      </c>
      <c r="BP24" s="698">
        <f t="shared" si="11"/>
        <v>0</v>
      </c>
      <c r="BQ24" s="1045">
        <f t="shared" si="28"/>
        <v>0</v>
      </c>
      <c r="BS24" s="290"/>
      <c r="BT24" s="290"/>
      <c r="BU24" s="290"/>
      <c r="BV24" s="290"/>
      <c r="BW24" s="290"/>
      <c r="BX24" s="290"/>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row>
    <row r="25" spans="1:106" ht="20.149999999999999" customHeight="1">
      <c r="A25" s="1360"/>
      <c r="B25" s="1190"/>
      <c r="C25" s="299"/>
      <c r="D25" s="300"/>
      <c r="E25" s="301"/>
      <c r="F25" s="491">
        <f t="shared" si="12"/>
        <v>0</v>
      </c>
      <c r="G25" s="961">
        <f t="shared" si="13"/>
        <v>0</v>
      </c>
      <c r="H25" s="138"/>
      <c r="I25" s="428"/>
      <c r="J25" s="133"/>
      <c r="K25" s="491">
        <f t="shared" si="14"/>
        <v>0</v>
      </c>
      <c r="L25" s="961">
        <f t="shared" si="15"/>
        <v>0</v>
      </c>
      <c r="M25" s="138"/>
      <c r="N25" s="428"/>
      <c r="O25" s="133"/>
      <c r="P25" s="491">
        <f t="shared" si="16"/>
        <v>0</v>
      </c>
      <c r="Q25" s="429"/>
      <c r="R25" s="492">
        <f t="shared" si="17"/>
        <v>0</v>
      </c>
      <c r="S25" s="493">
        <f t="shared" si="0"/>
        <v>0</v>
      </c>
      <c r="T25" s="138"/>
      <c r="U25" s="428"/>
      <c r="V25" s="133"/>
      <c r="W25" s="491">
        <f t="shared" si="18"/>
        <v>0</v>
      </c>
      <c r="X25" s="429"/>
      <c r="Y25" s="492">
        <f t="shared" si="19"/>
        <v>0</v>
      </c>
      <c r="Z25" s="493">
        <f t="shared" si="1"/>
        <v>0</v>
      </c>
      <c r="AA25" s="138"/>
      <c r="AB25" s="428"/>
      <c r="AC25" s="133"/>
      <c r="AD25" s="491">
        <f t="shared" si="20"/>
        <v>0</v>
      </c>
      <c r="AE25" s="429"/>
      <c r="AF25" s="492">
        <f t="shared" si="21"/>
        <v>0</v>
      </c>
      <c r="AG25" s="493">
        <f t="shared" si="2"/>
        <v>0</v>
      </c>
      <c r="AH25" s="138"/>
      <c r="AI25" s="300"/>
      <c r="AJ25" s="301"/>
      <c r="AK25" s="491">
        <f t="shared" si="22"/>
        <v>0</v>
      </c>
      <c r="AL25" s="302"/>
      <c r="AM25" s="492">
        <f t="shared" si="23"/>
        <v>0</v>
      </c>
      <c r="AN25" s="493">
        <f t="shared" si="3"/>
        <v>0</v>
      </c>
      <c r="AO25" s="299"/>
      <c r="AP25" s="300"/>
      <c r="AQ25" s="301"/>
      <c r="AR25" s="491">
        <f t="shared" si="4"/>
        <v>0</v>
      </c>
      <c r="AS25" s="302"/>
      <c r="AT25" s="492">
        <f t="shared" si="24"/>
        <v>0</v>
      </c>
      <c r="AU25" s="493">
        <f t="shared" si="5"/>
        <v>0</v>
      </c>
      <c r="AV25" s="299"/>
      <c r="AW25" s="300"/>
      <c r="AX25" s="301"/>
      <c r="AY25" s="491">
        <f t="shared" si="6"/>
        <v>0</v>
      </c>
      <c r="AZ25" s="302"/>
      <c r="BA25" s="492">
        <f t="shared" si="25"/>
        <v>0</v>
      </c>
      <c r="BB25" s="493">
        <f t="shared" si="7"/>
        <v>0</v>
      </c>
      <c r="BC25" s="299"/>
      <c r="BD25" s="300"/>
      <c r="BE25" s="501"/>
      <c r="BF25" s="491">
        <f t="shared" si="8"/>
        <v>0</v>
      </c>
      <c r="BG25" s="302"/>
      <c r="BH25" s="492">
        <f t="shared" si="26"/>
        <v>0</v>
      </c>
      <c r="BI25" s="493">
        <f t="shared" si="9"/>
        <v>0</v>
      </c>
      <c r="BJ25" s="299"/>
      <c r="BK25" s="300"/>
      <c r="BL25" s="301"/>
      <c r="BM25" s="491">
        <f t="shared" si="10"/>
        <v>0</v>
      </c>
      <c r="BN25" s="302"/>
      <c r="BO25" s="492">
        <f t="shared" si="27"/>
        <v>0</v>
      </c>
      <c r="BP25" s="698">
        <f t="shared" si="11"/>
        <v>0</v>
      </c>
      <c r="BQ25" s="1045">
        <f t="shared" si="28"/>
        <v>0</v>
      </c>
      <c r="BS25" s="290"/>
      <c r="BT25" s="290"/>
      <c r="BU25" s="290"/>
      <c r="BV25" s="290"/>
      <c r="BW25" s="290"/>
      <c r="BX25" s="290"/>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row>
    <row r="26" spans="1:106" ht="20.149999999999999" customHeight="1">
      <c r="A26" s="1360"/>
      <c r="B26" s="1190"/>
      <c r="C26" s="299"/>
      <c r="D26" s="300"/>
      <c r="E26" s="301"/>
      <c r="F26" s="491">
        <f t="shared" si="12"/>
        <v>0</v>
      </c>
      <c r="G26" s="961">
        <f t="shared" si="13"/>
        <v>0</v>
      </c>
      <c r="H26" s="138"/>
      <c r="I26" s="428"/>
      <c r="J26" s="133"/>
      <c r="K26" s="491">
        <f t="shared" si="14"/>
        <v>0</v>
      </c>
      <c r="L26" s="961">
        <f t="shared" si="15"/>
        <v>0</v>
      </c>
      <c r="M26" s="138"/>
      <c r="N26" s="428"/>
      <c r="O26" s="133"/>
      <c r="P26" s="491">
        <f t="shared" si="16"/>
        <v>0</v>
      </c>
      <c r="Q26" s="429"/>
      <c r="R26" s="492">
        <f t="shared" si="17"/>
        <v>0</v>
      </c>
      <c r="S26" s="493">
        <f t="shared" si="0"/>
        <v>0</v>
      </c>
      <c r="T26" s="138"/>
      <c r="U26" s="428"/>
      <c r="V26" s="133"/>
      <c r="W26" s="491">
        <f t="shared" si="18"/>
        <v>0</v>
      </c>
      <c r="X26" s="429"/>
      <c r="Y26" s="492">
        <f t="shared" si="19"/>
        <v>0</v>
      </c>
      <c r="Z26" s="493">
        <f t="shared" si="1"/>
        <v>0</v>
      </c>
      <c r="AA26" s="138"/>
      <c r="AB26" s="428"/>
      <c r="AC26" s="133"/>
      <c r="AD26" s="491">
        <f t="shared" si="20"/>
        <v>0</v>
      </c>
      <c r="AE26" s="429"/>
      <c r="AF26" s="492">
        <f t="shared" si="21"/>
        <v>0</v>
      </c>
      <c r="AG26" s="493">
        <f t="shared" si="2"/>
        <v>0</v>
      </c>
      <c r="AH26" s="138"/>
      <c r="AI26" s="300"/>
      <c r="AJ26" s="301"/>
      <c r="AK26" s="491">
        <f t="shared" si="22"/>
        <v>0</v>
      </c>
      <c r="AL26" s="302"/>
      <c r="AM26" s="492">
        <f t="shared" si="23"/>
        <v>0</v>
      </c>
      <c r="AN26" s="493">
        <f t="shared" si="3"/>
        <v>0</v>
      </c>
      <c r="AO26" s="299"/>
      <c r="AP26" s="300"/>
      <c r="AQ26" s="301"/>
      <c r="AR26" s="491">
        <f t="shared" si="4"/>
        <v>0</v>
      </c>
      <c r="AS26" s="302"/>
      <c r="AT26" s="492">
        <f t="shared" si="24"/>
        <v>0</v>
      </c>
      <c r="AU26" s="493">
        <f t="shared" si="5"/>
        <v>0</v>
      </c>
      <c r="AV26" s="299"/>
      <c r="AW26" s="300"/>
      <c r="AX26" s="301"/>
      <c r="AY26" s="491">
        <f t="shared" si="6"/>
        <v>0</v>
      </c>
      <c r="AZ26" s="302"/>
      <c r="BA26" s="492">
        <f t="shared" si="25"/>
        <v>0</v>
      </c>
      <c r="BB26" s="493">
        <f t="shared" si="7"/>
        <v>0</v>
      </c>
      <c r="BC26" s="299"/>
      <c r="BD26" s="300"/>
      <c r="BE26" s="501"/>
      <c r="BF26" s="491">
        <f t="shared" si="8"/>
        <v>0</v>
      </c>
      <c r="BG26" s="302"/>
      <c r="BH26" s="492">
        <f t="shared" si="26"/>
        <v>0</v>
      </c>
      <c r="BI26" s="493">
        <f t="shared" si="9"/>
        <v>0</v>
      </c>
      <c r="BJ26" s="299"/>
      <c r="BK26" s="300"/>
      <c r="BL26" s="301"/>
      <c r="BM26" s="491">
        <f t="shared" si="10"/>
        <v>0</v>
      </c>
      <c r="BN26" s="302"/>
      <c r="BO26" s="492">
        <f t="shared" si="27"/>
        <v>0</v>
      </c>
      <c r="BP26" s="698">
        <f t="shared" si="11"/>
        <v>0</v>
      </c>
      <c r="BQ26" s="1045">
        <f t="shared" si="28"/>
        <v>0</v>
      </c>
      <c r="BS26" s="290"/>
      <c r="BT26" s="290"/>
      <c r="BU26" s="290"/>
      <c r="BV26" s="290"/>
      <c r="BW26" s="290"/>
      <c r="BX26" s="290"/>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row>
    <row r="27" spans="1:106" ht="20.149999999999999" customHeight="1">
      <c r="A27" s="1360"/>
      <c r="B27" s="1190"/>
      <c r="C27" s="299"/>
      <c r="D27" s="300"/>
      <c r="E27" s="301"/>
      <c r="F27" s="491">
        <f t="shared" si="12"/>
        <v>0</v>
      </c>
      <c r="G27" s="961">
        <f t="shared" si="13"/>
        <v>0</v>
      </c>
      <c r="H27" s="299"/>
      <c r="I27" s="300"/>
      <c r="J27" s="301"/>
      <c r="K27" s="491">
        <f t="shared" si="14"/>
        <v>0</v>
      </c>
      <c r="L27" s="961">
        <f t="shared" si="15"/>
        <v>0</v>
      </c>
      <c r="M27" s="299"/>
      <c r="N27" s="300"/>
      <c r="O27" s="301"/>
      <c r="P27" s="491">
        <f t="shared" si="16"/>
        <v>0</v>
      </c>
      <c r="Q27" s="302"/>
      <c r="R27" s="492">
        <f t="shared" si="17"/>
        <v>0</v>
      </c>
      <c r="S27" s="493">
        <f t="shared" si="0"/>
        <v>0</v>
      </c>
      <c r="T27" s="299"/>
      <c r="U27" s="300"/>
      <c r="V27" s="301"/>
      <c r="W27" s="491">
        <f t="shared" si="18"/>
        <v>0</v>
      </c>
      <c r="X27" s="302"/>
      <c r="Y27" s="492">
        <f t="shared" si="19"/>
        <v>0</v>
      </c>
      <c r="Z27" s="493">
        <f t="shared" si="1"/>
        <v>0</v>
      </c>
      <c r="AA27" s="299"/>
      <c r="AB27" s="300"/>
      <c r="AC27" s="301"/>
      <c r="AD27" s="491">
        <f t="shared" si="20"/>
        <v>0</v>
      </c>
      <c r="AE27" s="302"/>
      <c r="AF27" s="492">
        <f t="shared" si="21"/>
        <v>0</v>
      </c>
      <c r="AG27" s="493">
        <f t="shared" si="2"/>
        <v>0</v>
      </c>
      <c r="AH27" s="299"/>
      <c r="AI27" s="300"/>
      <c r="AJ27" s="301"/>
      <c r="AK27" s="491">
        <f t="shared" si="22"/>
        <v>0</v>
      </c>
      <c r="AL27" s="302"/>
      <c r="AM27" s="492">
        <f t="shared" si="23"/>
        <v>0</v>
      </c>
      <c r="AN27" s="493">
        <f t="shared" si="3"/>
        <v>0</v>
      </c>
      <c r="AO27" s="299"/>
      <c r="AP27" s="300"/>
      <c r="AQ27" s="301"/>
      <c r="AR27" s="491">
        <f t="shared" si="4"/>
        <v>0</v>
      </c>
      <c r="AS27" s="302"/>
      <c r="AT27" s="492">
        <f t="shared" si="24"/>
        <v>0</v>
      </c>
      <c r="AU27" s="493">
        <f t="shared" si="5"/>
        <v>0</v>
      </c>
      <c r="AV27" s="299"/>
      <c r="AW27" s="300"/>
      <c r="AX27" s="301"/>
      <c r="AY27" s="491">
        <f t="shared" si="6"/>
        <v>0</v>
      </c>
      <c r="AZ27" s="302"/>
      <c r="BA27" s="492">
        <f t="shared" si="25"/>
        <v>0</v>
      </c>
      <c r="BB27" s="493">
        <f t="shared" si="7"/>
        <v>0</v>
      </c>
      <c r="BC27" s="299"/>
      <c r="BD27" s="300"/>
      <c r="BE27" s="501"/>
      <c r="BF27" s="491">
        <f t="shared" si="8"/>
        <v>0</v>
      </c>
      <c r="BG27" s="302"/>
      <c r="BH27" s="492">
        <f t="shared" si="26"/>
        <v>0</v>
      </c>
      <c r="BI27" s="493">
        <f t="shared" si="9"/>
        <v>0</v>
      </c>
      <c r="BJ27" s="299"/>
      <c r="BK27" s="300"/>
      <c r="BL27" s="301"/>
      <c r="BM27" s="491">
        <f t="shared" si="10"/>
        <v>0</v>
      </c>
      <c r="BN27" s="302"/>
      <c r="BO27" s="492">
        <f t="shared" si="27"/>
        <v>0</v>
      </c>
      <c r="BP27" s="698">
        <f t="shared" si="11"/>
        <v>0</v>
      </c>
      <c r="BQ27" s="1045">
        <f t="shared" si="28"/>
        <v>0</v>
      </c>
      <c r="BR27" s="290"/>
      <c r="BS27" s="290"/>
      <c r="BT27" s="290"/>
      <c r="BU27" s="290"/>
      <c r="BV27" s="290"/>
      <c r="BW27" s="290"/>
      <c r="BX27" s="290"/>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row>
    <row r="28" spans="1:106" ht="20.149999999999999" customHeight="1">
      <c r="A28" s="1360"/>
      <c r="B28" s="1190"/>
      <c r="C28" s="299"/>
      <c r="D28" s="300"/>
      <c r="E28" s="301"/>
      <c r="F28" s="491">
        <f t="shared" si="12"/>
        <v>0</v>
      </c>
      <c r="G28" s="961">
        <f t="shared" si="13"/>
        <v>0</v>
      </c>
      <c r="H28" s="138"/>
      <c r="I28" s="428"/>
      <c r="J28" s="133"/>
      <c r="K28" s="491">
        <f t="shared" si="14"/>
        <v>0</v>
      </c>
      <c r="L28" s="961">
        <f t="shared" si="15"/>
        <v>0</v>
      </c>
      <c r="M28" s="138"/>
      <c r="N28" s="428"/>
      <c r="O28" s="133"/>
      <c r="P28" s="491">
        <f t="shared" si="16"/>
        <v>0</v>
      </c>
      <c r="Q28" s="429"/>
      <c r="R28" s="492">
        <f t="shared" si="17"/>
        <v>0</v>
      </c>
      <c r="S28" s="493">
        <f t="shared" si="0"/>
        <v>0</v>
      </c>
      <c r="T28" s="138"/>
      <c r="U28" s="428"/>
      <c r="V28" s="133"/>
      <c r="W28" s="491">
        <f t="shared" si="18"/>
        <v>0</v>
      </c>
      <c r="X28" s="429"/>
      <c r="Y28" s="492">
        <f t="shared" si="19"/>
        <v>0</v>
      </c>
      <c r="Z28" s="493">
        <f t="shared" si="1"/>
        <v>0</v>
      </c>
      <c r="AA28" s="138"/>
      <c r="AB28" s="428"/>
      <c r="AC28" s="133"/>
      <c r="AD28" s="491">
        <f t="shared" si="20"/>
        <v>0</v>
      </c>
      <c r="AE28" s="429"/>
      <c r="AF28" s="492">
        <f t="shared" si="21"/>
        <v>0</v>
      </c>
      <c r="AG28" s="493">
        <f t="shared" si="2"/>
        <v>0</v>
      </c>
      <c r="AH28" s="138"/>
      <c r="AI28" s="300"/>
      <c r="AJ28" s="301"/>
      <c r="AK28" s="491">
        <f t="shared" si="22"/>
        <v>0</v>
      </c>
      <c r="AL28" s="302"/>
      <c r="AM28" s="492">
        <f t="shared" si="23"/>
        <v>0</v>
      </c>
      <c r="AN28" s="493">
        <f t="shared" si="3"/>
        <v>0</v>
      </c>
      <c r="AO28" s="299"/>
      <c r="AP28" s="300"/>
      <c r="AQ28" s="301"/>
      <c r="AR28" s="491">
        <f t="shared" si="4"/>
        <v>0</v>
      </c>
      <c r="AS28" s="302"/>
      <c r="AT28" s="492">
        <f t="shared" si="24"/>
        <v>0</v>
      </c>
      <c r="AU28" s="493">
        <f t="shared" si="5"/>
        <v>0</v>
      </c>
      <c r="AV28" s="299"/>
      <c r="AW28" s="300"/>
      <c r="AX28" s="301"/>
      <c r="AY28" s="491">
        <f t="shared" si="6"/>
        <v>0</v>
      </c>
      <c r="AZ28" s="302"/>
      <c r="BA28" s="492">
        <f t="shared" si="25"/>
        <v>0</v>
      </c>
      <c r="BB28" s="493">
        <f t="shared" si="7"/>
        <v>0</v>
      </c>
      <c r="BC28" s="299"/>
      <c r="BD28" s="300"/>
      <c r="BE28" s="501"/>
      <c r="BF28" s="491">
        <f t="shared" si="8"/>
        <v>0</v>
      </c>
      <c r="BG28" s="302"/>
      <c r="BH28" s="492">
        <f t="shared" si="26"/>
        <v>0</v>
      </c>
      <c r="BI28" s="493">
        <f t="shared" si="9"/>
        <v>0</v>
      </c>
      <c r="BJ28" s="299"/>
      <c r="BK28" s="300"/>
      <c r="BL28" s="301"/>
      <c r="BM28" s="491">
        <f t="shared" si="10"/>
        <v>0</v>
      </c>
      <c r="BN28" s="302"/>
      <c r="BO28" s="492">
        <f t="shared" si="27"/>
        <v>0</v>
      </c>
      <c r="BP28" s="698">
        <f t="shared" si="11"/>
        <v>0</v>
      </c>
      <c r="BQ28" s="1045">
        <f t="shared" si="28"/>
        <v>0</v>
      </c>
      <c r="BR28" s="290"/>
      <c r="BS28" s="290"/>
      <c r="BT28" s="290"/>
      <c r="BU28" s="290"/>
      <c r="BV28" s="290"/>
      <c r="BW28" s="290"/>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row>
    <row r="29" spans="1:106" ht="20.149999999999999" customHeight="1">
      <c r="A29" s="1360"/>
      <c r="B29" s="1190"/>
      <c r="C29" s="299"/>
      <c r="D29" s="300"/>
      <c r="E29" s="301"/>
      <c r="F29" s="491">
        <f t="shared" si="12"/>
        <v>0</v>
      </c>
      <c r="G29" s="961">
        <f t="shared" si="13"/>
        <v>0</v>
      </c>
      <c r="H29" s="138"/>
      <c r="I29" s="428"/>
      <c r="J29" s="133"/>
      <c r="K29" s="491">
        <f t="shared" si="14"/>
        <v>0</v>
      </c>
      <c r="L29" s="961">
        <f t="shared" si="15"/>
        <v>0</v>
      </c>
      <c r="M29" s="138"/>
      <c r="N29" s="428"/>
      <c r="O29" s="133"/>
      <c r="P29" s="491">
        <f t="shared" si="16"/>
        <v>0</v>
      </c>
      <c r="Q29" s="429"/>
      <c r="R29" s="492">
        <f t="shared" si="17"/>
        <v>0</v>
      </c>
      <c r="S29" s="493">
        <f t="shared" si="0"/>
        <v>0</v>
      </c>
      <c r="T29" s="138"/>
      <c r="U29" s="428"/>
      <c r="V29" s="133"/>
      <c r="W29" s="491">
        <f t="shared" si="18"/>
        <v>0</v>
      </c>
      <c r="X29" s="429"/>
      <c r="Y29" s="492">
        <f t="shared" si="19"/>
        <v>0</v>
      </c>
      <c r="Z29" s="493">
        <f t="shared" si="1"/>
        <v>0</v>
      </c>
      <c r="AA29" s="138"/>
      <c r="AB29" s="428"/>
      <c r="AC29" s="133"/>
      <c r="AD29" s="491">
        <f t="shared" si="20"/>
        <v>0</v>
      </c>
      <c r="AE29" s="429"/>
      <c r="AF29" s="492">
        <f t="shared" si="21"/>
        <v>0</v>
      </c>
      <c r="AG29" s="493">
        <f t="shared" si="2"/>
        <v>0</v>
      </c>
      <c r="AH29" s="138"/>
      <c r="AI29" s="300"/>
      <c r="AJ29" s="301"/>
      <c r="AK29" s="491">
        <f t="shared" si="22"/>
        <v>0</v>
      </c>
      <c r="AL29" s="302"/>
      <c r="AM29" s="492">
        <f t="shared" si="23"/>
        <v>0</v>
      </c>
      <c r="AN29" s="493">
        <f t="shared" si="3"/>
        <v>0</v>
      </c>
      <c r="AO29" s="299"/>
      <c r="AP29" s="300"/>
      <c r="AQ29" s="301"/>
      <c r="AR29" s="491">
        <f t="shared" si="4"/>
        <v>0</v>
      </c>
      <c r="AS29" s="302"/>
      <c r="AT29" s="492">
        <f t="shared" si="24"/>
        <v>0</v>
      </c>
      <c r="AU29" s="493">
        <f t="shared" si="5"/>
        <v>0</v>
      </c>
      <c r="AV29" s="299"/>
      <c r="AW29" s="300"/>
      <c r="AX29" s="301"/>
      <c r="AY29" s="491">
        <f t="shared" si="6"/>
        <v>0</v>
      </c>
      <c r="AZ29" s="302"/>
      <c r="BA29" s="492">
        <f t="shared" si="25"/>
        <v>0</v>
      </c>
      <c r="BB29" s="493">
        <f t="shared" si="7"/>
        <v>0</v>
      </c>
      <c r="BC29" s="299"/>
      <c r="BD29" s="300"/>
      <c r="BE29" s="501"/>
      <c r="BF29" s="491">
        <f t="shared" si="8"/>
        <v>0</v>
      </c>
      <c r="BG29" s="302"/>
      <c r="BH29" s="492">
        <f t="shared" si="26"/>
        <v>0</v>
      </c>
      <c r="BI29" s="493">
        <f t="shared" si="9"/>
        <v>0</v>
      </c>
      <c r="BJ29" s="299"/>
      <c r="BK29" s="300"/>
      <c r="BL29" s="301"/>
      <c r="BM29" s="491">
        <f t="shared" si="10"/>
        <v>0</v>
      </c>
      <c r="BN29" s="302"/>
      <c r="BO29" s="492">
        <f t="shared" si="27"/>
        <v>0</v>
      </c>
      <c r="BP29" s="698">
        <f t="shared" si="11"/>
        <v>0</v>
      </c>
      <c r="BQ29" s="1045">
        <f t="shared" si="28"/>
        <v>0</v>
      </c>
      <c r="BR29" s="290"/>
      <c r="BS29" s="290"/>
      <c r="BT29" s="290"/>
      <c r="BU29" s="290"/>
      <c r="BV29" s="290"/>
      <c r="BW29" s="290"/>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row>
    <row r="30" spans="1:106" ht="20.149999999999999" customHeight="1">
      <c r="A30" s="1360"/>
      <c r="B30" s="1190"/>
      <c r="C30" s="299"/>
      <c r="D30" s="300"/>
      <c r="E30" s="301"/>
      <c r="F30" s="491">
        <f t="shared" si="12"/>
        <v>0</v>
      </c>
      <c r="G30" s="961">
        <f t="shared" si="13"/>
        <v>0</v>
      </c>
      <c r="H30" s="138"/>
      <c r="I30" s="428"/>
      <c r="J30" s="133"/>
      <c r="K30" s="491">
        <f t="shared" si="14"/>
        <v>0</v>
      </c>
      <c r="L30" s="961">
        <f t="shared" si="15"/>
        <v>0</v>
      </c>
      <c r="M30" s="138"/>
      <c r="N30" s="428"/>
      <c r="O30" s="133"/>
      <c r="P30" s="491">
        <f t="shared" si="16"/>
        <v>0</v>
      </c>
      <c r="Q30" s="429"/>
      <c r="R30" s="492">
        <f t="shared" si="17"/>
        <v>0</v>
      </c>
      <c r="S30" s="493">
        <f t="shared" si="0"/>
        <v>0</v>
      </c>
      <c r="T30" s="138"/>
      <c r="U30" s="428"/>
      <c r="V30" s="133"/>
      <c r="W30" s="491">
        <f t="shared" si="18"/>
        <v>0</v>
      </c>
      <c r="X30" s="429"/>
      <c r="Y30" s="492">
        <f t="shared" si="19"/>
        <v>0</v>
      </c>
      <c r="Z30" s="493">
        <f t="shared" si="1"/>
        <v>0</v>
      </c>
      <c r="AA30" s="138"/>
      <c r="AB30" s="428"/>
      <c r="AC30" s="133"/>
      <c r="AD30" s="491">
        <f t="shared" si="20"/>
        <v>0</v>
      </c>
      <c r="AE30" s="429"/>
      <c r="AF30" s="492">
        <f t="shared" si="21"/>
        <v>0</v>
      </c>
      <c r="AG30" s="493">
        <f t="shared" si="2"/>
        <v>0</v>
      </c>
      <c r="AH30" s="138"/>
      <c r="AI30" s="300"/>
      <c r="AJ30" s="301"/>
      <c r="AK30" s="491">
        <f t="shared" si="22"/>
        <v>0</v>
      </c>
      <c r="AL30" s="302"/>
      <c r="AM30" s="492">
        <f t="shared" si="23"/>
        <v>0</v>
      </c>
      <c r="AN30" s="493">
        <f t="shared" si="3"/>
        <v>0</v>
      </c>
      <c r="AO30" s="299"/>
      <c r="AP30" s="300"/>
      <c r="AQ30" s="301"/>
      <c r="AR30" s="491">
        <f t="shared" si="4"/>
        <v>0</v>
      </c>
      <c r="AS30" s="302"/>
      <c r="AT30" s="492">
        <f t="shared" si="24"/>
        <v>0</v>
      </c>
      <c r="AU30" s="493">
        <f t="shared" si="5"/>
        <v>0</v>
      </c>
      <c r="AV30" s="299"/>
      <c r="AW30" s="300"/>
      <c r="AX30" s="301"/>
      <c r="AY30" s="491">
        <f t="shared" si="6"/>
        <v>0</v>
      </c>
      <c r="AZ30" s="302"/>
      <c r="BA30" s="492">
        <f t="shared" si="25"/>
        <v>0</v>
      </c>
      <c r="BB30" s="493">
        <f t="shared" si="7"/>
        <v>0</v>
      </c>
      <c r="BC30" s="299"/>
      <c r="BD30" s="300"/>
      <c r="BE30" s="501"/>
      <c r="BF30" s="491">
        <f t="shared" si="8"/>
        <v>0</v>
      </c>
      <c r="BG30" s="302"/>
      <c r="BH30" s="492">
        <f t="shared" si="26"/>
        <v>0</v>
      </c>
      <c r="BI30" s="493">
        <f t="shared" si="9"/>
        <v>0</v>
      </c>
      <c r="BJ30" s="299"/>
      <c r="BK30" s="300"/>
      <c r="BL30" s="301"/>
      <c r="BM30" s="491">
        <f t="shared" si="10"/>
        <v>0</v>
      </c>
      <c r="BN30" s="302"/>
      <c r="BO30" s="492">
        <f t="shared" si="27"/>
        <v>0</v>
      </c>
      <c r="BP30" s="698">
        <f t="shared" si="11"/>
        <v>0</v>
      </c>
      <c r="BQ30" s="1045">
        <f t="shared" si="28"/>
        <v>0</v>
      </c>
      <c r="BR30" s="290"/>
      <c r="BS30" s="290"/>
      <c r="BT30" s="290"/>
      <c r="BU30" s="290"/>
      <c r="BV30" s="290"/>
      <c r="BW30" s="290"/>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row>
    <row r="31" spans="1:106" ht="20.149999999999999" customHeight="1">
      <c r="A31" s="1360"/>
      <c r="B31" s="1190"/>
      <c r="C31" s="299"/>
      <c r="D31" s="300"/>
      <c r="E31" s="301"/>
      <c r="F31" s="491">
        <f t="shared" si="12"/>
        <v>0</v>
      </c>
      <c r="G31" s="961">
        <f t="shared" si="13"/>
        <v>0</v>
      </c>
      <c r="H31" s="138"/>
      <c r="I31" s="300"/>
      <c r="J31" s="301"/>
      <c r="K31" s="491">
        <f t="shared" si="14"/>
        <v>0</v>
      </c>
      <c r="L31" s="961">
        <f t="shared" si="15"/>
        <v>0</v>
      </c>
      <c r="M31" s="299"/>
      <c r="N31" s="300"/>
      <c r="O31" s="133"/>
      <c r="P31" s="491">
        <f t="shared" si="16"/>
        <v>0</v>
      </c>
      <c r="Q31" s="302"/>
      <c r="R31" s="492">
        <f t="shared" si="17"/>
        <v>0</v>
      </c>
      <c r="S31" s="493">
        <f t="shared" si="0"/>
        <v>0</v>
      </c>
      <c r="T31" s="299"/>
      <c r="U31" s="428"/>
      <c r="V31" s="301"/>
      <c r="W31" s="491">
        <f t="shared" si="18"/>
        <v>0</v>
      </c>
      <c r="X31" s="429"/>
      <c r="Y31" s="492">
        <f t="shared" si="19"/>
        <v>0</v>
      </c>
      <c r="Z31" s="493">
        <f t="shared" si="1"/>
        <v>0</v>
      </c>
      <c r="AA31" s="138"/>
      <c r="AB31" s="300"/>
      <c r="AC31" s="301"/>
      <c r="AD31" s="491">
        <f t="shared" si="20"/>
        <v>0</v>
      </c>
      <c r="AE31" s="302"/>
      <c r="AF31" s="492">
        <f t="shared" si="21"/>
        <v>0</v>
      </c>
      <c r="AG31" s="493">
        <f t="shared" si="2"/>
        <v>0</v>
      </c>
      <c r="AH31" s="138"/>
      <c r="AI31" s="300"/>
      <c r="AJ31" s="301"/>
      <c r="AK31" s="491">
        <f t="shared" si="22"/>
        <v>0</v>
      </c>
      <c r="AL31" s="302"/>
      <c r="AM31" s="492">
        <f t="shared" si="23"/>
        <v>0</v>
      </c>
      <c r="AN31" s="493">
        <f t="shared" si="3"/>
        <v>0</v>
      </c>
      <c r="AO31" s="299"/>
      <c r="AP31" s="300"/>
      <c r="AQ31" s="301"/>
      <c r="AR31" s="491">
        <f t="shared" si="4"/>
        <v>0</v>
      </c>
      <c r="AS31" s="302"/>
      <c r="AT31" s="492">
        <f t="shared" si="24"/>
        <v>0</v>
      </c>
      <c r="AU31" s="493">
        <f t="shared" si="5"/>
        <v>0</v>
      </c>
      <c r="AV31" s="299"/>
      <c r="AW31" s="300"/>
      <c r="AX31" s="301"/>
      <c r="AY31" s="491">
        <f t="shared" si="6"/>
        <v>0</v>
      </c>
      <c r="AZ31" s="302"/>
      <c r="BA31" s="492">
        <f t="shared" si="25"/>
        <v>0</v>
      </c>
      <c r="BB31" s="493">
        <f t="shared" si="7"/>
        <v>0</v>
      </c>
      <c r="BC31" s="299"/>
      <c r="BD31" s="300"/>
      <c r="BE31" s="501"/>
      <c r="BF31" s="491">
        <f t="shared" si="8"/>
        <v>0</v>
      </c>
      <c r="BG31" s="302"/>
      <c r="BH31" s="492">
        <f t="shared" si="26"/>
        <v>0</v>
      </c>
      <c r="BI31" s="493">
        <f t="shared" si="9"/>
        <v>0</v>
      </c>
      <c r="BJ31" s="299"/>
      <c r="BK31" s="300"/>
      <c r="BL31" s="301"/>
      <c r="BM31" s="491">
        <f t="shared" si="10"/>
        <v>0</v>
      </c>
      <c r="BN31" s="302"/>
      <c r="BO31" s="492">
        <f t="shared" si="27"/>
        <v>0</v>
      </c>
      <c r="BP31" s="698">
        <f t="shared" si="11"/>
        <v>0</v>
      </c>
      <c r="BQ31" s="1045">
        <f t="shared" si="28"/>
        <v>0</v>
      </c>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row>
    <row r="32" spans="1:106" ht="20.149999999999999" customHeight="1">
      <c r="A32" s="1360"/>
      <c r="B32" s="1190"/>
      <c r="C32" s="299"/>
      <c r="D32" s="300"/>
      <c r="E32" s="301"/>
      <c r="F32" s="491">
        <f t="shared" si="12"/>
        <v>0</v>
      </c>
      <c r="G32" s="961">
        <f t="shared" si="13"/>
        <v>0</v>
      </c>
      <c r="H32" s="138"/>
      <c r="I32" s="428"/>
      <c r="J32" s="133"/>
      <c r="K32" s="491">
        <f t="shared" si="14"/>
        <v>0</v>
      </c>
      <c r="L32" s="961">
        <f t="shared" si="15"/>
        <v>0</v>
      </c>
      <c r="M32" s="138"/>
      <c r="N32" s="428"/>
      <c r="O32" s="133"/>
      <c r="P32" s="491">
        <f t="shared" si="16"/>
        <v>0</v>
      </c>
      <c r="Q32" s="429"/>
      <c r="R32" s="492">
        <f t="shared" si="17"/>
        <v>0</v>
      </c>
      <c r="S32" s="493">
        <f t="shared" si="0"/>
        <v>0</v>
      </c>
      <c r="T32" s="138"/>
      <c r="U32" s="428"/>
      <c r="V32" s="133"/>
      <c r="W32" s="491">
        <f t="shared" si="18"/>
        <v>0</v>
      </c>
      <c r="X32" s="429"/>
      <c r="Y32" s="492">
        <f t="shared" si="19"/>
        <v>0</v>
      </c>
      <c r="Z32" s="493">
        <f t="shared" si="1"/>
        <v>0</v>
      </c>
      <c r="AA32" s="138"/>
      <c r="AB32" s="428"/>
      <c r="AC32" s="133"/>
      <c r="AD32" s="491">
        <f t="shared" si="20"/>
        <v>0</v>
      </c>
      <c r="AE32" s="429"/>
      <c r="AF32" s="492">
        <f t="shared" si="21"/>
        <v>0</v>
      </c>
      <c r="AG32" s="493">
        <f t="shared" si="2"/>
        <v>0</v>
      </c>
      <c r="AH32" s="138"/>
      <c r="AI32" s="300"/>
      <c r="AJ32" s="301"/>
      <c r="AK32" s="491">
        <f t="shared" si="22"/>
        <v>0</v>
      </c>
      <c r="AL32" s="302"/>
      <c r="AM32" s="492">
        <f t="shared" si="23"/>
        <v>0</v>
      </c>
      <c r="AN32" s="493">
        <f t="shared" si="3"/>
        <v>0</v>
      </c>
      <c r="AO32" s="299"/>
      <c r="AP32" s="300"/>
      <c r="AQ32" s="301"/>
      <c r="AR32" s="491">
        <f t="shared" si="4"/>
        <v>0</v>
      </c>
      <c r="AS32" s="302"/>
      <c r="AT32" s="492">
        <f t="shared" si="24"/>
        <v>0</v>
      </c>
      <c r="AU32" s="493">
        <f t="shared" si="5"/>
        <v>0</v>
      </c>
      <c r="AV32" s="299"/>
      <c r="AW32" s="300"/>
      <c r="AX32" s="301"/>
      <c r="AY32" s="491">
        <f t="shared" si="6"/>
        <v>0</v>
      </c>
      <c r="AZ32" s="302"/>
      <c r="BA32" s="492">
        <f t="shared" si="25"/>
        <v>0</v>
      </c>
      <c r="BB32" s="493">
        <f t="shared" si="7"/>
        <v>0</v>
      </c>
      <c r="BC32" s="299"/>
      <c r="BD32" s="300"/>
      <c r="BE32" s="501"/>
      <c r="BF32" s="491">
        <f t="shared" si="8"/>
        <v>0</v>
      </c>
      <c r="BG32" s="302"/>
      <c r="BH32" s="492">
        <f t="shared" si="26"/>
        <v>0</v>
      </c>
      <c r="BI32" s="493">
        <f t="shared" si="9"/>
        <v>0</v>
      </c>
      <c r="BJ32" s="299"/>
      <c r="BK32" s="300"/>
      <c r="BL32" s="301"/>
      <c r="BM32" s="491">
        <f t="shared" si="10"/>
        <v>0</v>
      </c>
      <c r="BN32" s="302"/>
      <c r="BO32" s="492">
        <f t="shared" si="27"/>
        <v>0</v>
      </c>
      <c r="BP32" s="698">
        <f t="shared" si="11"/>
        <v>0</v>
      </c>
      <c r="BQ32" s="1045">
        <f t="shared" si="28"/>
        <v>0</v>
      </c>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row>
    <row r="33" spans="1:106" ht="20.149999999999999" customHeight="1">
      <c r="A33" s="1360"/>
      <c r="B33" s="1190"/>
      <c r="C33" s="299"/>
      <c r="D33" s="300"/>
      <c r="E33" s="301"/>
      <c r="F33" s="491">
        <f t="shared" si="12"/>
        <v>0</v>
      </c>
      <c r="G33" s="961">
        <f t="shared" si="13"/>
        <v>0</v>
      </c>
      <c r="H33" s="299"/>
      <c r="I33" s="300"/>
      <c r="J33" s="301"/>
      <c r="K33" s="491">
        <f t="shared" si="14"/>
        <v>0</v>
      </c>
      <c r="L33" s="961">
        <f t="shared" si="15"/>
        <v>0</v>
      </c>
      <c r="M33" s="299"/>
      <c r="N33" s="300"/>
      <c r="O33" s="301"/>
      <c r="P33" s="491">
        <f t="shared" si="16"/>
        <v>0</v>
      </c>
      <c r="Q33" s="302"/>
      <c r="R33" s="492">
        <f t="shared" si="17"/>
        <v>0</v>
      </c>
      <c r="S33" s="493">
        <f t="shared" si="0"/>
        <v>0</v>
      </c>
      <c r="T33" s="299"/>
      <c r="U33" s="300"/>
      <c r="V33" s="301"/>
      <c r="W33" s="491">
        <f t="shared" si="18"/>
        <v>0</v>
      </c>
      <c r="X33" s="302"/>
      <c r="Y33" s="492">
        <f t="shared" si="19"/>
        <v>0</v>
      </c>
      <c r="Z33" s="493">
        <f t="shared" si="1"/>
        <v>0</v>
      </c>
      <c r="AA33" s="299"/>
      <c r="AB33" s="300"/>
      <c r="AC33" s="301"/>
      <c r="AD33" s="491">
        <f t="shared" si="20"/>
        <v>0</v>
      </c>
      <c r="AE33" s="302"/>
      <c r="AF33" s="492">
        <f t="shared" si="21"/>
        <v>0</v>
      </c>
      <c r="AG33" s="493">
        <f t="shared" si="2"/>
        <v>0</v>
      </c>
      <c r="AH33" s="299"/>
      <c r="AI33" s="300"/>
      <c r="AJ33" s="301"/>
      <c r="AK33" s="491">
        <f t="shared" si="22"/>
        <v>0</v>
      </c>
      <c r="AL33" s="302"/>
      <c r="AM33" s="492">
        <f t="shared" si="23"/>
        <v>0</v>
      </c>
      <c r="AN33" s="493">
        <f t="shared" si="3"/>
        <v>0</v>
      </c>
      <c r="AO33" s="299"/>
      <c r="AP33" s="300"/>
      <c r="AQ33" s="301"/>
      <c r="AR33" s="491">
        <f t="shared" si="4"/>
        <v>0</v>
      </c>
      <c r="AS33" s="302"/>
      <c r="AT33" s="492">
        <f t="shared" si="24"/>
        <v>0</v>
      </c>
      <c r="AU33" s="493">
        <f t="shared" si="5"/>
        <v>0</v>
      </c>
      <c r="AV33" s="299"/>
      <c r="AW33" s="300"/>
      <c r="AX33" s="301"/>
      <c r="AY33" s="491">
        <f t="shared" si="6"/>
        <v>0</v>
      </c>
      <c r="AZ33" s="302"/>
      <c r="BA33" s="492">
        <f t="shared" si="25"/>
        <v>0</v>
      </c>
      <c r="BB33" s="493">
        <f t="shared" si="7"/>
        <v>0</v>
      </c>
      <c r="BC33" s="299"/>
      <c r="BD33" s="300"/>
      <c r="BE33" s="501"/>
      <c r="BF33" s="491">
        <f t="shared" si="8"/>
        <v>0</v>
      </c>
      <c r="BG33" s="302"/>
      <c r="BH33" s="492">
        <f t="shared" si="26"/>
        <v>0</v>
      </c>
      <c r="BI33" s="493">
        <f t="shared" si="9"/>
        <v>0</v>
      </c>
      <c r="BJ33" s="299"/>
      <c r="BK33" s="300"/>
      <c r="BL33" s="301"/>
      <c r="BM33" s="491">
        <f t="shared" si="10"/>
        <v>0</v>
      </c>
      <c r="BN33" s="302"/>
      <c r="BO33" s="492">
        <f t="shared" si="27"/>
        <v>0</v>
      </c>
      <c r="BP33" s="698">
        <f t="shared" si="11"/>
        <v>0</v>
      </c>
      <c r="BQ33" s="1045">
        <f t="shared" si="28"/>
        <v>0</v>
      </c>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row>
    <row r="34" spans="1:106" ht="20.149999999999999" customHeight="1">
      <c r="A34" s="1360"/>
      <c r="B34" s="1190"/>
      <c r="C34" s="299"/>
      <c r="D34" s="300"/>
      <c r="E34" s="301"/>
      <c r="F34" s="491">
        <f t="shared" si="12"/>
        <v>0</v>
      </c>
      <c r="G34" s="961">
        <f t="shared" si="13"/>
        <v>0</v>
      </c>
      <c r="H34" s="299"/>
      <c r="I34" s="300"/>
      <c r="J34" s="301"/>
      <c r="K34" s="491">
        <f t="shared" si="14"/>
        <v>0</v>
      </c>
      <c r="L34" s="961">
        <f t="shared" si="15"/>
        <v>0</v>
      </c>
      <c r="M34" s="299"/>
      <c r="N34" s="300"/>
      <c r="O34" s="301"/>
      <c r="P34" s="491">
        <f t="shared" si="16"/>
        <v>0</v>
      </c>
      <c r="Q34" s="302"/>
      <c r="R34" s="492">
        <f t="shared" si="17"/>
        <v>0</v>
      </c>
      <c r="S34" s="493">
        <f t="shared" si="0"/>
        <v>0</v>
      </c>
      <c r="T34" s="299"/>
      <c r="U34" s="300"/>
      <c r="V34" s="301"/>
      <c r="W34" s="491">
        <f t="shared" si="18"/>
        <v>0</v>
      </c>
      <c r="X34" s="302"/>
      <c r="Y34" s="492">
        <f t="shared" si="19"/>
        <v>0</v>
      </c>
      <c r="Z34" s="493">
        <f t="shared" si="1"/>
        <v>0</v>
      </c>
      <c r="AA34" s="299"/>
      <c r="AB34" s="300"/>
      <c r="AC34" s="301"/>
      <c r="AD34" s="491">
        <f t="shared" si="20"/>
        <v>0</v>
      </c>
      <c r="AE34" s="302"/>
      <c r="AF34" s="492">
        <f t="shared" si="21"/>
        <v>0</v>
      </c>
      <c r="AG34" s="493">
        <f t="shared" si="2"/>
        <v>0</v>
      </c>
      <c r="AH34" s="299"/>
      <c r="AI34" s="300"/>
      <c r="AJ34" s="301"/>
      <c r="AK34" s="491">
        <f t="shared" si="22"/>
        <v>0</v>
      </c>
      <c r="AL34" s="302"/>
      <c r="AM34" s="492">
        <f t="shared" si="23"/>
        <v>0</v>
      </c>
      <c r="AN34" s="493">
        <f t="shared" si="3"/>
        <v>0</v>
      </c>
      <c r="AO34" s="299"/>
      <c r="AP34" s="300"/>
      <c r="AQ34" s="301"/>
      <c r="AR34" s="491">
        <f t="shared" si="4"/>
        <v>0</v>
      </c>
      <c r="AS34" s="302"/>
      <c r="AT34" s="492">
        <f t="shared" si="24"/>
        <v>0</v>
      </c>
      <c r="AU34" s="493">
        <f t="shared" si="5"/>
        <v>0</v>
      </c>
      <c r="AV34" s="299"/>
      <c r="AW34" s="300"/>
      <c r="AX34" s="301"/>
      <c r="AY34" s="491">
        <f t="shared" si="6"/>
        <v>0</v>
      </c>
      <c r="AZ34" s="302"/>
      <c r="BA34" s="492">
        <f t="shared" si="25"/>
        <v>0</v>
      </c>
      <c r="BB34" s="493">
        <f t="shared" si="7"/>
        <v>0</v>
      </c>
      <c r="BC34" s="299"/>
      <c r="BD34" s="300"/>
      <c r="BE34" s="501"/>
      <c r="BF34" s="491">
        <f t="shared" si="8"/>
        <v>0</v>
      </c>
      <c r="BG34" s="302"/>
      <c r="BH34" s="492">
        <f t="shared" si="26"/>
        <v>0</v>
      </c>
      <c r="BI34" s="493">
        <f t="shared" si="9"/>
        <v>0</v>
      </c>
      <c r="BJ34" s="299"/>
      <c r="BK34" s="300"/>
      <c r="BL34" s="301"/>
      <c r="BM34" s="491">
        <f t="shared" si="10"/>
        <v>0</v>
      </c>
      <c r="BN34" s="302"/>
      <c r="BO34" s="492">
        <f t="shared" si="27"/>
        <v>0</v>
      </c>
      <c r="BP34" s="698">
        <f t="shared" si="11"/>
        <v>0</v>
      </c>
      <c r="BQ34" s="1045">
        <f t="shared" si="28"/>
        <v>0</v>
      </c>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row>
    <row r="35" spans="1:106" ht="20.149999999999999" customHeight="1">
      <c r="A35" s="1360"/>
      <c r="B35" s="1190"/>
      <c r="C35" s="299"/>
      <c r="D35" s="300"/>
      <c r="E35" s="301"/>
      <c r="F35" s="491">
        <f t="shared" si="12"/>
        <v>0</v>
      </c>
      <c r="G35" s="961">
        <f t="shared" si="13"/>
        <v>0</v>
      </c>
      <c r="H35" s="299"/>
      <c r="I35" s="428"/>
      <c r="J35" s="301"/>
      <c r="K35" s="491">
        <f t="shared" si="14"/>
        <v>0</v>
      </c>
      <c r="L35" s="961">
        <f t="shared" si="15"/>
        <v>0</v>
      </c>
      <c r="M35" s="138"/>
      <c r="N35" s="300"/>
      <c r="O35" s="301"/>
      <c r="P35" s="491">
        <f t="shared" si="16"/>
        <v>0</v>
      </c>
      <c r="Q35" s="302"/>
      <c r="R35" s="492">
        <f t="shared" si="17"/>
        <v>0</v>
      </c>
      <c r="S35" s="493">
        <f t="shared" si="0"/>
        <v>0</v>
      </c>
      <c r="T35" s="299"/>
      <c r="U35" s="300"/>
      <c r="V35" s="133"/>
      <c r="W35" s="491">
        <f t="shared" si="18"/>
        <v>0</v>
      </c>
      <c r="X35" s="302"/>
      <c r="Y35" s="492">
        <f t="shared" si="19"/>
        <v>0</v>
      </c>
      <c r="Z35" s="493">
        <f t="shared" si="1"/>
        <v>0</v>
      </c>
      <c r="AA35" s="299"/>
      <c r="AB35" s="428"/>
      <c r="AC35" s="301"/>
      <c r="AD35" s="491">
        <f t="shared" si="20"/>
        <v>0</v>
      </c>
      <c r="AE35" s="429"/>
      <c r="AF35" s="492">
        <f t="shared" si="21"/>
        <v>0</v>
      </c>
      <c r="AG35" s="493">
        <f t="shared" si="2"/>
        <v>0</v>
      </c>
      <c r="AH35" s="138"/>
      <c r="AI35" s="300"/>
      <c r="AJ35" s="301"/>
      <c r="AK35" s="491">
        <f t="shared" si="22"/>
        <v>0</v>
      </c>
      <c r="AL35" s="302"/>
      <c r="AM35" s="492">
        <f t="shared" si="23"/>
        <v>0</v>
      </c>
      <c r="AN35" s="493">
        <f t="shared" si="3"/>
        <v>0</v>
      </c>
      <c r="AO35" s="299"/>
      <c r="AP35" s="300"/>
      <c r="AQ35" s="301"/>
      <c r="AR35" s="491">
        <f t="shared" si="4"/>
        <v>0</v>
      </c>
      <c r="AS35" s="302"/>
      <c r="AT35" s="492">
        <f t="shared" si="24"/>
        <v>0</v>
      </c>
      <c r="AU35" s="493">
        <f t="shared" si="5"/>
        <v>0</v>
      </c>
      <c r="AV35" s="299"/>
      <c r="AW35" s="300"/>
      <c r="AX35" s="301"/>
      <c r="AY35" s="491">
        <f t="shared" si="6"/>
        <v>0</v>
      </c>
      <c r="AZ35" s="302"/>
      <c r="BA35" s="492">
        <f t="shared" si="25"/>
        <v>0</v>
      </c>
      <c r="BB35" s="493">
        <f t="shared" si="7"/>
        <v>0</v>
      </c>
      <c r="BC35" s="299"/>
      <c r="BD35" s="300"/>
      <c r="BE35" s="501"/>
      <c r="BF35" s="491">
        <f t="shared" si="8"/>
        <v>0</v>
      </c>
      <c r="BG35" s="302"/>
      <c r="BH35" s="492">
        <f t="shared" si="26"/>
        <v>0</v>
      </c>
      <c r="BI35" s="493">
        <f t="shared" si="9"/>
        <v>0</v>
      </c>
      <c r="BJ35" s="299"/>
      <c r="BK35" s="300"/>
      <c r="BL35" s="301"/>
      <c r="BM35" s="491">
        <f t="shared" si="10"/>
        <v>0</v>
      </c>
      <c r="BN35" s="302"/>
      <c r="BO35" s="492">
        <f t="shared" si="27"/>
        <v>0</v>
      </c>
      <c r="BP35" s="698">
        <f t="shared" si="11"/>
        <v>0</v>
      </c>
      <c r="BQ35" s="1045">
        <f t="shared" si="28"/>
        <v>0</v>
      </c>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row>
    <row r="36" spans="1:106" ht="20.149999999999999" customHeight="1">
      <c r="A36" s="1360"/>
      <c r="B36" s="1190"/>
      <c r="C36" s="299"/>
      <c r="D36" s="300"/>
      <c r="E36" s="301"/>
      <c r="F36" s="491">
        <f t="shared" si="12"/>
        <v>0</v>
      </c>
      <c r="G36" s="961">
        <f t="shared" si="13"/>
        <v>0</v>
      </c>
      <c r="H36" s="299"/>
      <c r="I36" s="428"/>
      <c r="J36" s="301"/>
      <c r="K36" s="491">
        <f t="shared" si="14"/>
        <v>0</v>
      </c>
      <c r="L36" s="961">
        <f t="shared" si="15"/>
        <v>0</v>
      </c>
      <c r="M36" s="138"/>
      <c r="N36" s="300"/>
      <c r="O36" s="301"/>
      <c r="P36" s="491">
        <f t="shared" si="16"/>
        <v>0</v>
      </c>
      <c r="Q36" s="302"/>
      <c r="R36" s="492">
        <f t="shared" si="17"/>
        <v>0</v>
      </c>
      <c r="S36" s="493">
        <f t="shared" si="0"/>
        <v>0</v>
      </c>
      <c r="T36" s="299"/>
      <c r="U36" s="300"/>
      <c r="V36" s="133"/>
      <c r="W36" s="491">
        <f t="shared" si="18"/>
        <v>0</v>
      </c>
      <c r="X36" s="302"/>
      <c r="Y36" s="492">
        <f t="shared" si="19"/>
        <v>0</v>
      </c>
      <c r="Z36" s="493">
        <f t="shared" si="1"/>
        <v>0</v>
      </c>
      <c r="AA36" s="299"/>
      <c r="AB36" s="428"/>
      <c r="AC36" s="301"/>
      <c r="AD36" s="491">
        <f t="shared" si="20"/>
        <v>0</v>
      </c>
      <c r="AE36" s="429"/>
      <c r="AF36" s="492">
        <f t="shared" si="21"/>
        <v>0</v>
      </c>
      <c r="AG36" s="493">
        <f t="shared" si="2"/>
        <v>0</v>
      </c>
      <c r="AH36" s="138"/>
      <c r="AI36" s="300"/>
      <c r="AJ36" s="301"/>
      <c r="AK36" s="491">
        <f t="shared" si="22"/>
        <v>0</v>
      </c>
      <c r="AL36" s="302"/>
      <c r="AM36" s="492">
        <f t="shared" si="23"/>
        <v>0</v>
      </c>
      <c r="AN36" s="493">
        <f t="shared" si="3"/>
        <v>0</v>
      </c>
      <c r="AO36" s="299"/>
      <c r="AP36" s="300"/>
      <c r="AQ36" s="301"/>
      <c r="AR36" s="491">
        <f t="shared" si="4"/>
        <v>0</v>
      </c>
      <c r="AS36" s="302"/>
      <c r="AT36" s="492">
        <f t="shared" si="24"/>
        <v>0</v>
      </c>
      <c r="AU36" s="493">
        <f t="shared" si="5"/>
        <v>0</v>
      </c>
      <c r="AV36" s="299"/>
      <c r="AW36" s="300"/>
      <c r="AX36" s="301"/>
      <c r="AY36" s="491">
        <f t="shared" si="6"/>
        <v>0</v>
      </c>
      <c r="AZ36" s="302"/>
      <c r="BA36" s="492">
        <f t="shared" si="25"/>
        <v>0</v>
      </c>
      <c r="BB36" s="493">
        <f t="shared" si="7"/>
        <v>0</v>
      </c>
      <c r="BC36" s="299"/>
      <c r="BD36" s="300"/>
      <c r="BE36" s="501"/>
      <c r="BF36" s="491">
        <f t="shared" si="8"/>
        <v>0</v>
      </c>
      <c r="BG36" s="302"/>
      <c r="BH36" s="492">
        <f t="shared" si="26"/>
        <v>0</v>
      </c>
      <c r="BI36" s="493">
        <f t="shared" si="9"/>
        <v>0</v>
      </c>
      <c r="BJ36" s="299"/>
      <c r="BK36" s="300"/>
      <c r="BL36" s="301"/>
      <c r="BM36" s="491">
        <f t="shared" si="10"/>
        <v>0</v>
      </c>
      <c r="BN36" s="302"/>
      <c r="BO36" s="492">
        <f t="shared" si="27"/>
        <v>0</v>
      </c>
      <c r="BP36" s="698">
        <f t="shared" si="11"/>
        <v>0</v>
      </c>
      <c r="BQ36" s="1045">
        <f t="shared" si="28"/>
        <v>0</v>
      </c>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row>
    <row r="37" spans="1:106" ht="20.149999999999999" customHeight="1">
      <c r="A37" s="1360"/>
      <c r="B37" s="1190"/>
      <c r="C37" s="299"/>
      <c r="D37" s="300"/>
      <c r="E37" s="301"/>
      <c r="F37" s="491">
        <f t="shared" si="12"/>
        <v>0</v>
      </c>
      <c r="G37" s="961">
        <f t="shared" si="13"/>
        <v>0</v>
      </c>
      <c r="H37" s="299"/>
      <c r="I37" s="428"/>
      <c r="J37" s="301"/>
      <c r="K37" s="491">
        <f t="shared" si="14"/>
        <v>0</v>
      </c>
      <c r="L37" s="961">
        <f t="shared" si="15"/>
        <v>0</v>
      </c>
      <c r="M37" s="138"/>
      <c r="N37" s="300"/>
      <c r="O37" s="301"/>
      <c r="P37" s="491">
        <f t="shared" si="16"/>
        <v>0</v>
      </c>
      <c r="Q37" s="302"/>
      <c r="R37" s="492">
        <f t="shared" si="17"/>
        <v>0</v>
      </c>
      <c r="S37" s="493">
        <f t="shared" si="0"/>
        <v>0</v>
      </c>
      <c r="T37" s="299"/>
      <c r="U37" s="300"/>
      <c r="V37" s="133"/>
      <c r="W37" s="491">
        <f t="shared" si="18"/>
        <v>0</v>
      </c>
      <c r="X37" s="302"/>
      <c r="Y37" s="492">
        <f t="shared" si="19"/>
        <v>0</v>
      </c>
      <c r="Z37" s="493">
        <f t="shared" si="1"/>
        <v>0</v>
      </c>
      <c r="AA37" s="299"/>
      <c r="AB37" s="428"/>
      <c r="AC37" s="301"/>
      <c r="AD37" s="491">
        <f t="shared" si="20"/>
        <v>0</v>
      </c>
      <c r="AE37" s="429"/>
      <c r="AF37" s="492">
        <f t="shared" si="21"/>
        <v>0</v>
      </c>
      <c r="AG37" s="493">
        <f t="shared" si="2"/>
        <v>0</v>
      </c>
      <c r="AH37" s="138"/>
      <c r="AI37" s="300"/>
      <c r="AJ37" s="301"/>
      <c r="AK37" s="491">
        <f t="shared" si="22"/>
        <v>0</v>
      </c>
      <c r="AL37" s="302"/>
      <c r="AM37" s="492">
        <f t="shared" si="23"/>
        <v>0</v>
      </c>
      <c r="AN37" s="493">
        <f t="shared" si="3"/>
        <v>0</v>
      </c>
      <c r="AO37" s="299"/>
      <c r="AP37" s="300"/>
      <c r="AQ37" s="301"/>
      <c r="AR37" s="491">
        <f t="shared" si="4"/>
        <v>0</v>
      </c>
      <c r="AS37" s="302"/>
      <c r="AT37" s="492">
        <f t="shared" si="24"/>
        <v>0</v>
      </c>
      <c r="AU37" s="493">
        <f t="shared" si="5"/>
        <v>0</v>
      </c>
      <c r="AV37" s="299"/>
      <c r="AW37" s="300"/>
      <c r="AX37" s="301"/>
      <c r="AY37" s="491">
        <f t="shared" si="6"/>
        <v>0</v>
      </c>
      <c r="AZ37" s="302"/>
      <c r="BA37" s="492">
        <f t="shared" si="25"/>
        <v>0</v>
      </c>
      <c r="BB37" s="493">
        <f t="shared" si="7"/>
        <v>0</v>
      </c>
      <c r="BC37" s="299"/>
      <c r="BD37" s="300"/>
      <c r="BE37" s="501"/>
      <c r="BF37" s="491">
        <f t="shared" si="8"/>
        <v>0</v>
      </c>
      <c r="BG37" s="302"/>
      <c r="BH37" s="492">
        <f t="shared" si="26"/>
        <v>0</v>
      </c>
      <c r="BI37" s="493">
        <f t="shared" si="9"/>
        <v>0</v>
      </c>
      <c r="BJ37" s="299"/>
      <c r="BK37" s="300"/>
      <c r="BL37" s="301"/>
      <c r="BM37" s="491">
        <f t="shared" si="10"/>
        <v>0</v>
      </c>
      <c r="BN37" s="302"/>
      <c r="BO37" s="492">
        <f t="shared" si="27"/>
        <v>0</v>
      </c>
      <c r="BP37" s="698">
        <f t="shared" si="11"/>
        <v>0</v>
      </c>
      <c r="BQ37" s="1045">
        <f t="shared" si="28"/>
        <v>0</v>
      </c>
      <c r="BR37" s="290"/>
      <c r="BS37" s="290"/>
      <c r="BT37" s="290"/>
      <c r="BU37" s="290"/>
      <c r="BV37" s="290"/>
      <c r="BW37" s="290"/>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row>
    <row r="38" spans="1:106" ht="20.149999999999999" customHeight="1">
      <c r="A38" s="1360"/>
      <c r="B38" s="1190"/>
      <c r="C38" s="299"/>
      <c r="D38" s="300"/>
      <c r="E38" s="301"/>
      <c r="F38" s="491">
        <f t="shared" si="12"/>
        <v>0</v>
      </c>
      <c r="G38" s="961">
        <f t="shared" si="13"/>
        <v>0</v>
      </c>
      <c r="H38" s="299"/>
      <c r="I38" s="428"/>
      <c r="J38" s="301"/>
      <c r="K38" s="491">
        <f t="shared" si="14"/>
        <v>0</v>
      </c>
      <c r="L38" s="961">
        <f t="shared" si="15"/>
        <v>0</v>
      </c>
      <c r="M38" s="138"/>
      <c r="N38" s="300"/>
      <c r="O38" s="301"/>
      <c r="P38" s="491">
        <f t="shared" si="16"/>
        <v>0</v>
      </c>
      <c r="Q38" s="302"/>
      <c r="R38" s="492">
        <f t="shared" si="17"/>
        <v>0</v>
      </c>
      <c r="S38" s="493">
        <f t="shared" si="0"/>
        <v>0</v>
      </c>
      <c r="T38" s="299"/>
      <c r="U38" s="300"/>
      <c r="V38" s="133"/>
      <c r="W38" s="491">
        <f t="shared" si="18"/>
        <v>0</v>
      </c>
      <c r="X38" s="302"/>
      <c r="Y38" s="492">
        <f t="shared" si="19"/>
        <v>0</v>
      </c>
      <c r="Z38" s="493">
        <f t="shared" si="1"/>
        <v>0</v>
      </c>
      <c r="AA38" s="299"/>
      <c r="AB38" s="428"/>
      <c r="AC38" s="301"/>
      <c r="AD38" s="491">
        <f t="shared" si="20"/>
        <v>0</v>
      </c>
      <c r="AE38" s="429"/>
      <c r="AF38" s="492">
        <f t="shared" si="21"/>
        <v>0</v>
      </c>
      <c r="AG38" s="493">
        <f t="shared" si="2"/>
        <v>0</v>
      </c>
      <c r="AH38" s="138"/>
      <c r="AI38" s="300"/>
      <c r="AJ38" s="301"/>
      <c r="AK38" s="491">
        <f t="shared" si="22"/>
        <v>0</v>
      </c>
      <c r="AL38" s="302"/>
      <c r="AM38" s="492">
        <f t="shared" si="23"/>
        <v>0</v>
      </c>
      <c r="AN38" s="493">
        <f t="shared" si="3"/>
        <v>0</v>
      </c>
      <c r="AO38" s="299"/>
      <c r="AP38" s="300"/>
      <c r="AQ38" s="301"/>
      <c r="AR38" s="491">
        <f t="shared" si="4"/>
        <v>0</v>
      </c>
      <c r="AS38" s="302"/>
      <c r="AT38" s="492">
        <f t="shared" si="24"/>
        <v>0</v>
      </c>
      <c r="AU38" s="493">
        <f t="shared" si="5"/>
        <v>0</v>
      </c>
      <c r="AV38" s="299"/>
      <c r="AW38" s="300"/>
      <c r="AX38" s="301"/>
      <c r="AY38" s="491">
        <f t="shared" si="6"/>
        <v>0</v>
      </c>
      <c r="AZ38" s="302"/>
      <c r="BA38" s="492">
        <f t="shared" si="25"/>
        <v>0</v>
      </c>
      <c r="BB38" s="493">
        <f t="shared" si="7"/>
        <v>0</v>
      </c>
      <c r="BC38" s="299"/>
      <c r="BD38" s="300"/>
      <c r="BE38" s="501"/>
      <c r="BF38" s="491">
        <f t="shared" si="8"/>
        <v>0</v>
      </c>
      <c r="BG38" s="302"/>
      <c r="BH38" s="492">
        <f t="shared" si="26"/>
        <v>0</v>
      </c>
      <c r="BI38" s="493">
        <f t="shared" si="9"/>
        <v>0</v>
      </c>
      <c r="BJ38" s="299"/>
      <c r="BK38" s="300"/>
      <c r="BL38" s="301"/>
      <c r="BM38" s="491">
        <f t="shared" si="10"/>
        <v>0</v>
      </c>
      <c r="BN38" s="302"/>
      <c r="BO38" s="492">
        <f t="shared" si="27"/>
        <v>0</v>
      </c>
      <c r="BP38" s="698">
        <f t="shared" si="11"/>
        <v>0</v>
      </c>
      <c r="BQ38" s="1045">
        <f t="shared" si="28"/>
        <v>0</v>
      </c>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row>
    <row r="39" spans="1:106" ht="20.149999999999999" customHeight="1">
      <c r="A39" s="1360"/>
      <c r="B39" s="1190"/>
      <c r="C39" s="299"/>
      <c r="D39" s="300"/>
      <c r="E39" s="301"/>
      <c r="F39" s="491">
        <f t="shared" si="12"/>
        <v>0</v>
      </c>
      <c r="G39" s="961">
        <f t="shared" si="13"/>
        <v>0</v>
      </c>
      <c r="H39" s="299"/>
      <c r="I39" s="428"/>
      <c r="J39" s="301"/>
      <c r="K39" s="491">
        <f t="shared" si="14"/>
        <v>0</v>
      </c>
      <c r="L39" s="961">
        <f t="shared" si="15"/>
        <v>0</v>
      </c>
      <c r="M39" s="138"/>
      <c r="N39" s="300"/>
      <c r="O39" s="301"/>
      <c r="P39" s="491">
        <f t="shared" si="16"/>
        <v>0</v>
      </c>
      <c r="Q39" s="302"/>
      <c r="R39" s="492">
        <f t="shared" si="17"/>
        <v>0</v>
      </c>
      <c r="S39" s="493">
        <f t="shared" si="0"/>
        <v>0</v>
      </c>
      <c r="T39" s="299"/>
      <c r="U39" s="300"/>
      <c r="V39" s="133"/>
      <c r="W39" s="491">
        <f t="shared" si="18"/>
        <v>0</v>
      </c>
      <c r="X39" s="302"/>
      <c r="Y39" s="492">
        <f t="shared" si="19"/>
        <v>0</v>
      </c>
      <c r="Z39" s="493">
        <f t="shared" si="1"/>
        <v>0</v>
      </c>
      <c r="AA39" s="299"/>
      <c r="AB39" s="428"/>
      <c r="AC39" s="301"/>
      <c r="AD39" s="491">
        <f t="shared" si="20"/>
        <v>0</v>
      </c>
      <c r="AE39" s="429"/>
      <c r="AF39" s="492">
        <f t="shared" si="21"/>
        <v>0</v>
      </c>
      <c r="AG39" s="493">
        <f t="shared" si="2"/>
        <v>0</v>
      </c>
      <c r="AH39" s="138"/>
      <c r="AI39" s="300"/>
      <c r="AJ39" s="301"/>
      <c r="AK39" s="491">
        <f t="shared" si="22"/>
        <v>0</v>
      </c>
      <c r="AL39" s="302"/>
      <c r="AM39" s="492">
        <f t="shared" si="23"/>
        <v>0</v>
      </c>
      <c r="AN39" s="493">
        <f t="shared" si="3"/>
        <v>0</v>
      </c>
      <c r="AO39" s="299"/>
      <c r="AP39" s="300"/>
      <c r="AQ39" s="301"/>
      <c r="AR39" s="491">
        <f t="shared" si="4"/>
        <v>0</v>
      </c>
      <c r="AS39" s="302"/>
      <c r="AT39" s="492">
        <f t="shared" si="24"/>
        <v>0</v>
      </c>
      <c r="AU39" s="493">
        <f t="shared" si="5"/>
        <v>0</v>
      </c>
      <c r="AV39" s="299"/>
      <c r="AW39" s="300"/>
      <c r="AX39" s="301"/>
      <c r="AY39" s="491">
        <f t="shared" si="6"/>
        <v>0</v>
      </c>
      <c r="AZ39" s="302"/>
      <c r="BA39" s="492">
        <f t="shared" si="25"/>
        <v>0</v>
      </c>
      <c r="BB39" s="493">
        <f t="shared" si="7"/>
        <v>0</v>
      </c>
      <c r="BC39" s="299"/>
      <c r="BD39" s="300"/>
      <c r="BE39" s="501"/>
      <c r="BF39" s="491">
        <f t="shared" si="8"/>
        <v>0</v>
      </c>
      <c r="BG39" s="302"/>
      <c r="BH39" s="492">
        <f t="shared" si="26"/>
        <v>0</v>
      </c>
      <c r="BI39" s="493">
        <f t="shared" si="9"/>
        <v>0</v>
      </c>
      <c r="BJ39" s="299"/>
      <c r="BK39" s="300"/>
      <c r="BL39" s="301"/>
      <c r="BM39" s="491">
        <f t="shared" si="10"/>
        <v>0</v>
      </c>
      <c r="BN39" s="302"/>
      <c r="BO39" s="492">
        <f t="shared" si="27"/>
        <v>0</v>
      </c>
      <c r="BP39" s="698">
        <f t="shared" si="11"/>
        <v>0</v>
      </c>
      <c r="BQ39" s="1045">
        <f t="shared" si="28"/>
        <v>0</v>
      </c>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row>
    <row r="40" spans="1:106" ht="20.149999999999999" customHeight="1">
      <c r="A40" s="1360"/>
      <c r="B40" s="1190"/>
      <c r="C40" s="299"/>
      <c r="D40" s="300"/>
      <c r="E40" s="301"/>
      <c r="F40" s="491">
        <f t="shared" si="12"/>
        <v>0</v>
      </c>
      <c r="G40" s="961">
        <f t="shared" si="13"/>
        <v>0</v>
      </c>
      <c r="H40" s="299"/>
      <c r="I40" s="428"/>
      <c r="J40" s="301"/>
      <c r="K40" s="491">
        <f t="shared" si="14"/>
        <v>0</v>
      </c>
      <c r="L40" s="961">
        <f t="shared" si="15"/>
        <v>0</v>
      </c>
      <c r="M40" s="138"/>
      <c r="N40" s="300"/>
      <c r="O40" s="301"/>
      <c r="P40" s="491">
        <f t="shared" si="16"/>
        <v>0</v>
      </c>
      <c r="Q40" s="302"/>
      <c r="R40" s="492">
        <f t="shared" si="17"/>
        <v>0</v>
      </c>
      <c r="S40" s="493">
        <f t="shared" si="0"/>
        <v>0</v>
      </c>
      <c r="T40" s="299"/>
      <c r="U40" s="300"/>
      <c r="V40" s="133"/>
      <c r="W40" s="491">
        <f t="shared" si="18"/>
        <v>0</v>
      </c>
      <c r="X40" s="302"/>
      <c r="Y40" s="492">
        <f t="shared" si="19"/>
        <v>0</v>
      </c>
      <c r="Z40" s="493">
        <f t="shared" si="1"/>
        <v>0</v>
      </c>
      <c r="AA40" s="299"/>
      <c r="AB40" s="428"/>
      <c r="AC40" s="301"/>
      <c r="AD40" s="491">
        <f t="shared" si="20"/>
        <v>0</v>
      </c>
      <c r="AE40" s="429"/>
      <c r="AF40" s="492">
        <f t="shared" si="21"/>
        <v>0</v>
      </c>
      <c r="AG40" s="493">
        <f t="shared" si="2"/>
        <v>0</v>
      </c>
      <c r="AH40" s="138"/>
      <c r="AI40" s="300"/>
      <c r="AJ40" s="301"/>
      <c r="AK40" s="491">
        <f t="shared" si="22"/>
        <v>0</v>
      </c>
      <c r="AL40" s="302"/>
      <c r="AM40" s="492">
        <f t="shared" si="23"/>
        <v>0</v>
      </c>
      <c r="AN40" s="493">
        <f t="shared" si="3"/>
        <v>0</v>
      </c>
      <c r="AO40" s="299"/>
      <c r="AP40" s="300"/>
      <c r="AQ40" s="301"/>
      <c r="AR40" s="491">
        <f t="shared" si="4"/>
        <v>0</v>
      </c>
      <c r="AS40" s="302"/>
      <c r="AT40" s="492">
        <f t="shared" si="24"/>
        <v>0</v>
      </c>
      <c r="AU40" s="493">
        <f t="shared" si="5"/>
        <v>0</v>
      </c>
      <c r="AV40" s="299"/>
      <c r="AW40" s="300"/>
      <c r="AX40" s="301"/>
      <c r="AY40" s="491">
        <f t="shared" si="6"/>
        <v>0</v>
      </c>
      <c r="AZ40" s="302"/>
      <c r="BA40" s="492">
        <f t="shared" si="25"/>
        <v>0</v>
      </c>
      <c r="BB40" s="493">
        <f t="shared" si="7"/>
        <v>0</v>
      </c>
      <c r="BC40" s="299"/>
      <c r="BD40" s="300"/>
      <c r="BE40" s="501"/>
      <c r="BF40" s="491">
        <f t="shared" si="8"/>
        <v>0</v>
      </c>
      <c r="BG40" s="302"/>
      <c r="BH40" s="492">
        <f t="shared" si="26"/>
        <v>0</v>
      </c>
      <c r="BI40" s="493">
        <f t="shared" si="9"/>
        <v>0</v>
      </c>
      <c r="BJ40" s="299"/>
      <c r="BK40" s="300"/>
      <c r="BL40" s="301"/>
      <c r="BM40" s="491">
        <f t="shared" si="10"/>
        <v>0</v>
      </c>
      <c r="BN40" s="302"/>
      <c r="BO40" s="492">
        <f t="shared" si="27"/>
        <v>0</v>
      </c>
      <c r="BP40" s="698">
        <f t="shared" si="11"/>
        <v>0</v>
      </c>
      <c r="BQ40" s="1045">
        <f t="shared" si="28"/>
        <v>0</v>
      </c>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row>
    <row r="41" spans="1:106" ht="20.149999999999999" customHeight="1">
      <c r="A41" s="1360"/>
      <c r="B41" s="1190"/>
      <c r="C41" s="299"/>
      <c r="D41" s="300"/>
      <c r="E41" s="301"/>
      <c r="F41" s="491">
        <f t="shared" si="12"/>
        <v>0</v>
      </c>
      <c r="G41" s="961">
        <f t="shared" si="13"/>
        <v>0</v>
      </c>
      <c r="H41" s="299"/>
      <c r="I41" s="428"/>
      <c r="J41" s="301"/>
      <c r="K41" s="491">
        <f t="shared" si="14"/>
        <v>0</v>
      </c>
      <c r="L41" s="961">
        <f t="shared" si="15"/>
        <v>0</v>
      </c>
      <c r="M41" s="138"/>
      <c r="N41" s="300"/>
      <c r="O41" s="301"/>
      <c r="P41" s="491">
        <f t="shared" si="16"/>
        <v>0</v>
      </c>
      <c r="Q41" s="302"/>
      <c r="R41" s="492">
        <f t="shared" si="17"/>
        <v>0</v>
      </c>
      <c r="S41" s="493">
        <f t="shared" si="0"/>
        <v>0</v>
      </c>
      <c r="T41" s="299"/>
      <c r="U41" s="300"/>
      <c r="V41" s="133"/>
      <c r="W41" s="491">
        <f t="shared" si="18"/>
        <v>0</v>
      </c>
      <c r="X41" s="302"/>
      <c r="Y41" s="492">
        <f t="shared" si="19"/>
        <v>0</v>
      </c>
      <c r="Z41" s="493">
        <f t="shared" si="1"/>
        <v>0</v>
      </c>
      <c r="AA41" s="299"/>
      <c r="AB41" s="428"/>
      <c r="AC41" s="301"/>
      <c r="AD41" s="491">
        <f t="shared" si="20"/>
        <v>0</v>
      </c>
      <c r="AE41" s="429"/>
      <c r="AF41" s="492">
        <f t="shared" si="21"/>
        <v>0</v>
      </c>
      <c r="AG41" s="493">
        <f t="shared" si="2"/>
        <v>0</v>
      </c>
      <c r="AH41" s="138"/>
      <c r="AI41" s="300"/>
      <c r="AJ41" s="301"/>
      <c r="AK41" s="491">
        <f t="shared" si="22"/>
        <v>0</v>
      </c>
      <c r="AL41" s="302"/>
      <c r="AM41" s="492">
        <f t="shared" si="23"/>
        <v>0</v>
      </c>
      <c r="AN41" s="493">
        <f t="shared" si="3"/>
        <v>0</v>
      </c>
      <c r="AO41" s="299"/>
      <c r="AP41" s="300"/>
      <c r="AQ41" s="301"/>
      <c r="AR41" s="491">
        <f t="shared" si="4"/>
        <v>0</v>
      </c>
      <c r="AS41" s="302"/>
      <c r="AT41" s="492">
        <f t="shared" si="24"/>
        <v>0</v>
      </c>
      <c r="AU41" s="493">
        <f t="shared" si="5"/>
        <v>0</v>
      </c>
      <c r="AV41" s="299"/>
      <c r="AW41" s="300"/>
      <c r="AX41" s="301"/>
      <c r="AY41" s="491">
        <f t="shared" si="6"/>
        <v>0</v>
      </c>
      <c r="AZ41" s="302"/>
      <c r="BA41" s="492">
        <f t="shared" si="25"/>
        <v>0</v>
      </c>
      <c r="BB41" s="493">
        <f t="shared" si="7"/>
        <v>0</v>
      </c>
      <c r="BC41" s="299"/>
      <c r="BD41" s="300"/>
      <c r="BE41" s="501"/>
      <c r="BF41" s="491">
        <f t="shared" si="8"/>
        <v>0</v>
      </c>
      <c r="BG41" s="302"/>
      <c r="BH41" s="492">
        <f t="shared" si="26"/>
        <v>0</v>
      </c>
      <c r="BI41" s="493">
        <f t="shared" si="9"/>
        <v>0</v>
      </c>
      <c r="BJ41" s="299"/>
      <c r="BK41" s="300"/>
      <c r="BL41" s="301"/>
      <c r="BM41" s="491">
        <f t="shared" si="10"/>
        <v>0</v>
      </c>
      <c r="BN41" s="302"/>
      <c r="BO41" s="492">
        <f t="shared" si="27"/>
        <v>0</v>
      </c>
      <c r="BP41" s="698">
        <f t="shared" si="11"/>
        <v>0</v>
      </c>
      <c r="BQ41" s="1045">
        <f t="shared" si="28"/>
        <v>0</v>
      </c>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row>
    <row r="42" spans="1:106" ht="20.149999999999999" customHeight="1">
      <c r="A42" s="1360"/>
      <c r="B42" s="1190"/>
      <c r="C42" s="299"/>
      <c r="D42" s="300"/>
      <c r="E42" s="301"/>
      <c r="F42" s="491">
        <f t="shared" si="12"/>
        <v>0</v>
      </c>
      <c r="G42" s="961">
        <f t="shared" si="13"/>
        <v>0</v>
      </c>
      <c r="H42" s="299"/>
      <c r="I42" s="428"/>
      <c r="J42" s="301"/>
      <c r="K42" s="491">
        <f t="shared" si="14"/>
        <v>0</v>
      </c>
      <c r="L42" s="961">
        <f t="shared" si="15"/>
        <v>0</v>
      </c>
      <c r="M42" s="138"/>
      <c r="N42" s="300"/>
      <c r="O42" s="301"/>
      <c r="P42" s="491">
        <f t="shared" si="16"/>
        <v>0</v>
      </c>
      <c r="Q42" s="302"/>
      <c r="R42" s="492">
        <f t="shared" si="17"/>
        <v>0</v>
      </c>
      <c r="S42" s="493">
        <f t="shared" si="0"/>
        <v>0</v>
      </c>
      <c r="T42" s="299"/>
      <c r="U42" s="300"/>
      <c r="V42" s="133"/>
      <c r="W42" s="491">
        <f t="shared" si="18"/>
        <v>0</v>
      </c>
      <c r="X42" s="302"/>
      <c r="Y42" s="492">
        <f t="shared" si="19"/>
        <v>0</v>
      </c>
      <c r="Z42" s="493">
        <f t="shared" si="1"/>
        <v>0</v>
      </c>
      <c r="AA42" s="299"/>
      <c r="AB42" s="428"/>
      <c r="AC42" s="301"/>
      <c r="AD42" s="491">
        <f t="shared" si="20"/>
        <v>0</v>
      </c>
      <c r="AE42" s="429"/>
      <c r="AF42" s="492">
        <f t="shared" si="21"/>
        <v>0</v>
      </c>
      <c r="AG42" s="493">
        <f t="shared" si="2"/>
        <v>0</v>
      </c>
      <c r="AH42" s="138"/>
      <c r="AI42" s="300"/>
      <c r="AJ42" s="301"/>
      <c r="AK42" s="491">
        <f t="shared" si="22"/>
        <v>0</v>
      </c>
      <c r="AL42" s="302"/>
      <c r="AM42" s="492">
        <f t="shared" si="23"/>
        <v>0</v>
      </c>
      <c r="AN42" s="493">
        <f t="shared" si="3"/>
        <v>0</v>
      </c>
      <c r="AO42" s="299"/>
      <c r="AP42" s="300"/>
      <c r="AQ42" s="301"/>
      <c r="AR42" s="491">
        <f t="shared" si="4"/>
        <v>0</v>
      </c>
      <c r="AS42" s="302"/>
      <c r="AT42" s="492">
        <f t="shared" si="24"/>
        <v>0</v>
      </c>
      <c r="AU42" s="493">
        <f t="shared" si="5"/>
        <v>0</v>
      </c>
      <c r="AV42" s="299"/>
      <c r="AW42" s="300"/>
      <c r="AX42" s="301"/>
      <c r="AY42" s="491">
        <f t="shared" si="6"/>
        <v>0</v>
      </c>
      <c r="AZ42" s="302"/>
      <c r="BA42" s="492">
        <f t="shared" si="25"/>
        <v>0</v>
      </c>
      <c r="BB42" s="493">
        <f t="shared" si="7"/>
        <v>0</v>
      </c>
      <c r="BC42" s="299"/>
      <c r="BD42" s="300"/>
      <c r="BE42" s="501"/>
      <c r="BF42" s="491">
        <f t="shared" si="8"/>
        <v>0</v>
      </c>
      <c r="BG42" s="302"/>
      <c r="BH42" s="492">
        <f t="shared" si="26"/>
        <v>0</v>
      </c>
      <c r="BI42" s="493">
        <f t="shared" si="9"/>
        <v>0</v>
      </c>
      <c r="BJ42" s="299"/>
      <c r="BK42" s="300"/>
      <c r="BL42" s="301"/>
      <c r="BM42" s="491">
        <f t="shared" si="10"/>
        <v>0</v>
      </c>
      <c r="BN42" s="302"/>
      <c r="BO42" s="492">
        <f t="shared" si="27"/>
        <v>0</v>
      </c>
      <c r="BP42" s="698">
        <f t="shared" si="11"/>
        <v>0</v>
      </c>
      <c r="BQ42" s="1045">
        <f t="shared" si="28"/>
        <v>0</v>
      </c>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row>
    <row r="43" spans="1:106" ht="20.149999999999999" customHeight="1">
      <c r="A43" s="1360"/>
      <c r="B43" s="1190"/>
      <c r="C43" s="299"/>
      <c r="D43" s="300"/>
      <c r="E43" s="301"/>
      <c r="F43" s="491">
        <f t="shared" si="12"/>
        <v>0</v>
      </c>
      <c r="G43" s="961">
        <f t="shared" ref="G43:G55" si="29">ROUND(C43*F43,0)</f>
        <v>0</v>
      </c>
      <c r="H43" s="299"/>
      <c r="I43" s="428"/>
      <c r="J43" s="301"/>
      <c r="K43" s="491">
        <f t="shared" si="14"/>
        <v>0</v>
      </c>
      <c r="L43" s="961">
        <f t="shared" si="15"/>
        <v>0</v>
      </c>
      <c r="M43" s="138"/>
      <c r="N43" s="300"/>
      <c r="O43" s="301"/>
      <c r="P43" s="491">
        <f t="shared" si="16"/>
        <v>0</v>
      </c>
      <c r="Q43" s="302"/>
      <c r="R43" s="492">
        <f t="shared" si="17"/>
        <v>0</v>
      </c>
      <c r="S43" s="493">
        <f t="shared" si="0"/>
        <v>0</v>
      </c>
      <c r="T43" s="299"/>
      <c r="U43" s="300"/>
      <c r="V43" s="133"/>
      <c r="W43" s="491">
        <f t="shared" si="18"/>
        <v>0</v>
      </c>
      <c r="X43" s="302"/>
      <c r="Y43" s="492">
        <f t="shared" si="19"/>
        <v>0</v>
      </c>
      <c r="Z43" s="493">
        <f t="shared" si="1"/>
        <v>0</v>
      </c>
      <c r="AA43" s="299"/>
      <c r="AB43" s="428"/>
      <c r="AC43" s="301"/>
      <c r="AD43" s="491">
        <f t="shared" si="20"/>
        <v>0</v>
      </c>
      <c r="AE43" s="429"/>
      <c r="AF43" s="492">
        <f t="shared" si="21"/>
        <v>0</v>
      </c>
      <c r="AG43" s="493">
        <f t="shared" si="2"/>
        <v>0</v>
      </c>
      <c r="AH43" s="138"/>
      <c r="AI43" s="300"/>
      <c r="AJ43" s="301"/>
      <c r="AK43" s="491">
        <f t="shared" si="22"/>
        <v>0</v>
      </c>
      <c r="AL43" s="302"/>
      <c r="AM43" s="492">
        <f t="shared" si="23"/>
        <v>0</v>
      </c>
      <c r="AN43" s="493">
        <f t="shared" si="3"/>
        <v>0</v>
      </c>
      <c r="AO43" s="299"/>
      <c r="AP43" s="300"/>
      <c r="AQ43" s="301"/>
      <c r="AR43" s="491">
        <f t="shared" si="4"/>
        <v>0</v>
      </c>
      <c r="AS43" s="302"/>
      <c r="AT43" s="492">
        <f t="shared" si="24"/>
        <v>0</v>
      </c>
      <c r="AU43" s="493">
        <f t="shared" si="5"/>
        <v>0</v>
      </c>
      <c r="AV43" s="299"/>
      <c r="AW43" s="300"/>
      <c r="AX43" s="301"/>
      <c r="AY43" s="491">
        <f t="shared" si="6"/>
        <v>0</v>
      </c>
      <c r="AZ43" s="302"/>
      <c r="BA43" s="492">
        <f t="shared" si="25"/>
        <v>0</v>
      </c>
      <c r="BB43" s="493">
        <f t="shared" si="7"/>
        <v>0</v>
      </c>
      <c r="BC43" s="299"/>
      <c r="BD43" s="300"/>
      <c r="BE43" s="501"/>
      <c r="BF43" s="491">
        <f t="shared" si="8"/>
        <v>0</v>
      </c>
      <c r="BG43" s="302"/>
      <c r="BH43" s="492">
        <f t="shared" si="26"/>
        <v>0</v>
      </c>
      <c r="BI43" s="493">
        <f t="shared" si="9"/>
        <v>0</v>
      </c>
      <c r="BJ43" s="299"/>
      <c r="BK43" s="300"/>
      <c r="BL43" s="301"/>
      <c r="BM43" s="491">
        <f t="shared" si="10"/>
        <v>0</v>
      </c>
      <c r="BN43" s="302"/>
      <c r="BO43" s="492">
        <f t="shared" si="27"/>
        <v>0</v>
      </c>
      <c r="BP43" s="698">
        <f t="shared" si="11"/>
        <v>0</v>
      </c>
      <c r="BQ43" s="1045">
        <f t="shared" si="28"/>
        <v>0</v>
      </c>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row>
    <row r="44" spans="1:106" ht="20.149999999999999" customHeight="1">
      <c r="A44" s="1360"/>
      <c r="B44" s="1190"/>
      <c r="C44" s="299"/>
      <c r="D44" s="300"/>
      <c r="E44" s="301"/>
      <c r="F44" s="491">
        <f t="shared" si="12"/>
        <v>0</v>
      </c>
      <c r="G44" s="961">
        <f t="shared" si="29"/>
        <v>0</v>
      </c>
      <c r="H44" s="299"/>
      <c r="I44" s="428"/>
      <c r="J44" s="301"/>
      <c r="K44" s="491">
        <f t="shared" si="14"/>
        <v>0</v>
      </c>
      <c r="L44" s="961">
        <f t="shared" si="15"/>
        <v>0</v>
      </c>
      <c r="M44" s="138"/>
      <c r="N44" s="300"/>
      <c r="O44" s="301"/>
      <c r="P44" s="491">
        <f t="shared" si="16"/>
        <v>0</v>
      </c>
      <c r="Q44" s="302"/>
      <c r="R44" s="492">
        <f t="shared" si="17"/>
        <v>0</v>
      </c>
      <c r="S44" s="493">
        <f t="shared" si="0"/>
        <v>0</v>
      </c>
      <c r="T44" s="299"/>
      <c r="U44" s="300"/>
      <c r="V44" s="133"/>
      <c r="W44" s="491">
        <f t="shared" si="18"/>
        <v>0</v>
      </c>
      <c r="X44" s="302"/>
      <c r="Y44" s="492">
        <f t="shared" si="19"/>
        <v>0</v>
      </c>
      <c r="Z44" s="493">
        <f t="shared" si="1"/>
        <v>0</v>
      </c>
      <c r="AA44" s="299"/>
      <c r="AB44" s="428"/>
      <c r="AC44" s="301"/>
      <c r="AD44" s="491">
        <f t="shared" si="20"/>
        <v>0</v>
      </c>
      <c r="AE44" s="429"/>
      <c r="AF44" s="492">
        <f t="shared" si="21"/>
        <v>0</v>
      </c>
      <c r="AG44" s="493">
        <f t="shared" si="2"/>
        <v>0</v>
      </c>
      <c r="AH44" s="138"/>
      <c r="AI44" s="300"/>
      <c r="AJ44" s="301"/>
      <c r="AK44" s="491">
        <f t="shared" si="22"/>
        <v>0</v>
      </c>
      <c r="AL44" s="302"/>
      <c r="AM44" s="492">
        <f t="shared" si="23"/>
        <v>0</v>
      </c>
      <c r="AN44" s="493">
        <f t="shared" si="3"/>
        <v>0</v>
      </c>
      <c r="AO44" s="299"/>
      <c r="AP44" s="300"/>
      <c r="AQ44" s="301"/>
      <c r="AR44" s="491">
        <f t="shared" si="4"/>
        <v>0</v>
      </c>
      <c r="AS44" s="302"/>
      <c r="AT44" s="492">
        <f t="shared" si="24"/>
        <v>0</v>
      </c>
      <c r="AU44" s="493">
        <f t="shared" si="5"/>
        <v>0</v>
      </c>
      <c r="AV44" s="299"/>
      <c r="AW44" s="300"/>
      <c r="AX44" s="301"/>
      <c r="AY44" s="491">
        <f t="shared" si="6"/>
        <v>0</v>
      </c>
      <c r="AZ44" s="302"/>
      <c r="BA44" s="492">
        <f t="shared" si="25"/>
        <v>0</v>
      </c>
      <c r="BB44" s="493">
        <f t="shared" si="7"/>
        <v>0</v>
      </c>
      <c r="BC44" s="299"/>
      <c r="BD44" s="300"/>
      <c r="BE44" s="501"/>
      <c r="BF44" s="491">
        <f t="shared" si="8"/>
        <v>0</v>
      </c>
      <c r="BG44" s="302"/>
      <c r="BH44" s="492">
        <f t="shared" si="26"/>
        <v>0</v>
      </c>
      <c r="BI44" s="493">
        <f t="shared" si="9"/>
        <v>0</v>
      </c>
      <c r="BJ44" s="299"/>
      <c r="BK44" s="300"/>
      <c r="BL44" s="301"/>
      <c r="BM44" s="491">
        <f t="shared" si="10"/>
        <v>0</v>
      </c>
      <c r="BN44" s="302"/>
      <c r="BO44" s="492">
        <f t="shared" si="27"/>
        <v>0</v>
      </c>
      <c r="BP44" s="698">
        <f t="shared" si="11"/>
        <v>0</v>
      </c>
      <c r="BQ44" s="1045">
        <f t="shared" si="28"/>
        <v>0</v>
      </c>
      <c r="BR44" s="290"/>
      <c r="BS44" s="290"/>
      <c r="BT44" s="290"/>
      <c r="BU44" s="290"/>
      <c r="BV44" s="290"/>
      <c r="BW44" s="290"/>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row>
    <row r="45" spans="1:106" ht="20.149999999999999" customHeight="1">
      <c r="A45" s="1360"/>
      <c r="B45" s="1190"/>
      <c r="C45" s="299"/>
      <c r="D45" s="300"/>
      <c r="E45" s="301"/>
      <c r="F45" s="491">
        <f t="shared" si="12"/>
        <v>0</v>
      </c>
      <c r="G45" s="961">
        <f t="shared" si="29"/>
        <v>0</v>
      </c>
      <c r="H45" s="299"/>
      <c r="I45" s="428"/>
      <c r="J45" s="301"/>
      <c r="K45" s="491">
        <f t="shared" si="14"/>
        <v>0</v>
      </c>
      <c r="L45" s="961">
        <f t="shared" si="15"/>
        <v>0</v>
      </c>
      <c r="M45" s="138"/>
      <c r="N45" s="300"/>
      <c r="O45" s="301"/>
      <c r="P45" s="491">
        <f t="shared" si="16"/>
        <v>0</v>
      </c>
      <c r="Q45" s="302"/>
      <c r="R45" s="492">
        <f t="shared" si="17"/>
        <v>0</v>
      </c>
      <c r="S45" s="493">
        <f t="shared" si="0"/>
        <v>0</v>
      </c>
      <c r="T45" s="299"/>
      <c r="U45" s="300"/>
      <c r="V45" s="133"/>
      <c r="W45" s="491">
        <f t="shared" si="18"/>
        <v>0</v>
      </c>
      <c r="X45" s="302"/>
      <c r="Y45" s="492">
        <f t="shared" si="19"/>
        <v>0</v>
      </c>
      <c r="Z45" s="493">
        <f t="shared" si="1"/>
        <v>0</v>
      </c>
      <c r="AA45" s="299"/>
      <c r="AB45" s="428"/>
      <c r="AC45" s="301"/>
      <c r="AD45" s="491">
        <f t="shared" si="20"/>
        <v>0</v>
      </c>
      <c r="AE45" s="429"/>
      <c r="AF45" s="492">
        <f t="shared" si="21"/>
        <v>0</v>
      </c>
      <c r="AG45" s="493">
        <f t="shared" si="2"/>
        <v>0</v>
      </c>
      <c r="AH45" s="138"/>
      <c r="AI45" s="300"/>
      <c r="AJ45" s="301"/>
      <c r="AK45" s="491">
        <f t="shared" si="22"/>
        <v>0</v>
      </c>
      <c r="AL45" s="302"/>
      <c r="AM45" s="492">
        <f t="shared" si="23"/>
        <v>0</v>
      </c>
      <c r="AN45" s="493">
        <f t="shared" si="3"/>
        <v>0</v>
      </c>
      <c r="AO45" s="299"/>
      <c r="AP45" s="300"/>
      <c r="AQ45" s="301"/>
      <c r="AR45" s="491">
        <f t="shared" si="4"/>
        <v>0</v>
      </c>
      <c r="AS45" s="302"/>
      <c r="AT45" s="492">
        <f t="shared" si="24"/>
        <v>0</v>
      </c>
      <c r="AU45" s="493">
        <f t="shared" si="5"/>
        <v>0</v>
      </c>
      <c r="AV45" s="299"/>
      <c r="AW45" s="300"/>
      <c r="AX45" s="301"/>
      <c r="AY45" s="491">
        <f t="shared" si="6"/>
        <v>0</v>
      </c>
      <c r="AZ45" s="302"/>
      <c r="BA45" s="492">
        <f t="shared" si="25"/>
        <v>0</v>
      </c>
      <c r="BB45" s="493">
        <f t="shared" si="7"/>
        <v>0</v>
      </c>
      <c r="BC45" s="299"/>
      <c r="BD45" s="300"/>
      <c r="BE45" s="501"/>
      <c r="BF45" s="491">
        <f t="shared" si="8"/>
        <v>0</v>
      </c>
      <c r="BG45" s="302"/>
      <c r="BH45" s="492">
        <f t="shared" si="26"/>
        <v>0</v>
      </c>
      <c r="BI45" s="493">
        <f t="shared" si="9"/>
        <v>0</v>
      </c>
      <c r="BJ45" s="299"/>
      <c r="BK45" s="300"/>
      <c r="BL45" s="301"/>
      <c r="BM45" s="491">
        <f t="shared" si="10"/>
        <v>0</v>
      </c>
      <c r="BN45" s="302"/>
      <c r="BO45" s="492">
        <f t="shared" si="27"/>
        <v>0</v>
      </c>
      <c r="BP45" s="698">
        <f t="shared" si="11"/>
        <v>0</v>
      </c>
      <c r="BQ45" s="1045">
        <f t="shared" si="28"/>
        <v>0</v>
      </c>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row>
    <row r="46" spans="1:106" ht="20.149999999999999" customHeight="1">
      <c r="A46" s="1360"/>
      <c r="B46" s="1190"/>
      <c r="C46" s="299"/>
      <c r="D46" s="300"/>
      <c r="E46" s="301"/>
      <c r="F46" s="491">
        <f t="shared" si="12"/>
        <v>0</v>
      </c>
      <c r="G46" s="961">
        <f t="shared" si="29"/>
        <v>0</v>
      </c>
      <c r="H46" s="299"/>
      <c r="I46" s="428"/>
      <c r="J46" s="301"/>
      <c r="K46" s="491">
        <f t="shared" si="14"/>
        <v>0</v>
      </c>
      <c r="L46" s="961">
        <f t="shared" si="15"/>
        <v>0</v>
      </c>
      <c r="M46" s="138"/>
      <c r="N46" s="300"/>
      <c r="O46" s="301"/>
      <c r="P46" s="491">
        <f t="shared" si="16"/>
        <v>0</v>
      </c>
      <c r="Q46" s="302"/>
      <c r="R46" s="492">
        <f t="shared" si="17"/>
        <v>0</v>
      </c>
      <c r="S46" s="493">
        <f t="shared" si="0"/>
        <v>0</v>
      </c>
      <c r="T46" s="299"/>
      <c r="U46" s="300"/>
      <c r="V46" s="133"/>
      <c r="W46" s="491">
        <f t="shared" si="18"/>
        <v>0</v>
      </c>
      <c r="X46" s="302"/>
      <c r="Y46" s="492">
        <f t="shared" si="19"/>
        <v>0</v>
      </c>
      <c r="Z46" s="493">
        <f t="shared" si="1"/>
        <v>0</v>
      </c>
      <c r="AA46" s="299"/>
      <c r="AB46" s="428"/>
      <c r="AC46" s="301"/>
      <c r="AD46" s="491">
        <f t="shared" si="20"/>
        <v>0</v>
      </c>
      <c r="AE46" s="429"/>
      <c r="AF46" s="492">
        <f t="shared" si="21"/>
        <v>0</v>
      </c>
      <c r="AG46" s="493">
        <f t="shared" si="2"/>
        <v>0</v>
      </c>
      <c r="AH46" s="138"/>
      <c r="AI46" s="300"/>
      <c r="AJ46" s="301"/>
      <c r="AK46" s="491">
        <f t="shared" si="22"/>
        <v>0</v>
      </c>
      <c r="AL46" s="302"/>
      <c r="AM46" s="492">
        <f t="shared" si="23"/>
        <v>0</v>
      </c>
      <c r="AN46" s="493">
        <f t="shared" si="3"/>
        <v>0</v>
      </c>
      <c r="AO46" s="299"/>
      <c r="AP46" s="300"/>
      <c r="AQ46" s="301"/>
      <c r="AR46" s="491">
        <f t="shared" si="4"/>
        <v>0</v>
      </c>
      <c r="AS46" s="302"/>
      <c r="AT46" s="492">
        <f t="shared" si="24"/>
        <v>0</v>
      </c>
      <c r="AU46" s="493">
        <f t="shared" si="5"/>
        <v>0</v>
      </c>
      <c r="AV46" s="299"/>
      <c r="AW46" s="300"/>
      <c r="AX46" s="301"/>
      <c r="AY46" s="491">
        <f t="shared" si="6"/>
        <v>0</v>
      </c>
      <c r="AZ46" s="302"/>
      <c r="BA46" s="492">
        <f t="shared" si="25"/>
        <v>0</v>
      </c>
      <c r="BB46" s="493">
        <f t="shared" si="7"/>
        <v>0</v>
      </c>
      <c r="BC46" s="299"/>
      <c r="BD46" s="300"/>
      <c r="BE46" s="501"/>
      <c r="BF46" s="491">
        <f t="shared" si="8"/>
        <v>0</v>
      </c>
      <c r="BG46" s="302"/>
      <c r="BH46" s="492">
        <f t="shared" si="26"/>
        <v>0</v>
      </c>
      <c r="BI46" s="493">
        <f t="shared" si="9"/>
        <v>0</v>
      </c>
      <c r="BJ46" s="299"/>
      <c r="BK46" s="300"/>
      <c r="BL46" s="301"/>
      <c r="BM46" s="491">
        <f t="shared" si="10"/>
        <v>0</v>
      </c>
      <c r="BN46" s="302"/>
      <c r="BO46" s="492">
        <f t="shared" si="27"/>
        <v>0</v>
      </c>
      <c r="BP46" s="698">
        <f t="shared" si="11"/>
        <v>0</v>
      </c>
      <c r="BQ46" s="1045">
        <f t="shared" si="28"/>
        <v>0</v>
      </c>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row>
    <row r="47" spans="1:106" ht="20.149999999999999" customHeight="1">
      <c r="A47" s="1360"/>
      <c r="B47" s="1190"/>
      <c r="C47" s="299"/>
      <c r="D47" s="300"/>
      <c r="E47" s="301"/>
      <c r="F47" s="491">
        <f t="shared" si="12"/>
        <v>0</v>
      </c>
      <c r="G47" s="961">
        <f t="shared" si="29"/>
        <v>0</v>
      </c>
      <c r="H47" s="299"/>
      <c r="I47" s="428"/>
      <c r="J47" s="301"/>
      <c r="K47" s="491">
        <f t="shared" si="14"/>
        <v>0</v>
      </c>
      <c r="L47" s="961">
        <f t="shared" si="15"/>
        <v>0</v>
      </c>
      <c r="M47" s="138"/>
      <c r="N47" s="300"/>
      <c r="O47" s="301"/>
      <c r="P47" s="491">
        <f t="shared" si="16"/>
        <v>0</v>
      </c>
      <c r="Q47" s="302"/>
      <c r="R47" s="492">
        <f t="shared" si="17"/>
        <v>0</v>
      </c>
      <c r="S47" s="493">
        <f t="shared" si="0"/>
        <v>0</v>
      </c>
      <c r="T47" s="299"/>
      <c r="U47" s="300"/>
      <c r="V47" s="133"/>
      <c r="W47" s="491">
        <f t="shared" si="18"/>
        <v>0</v>
      </c>
      <c r="X47" s="302"/>
      <c r="Y47" s="492">
        <f t="shared" si="19"/>
        <v>0</v>
      </c>
      <c r="Z47" s="493">
        <f t="shared" si="1"/>
        <v>0</v>
      </c>
      <c r="AA47" s="299"/>
      <c r="AB47" s="428"/>
      <c r="AC47" s="301"/>
      <c r="AD47" s="491">
        <f t="shared" si="20"/>
        <v>0</v>
      </c>
      <c r="AE47" s="429"/>
      <c r="AF47" s="492">
        <f t="shared" si="21"/>
        <v>0</v>
      </c>
      <c r="AG47" s="493">
        <f t="shared" si="2"/>
        <v>0</v>
      </c>
      <c r="AH47" s="138"/>
      <c r="AI47" s="300"/>
      <c r="AJ47" s="301"/>
      <c r="AK47" s="491">
        <f t="shared" si="22"/>
        <v>0</v>
      </c>
      <c r="AL47" s="302"/>
      <c r="AM47" s="492">
        <f t="shared" si="23"/>
        <v>0</v>
      </c>
      <c r="AN47" s="493">
        <f t="shared" si="3"/>
        <v>0</v>
      </c>
      <c r="AO47" s="299"/>
      <c r="AP47" s="300"/>
      <c r="AQ47" s="301"/>
      <c r="AR47" s="491">
        <f t="shared" si="4"/>
        <v>0</v>
      </c>
      <c r="AS47" s="302"/>
      <c r="AT47" s="492">
        <f t="shared" si="24"/>
        <v>0</v>
      </c>
      <c r="AU47" s="493">
        <f t="shared" si="5"/>
        <v>0</v>
      </c>
      <c r="AV47" s="299"/>
      <c r="AW47" s="300"/>
      <c r="AX47" s="301"/>
      <c r="AY47" s="491">
        <f t="shared" si="6"/>
        <v>0</v>
      </c>
      <c r="AZ47" s="302"/>
      <c r="BA47" s="492">
        <f t="shared" si="25"/>
        <v>0</v>
      </c>
      <c r="BB47" s="493">
        <f t="shared" si="7"/>
        <v>0</v>
      </c>
      <c r="BC47" s="299"/>
      <c r="BD47" s="300"/>
      <c r="BE47" s="501"/>
      <c r="BF47" s="491">
        <f t="shared" si="8"/>
        <v>0</v>
      </c>
      <c r="BG47" s="302"/>
      <c r="BH47" s="492">
        <f t="shared" si="26"/>
        <v>0</v>
      </c>
      <c r="BI47" s="493">
        <f t="shared" si="9"/>
        <v>0</v>
      </c>
      <c r="BJ47" s="299"/>
      <c r="BK47" s="300"/>
      <c r="BL47" s="301"/>
      <c r="BM47" s="491">
        <f t="shared" si="10"/>
        <v>0</v>
      </c>
      <c r="BN47" s="302"/>
      <c r="BO47" s="492">
        <f t="shared" si="27"/>
        <v>0</v>
      </c>
      <c r="BP47" s="698">
        <f t="shared" si="11"/>
        <v>0</v>
      </c>
      <c r="BQ47" s="1045">
        <f t="shared" si="28"/>
        <v>0</v>
      </c>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row>
    <row r="48" spans="1:106" ht="20.149999999999999" customHeight="1">
      <c r="A48" s="1360"/>
      <c r="B48" s="1190"/>
      <c r="C48" s="299"/>
      <c r="D48" s="300"/>
      <c r="E48" s="301"/>
      <c r="F48" s="491">
        <f t="shared" si="12"/>
        <v>0</v>
      </c>
      <c r="G48" s="961">
        <f t="shared" si="29"/>
        <v>0</v>
      </c>
      <c r="H48" s="299"/>
      <c r="I48" s="428"/>
      <c r="J48" s="301"/>
      <c r="K48" s="491">
        <f t="shared" si="14"/>
        <v>0</v>
      </c>
      <c r="L48" s="961">
        <f t="shared" si="15"/>
        <v>0</v>
      </c>
      <c r="M48" s="138"/>
      <c r="N48" s="300"/>
      <c r="O48" s="301"/>
      <c r="P48" s="491">
        <f t="shared" si="16"/>
        <v>0</v>
      </c>
      <c r="Q48" s="302"/>
      <c r="R48" s="492">
        <f t="shared" si="17"/>
        <v>0</v>
      </c>
      <c r="S48" s="493">
        <f t="shared" si="0"/>
        <v>0</v>
      </c>
      <c r="T48" s="299"/>
      <c r="U48" s="300"/>
      <c r="V48" s="133"/>
      <c r="W48" s="491">
        <f t="shared" si="18"/>
        <v>0</v>
      </c>
      <c r="X48" s="302"/>
      <c r="Y48" s="492">
        <f t="shared" si="19"/>
        <v>0</v>
      </c>
      <c r="Z48" s="493">
        <f t="shared" si="1"/>
        <v>0</v>
      </c>
      <c r="AA48" s="299"/>
      <c r="AB48" s="428"/>
      <c r="AC48" s="301"/>
      <c r="AD48" s="491">
        <f t="shared" si="20"/>
        <v>0</v>
      </c>
      <c r="AE48" s="429"/>
      <c r="AF48" s="492">
        <f t="shared" si="21"/>
        <v>0</v>
      </c>
      <c r="AG48" s="493">
        <f t="shared" si="2"/>
        <v>0</v>
      </c>
      <c r="AH48" s="138"/>
      <c r="AI48" s="300"/>
      <c r="AJ48" s="301"/>
      <c r="AK48" s="491">
        <f t="shared" si="22"/>
        <v>0</v>
      </c>
      <c r="AL48" s="302"/>
      <c r="AM48" s="492">
        <f t="shared" si="23"/>
        <v>0</v>
      </c>
      <c r="AN48" s="493">
        <f t="shared" si="3"/>
        <v>0</v>
      </c>
      <c r="AO48" s="299"/>
      <c r="AP48" s="300"/>
      <c r="AQ48" s="301"/>
      <c r="AR48" s="491">
        <f t="shared" si="4"/>
        <v>0</v>
      </c>
      <c r="AS48" s="302"/>
      <c r="AT48" s="492">
        <f t="shared" si="24"/>
        <v>0</v>
      </c>
      <c r="AU48" s="493">
        <f t="shared" si="5"/>
        <v>0</v>
      </c>
      <c r="AV48" s="299"/>
      <c r="AW48" s="300"/>
      <c r="AX48" s="301"/>
      <c r="AY48" s="491">
        <f t="shared" si="6"/>
        <v>0</v>
      </c>
      <c r="AZ48" s="302"/>
      <c r="BA48" s="492">
        <f t="shared" si="25"/>
        <v>0</v>
      </c>
      <c r="BB48" s="493">
        <f t="shared" si="7"/>
        <v>0</v>
      </c>
      <c r="BC48" s="299"/>
      <c r="BD48" s="300"/>
      <c r="BE48" s="501"/>
      <c r="BF48" s="491">
        <f t="shared" si="8"/>
        <v>0</v>
      </c>
      <c r="BG48" s="302"/>
      <c r="BH48" s="492">
        <f t="shared" si="26"/>
        <v>0</v>
      </c>
      <c r="BI48" s="493">
        <f t="shared" si="9"/>
        <v>0</v>
      </c>
      <c r="BJ48" s="299"/>
      <c r="BK48" s="300"/>
      <c r="BL48" s="301"/>
      <c r="BM48" s="491">
        <f t="shared" si="10"/>
        <v>0</v>
      </c>
      <c r="BN48" s="302"/>
      <c r="BO48" s="492">
        <f t="shared" si="27"/>
        <v>0</v>
      </c>
      <c r="BP48" s="698">
        <f t="shared" si="11"/>
        <v>0</v>
      </c>
      <c r="BQ48" s="1045">
        <f t="shared" si="28"/>
        <v>0</v>
      </c>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row>
    <row r="49" spans="1:106" ht="20.149999999999999" customHeight="1">
      <c r="A49" s="1360"/>
      <c r="B49" s="1190"/>
      <c r="C49" s="299"/>
      <c r="D49" s="300"/>
      <c r="E49" s="301"/>
      <c r="F49" s="491">
        <f t="shared" si="12"/>
        <v>0</v>
      </c>
      <c r="G49" s="961">
        <f t="shared" si="29"/>
        <v>0</v>
      </c>
      <c r="H49" s="299"/>
      <c r="I49" s="428"/>
      <c r="J49" s="301"/>
      <c r="K49" s="491">
        <f t="shared" si="14"/>
        <v>0</v>
      </c>
      <c r="L49" s="961">
        <f t="shared" si="15"/>
        <v>0</v>
      </c>
      <c r="M49" s="138"/>
      <c r="N49" s="300"/>
      <c r="O49" s="301"/>
      <c r="P49" s="491">
        <f t="shared" si="16"/>
        <v>0</v>
      </c>
      <c r="Q49" s="302"/>
      <c r="R49" s="492">
        <f t="shared" si="17"/>
        <v>0</v>
      </c>
      <c r="S49" s="493">
        <f t="shared" si="0"/>
        <v>0</v>
      </c>
      <c r="T49" s="299"/>
      <c r="U49" s="300"/>
      <c r="V49" s="133"/>
      <c r="W49" s="491">
        <f t="shared" si="18"/>
        <v>0</v>
      </c>
      <c r="X49" s="302"/>
      <c r="Y49" s="492">
        <f t="shared" si="19"/>
        <v>0</v>
      </c>
      <c r="Z49" s="493">
        <f t="shared" si="1"/>
        <v>0</v>
      </c>
      <c r="AA49" s="299"/>
      <c r="AB49" s="428"/>
      <c r="AC49" s="301"/>
      <c r="AD49" s="491">
        <f t="shared" si="20"/>
        <v>0</v>
      </c>
      <c r="AE49" s="429"/>
      <c r="AF49" s="492">
        <f t="shared" si="21"/>
        <v>0</v>
      </c>
      <c r="AG49" s="493">
        <f t="shared" si="2"/>
        <v>0</v>
      </c>
      <c r="AH49" s="138"/>
      <c r="AI49" s="300"/>
      <c r="AJ49" s="301"/>
      <c r="AK49" s="491">
        <f t="shared" si="22"/>
        <v>0</v>
      </c>
      <c r="AL49" s="302"/>
      <c r="AM49" s="492">
        <f t="shared" si="23"/>
        <v>0</v>
      </c>
      <c r="AN49" s="493">
        <f t="shared" si="3"/>
        <v>0</v>
      </c>
      <c r="AO49" s="299"/>
      <c r="AP49" s="300"/>
      <c r="AQ49" s="301"/>
      <c r="AR49" s="491">
        <f t="shared" si="4"/>
        <v>0</v>
      </c>
      <c r="AS49" s="302"/>
      <c r="AT49" s="492">
        <f t="shared" si="24"/>
        <v>0</v>
      </c>
      <c r="AU49" s="493">
        <f t="shared" si="5"/>
        <v>0</v>
      </c>
      <c r="AV49" s="299"/>
      <c r="AW49" s="300"/>
      <c r="AX49" s="301"/>
      <c r="AY49" s="491">
        <f t="shared" si="6"/>
        <v>0</v>
      </c>
      <c r="AZ49" s="302"/>
      <c r="BA49" s="492">
        <f t="shared" si="25"/>
        <v>0</v>
      </c>
      <c r="BB49" s="493">
        <f t="shared" si="7"/>
        <v>0</v>
      </c>
      <c r="BC49" s="299"/>
      <c r="BD49" s="300"/>
      <c r="BE49" s="501"/>
      <c r="BF49" s="491">
        <f t="shared" si="8"/>
        <v>0</v>
      </c>
      <c r="BG49" s="302"/>
      <c r="BH49" s="492">
        <f t="shared" si="26"/>
        <v>0</v>
      </c>
      <c r="BI49" s="493">
        <f t="shared" si="9"/>
        <v>0</v>
      </c>
      <c r="BJ49" s="299"/>
      <c r="BK49" s="300"/>
      <c r="BL49" s="301"/>
      <c r="BM49" s="491">
        <f t="shared" si="10"/>
        <v>0</v>
      </c>
      <c r="BN49" s="302"/>
      <c r="BO49" s="492">
        <f t="shared" si="27"/>
        <v>0</v>
      </c>
      <c r="BP49" s="698">
        <f t="shared" si="11"/>
        <v>0</v>
      </c>
      <c r="BQ49" s="1045">
        <f t="shared" si="28"/>
        <v>0</v>
      </c>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row>
    <row r="50" spans="1:106" ht="20.149999999999999" customHeight="1">
      <c r="A50" s="1360"/>
      <c r="B50" s="1190"/>
      <c r="C50" s="299"/>
      <c r="D50" s="300"/>
      <c r="E50" s="301"/>
      <c r="F50" s="491">
        <f t="shared" si="12"/>
        <v>0</v>
      </c>
      <c r="G50" s="961">
        <f t="shared" si="29"/>
        <v>0</v>
      </c>
      <c r="H50" s="299"/>
      <c r="I50" s="428"/>
      <c r="J50" s="301"/>
      <c r="K50" s="491">
        <f t="shared" si="14"/>
        <v>0</v>
      </c>
      <c r="L50" s="961">
        <f t="shared" si="15"/>
        <v>0</v>
      </c>
      <c r="M50" s="138"/>
      <c r="N50" s="300"/>
      <c r="O50" s="301"/>
      <c r="P50" s="491">
        <f t="shared" si="16"/>
        <v>0</v>
      </c>
      <c r="Q50" s="302"/>
      <c r="R50" s="492">
        <f t="shared" si="17"/>
        <v>0</v>
      </c>
      <c r="S50" s="493">
        <f t="shared" si="0"/>
        <v>0</v>
      </c>
      <c r="T50" s="299"/>
      <c r="U50" s="300"/>
      <c r="V50" s="133"/>
      <c r="W50" s="491">
        <f t="shared" si="18"/>
        <v>0</v>
      </c>
      <c r="X50" s="302"/>
      <c r="Y50" s="492">
        <f t="shared" si="19"/>
        <v>0</v>
      </c>
      <c r="Z50" s="493">
        <f t="shared" si="1"/>
        <v>0</v>
      </c>
      <c r="AA50" s="299"/>
      <c r="AB50" s="428"/>
      <c r="AC50" s="301"/>
      <c r="AD50" s="491">
        <f t="shared" si="20"/>
        <v>0</v>
      </c>
      <c r="AE50" s="429"/>
      <c r="AF50" s="492">
        <f t="shared" si="21"/>
        <v>0</v>
      </c>
      <c r="AG50" s="493">
        <f t="shared" si="2"/>
        <v>0</v>
      </c>
      <c r="AH50" s="138"/>
      <c r="AI50" s="300"/>
      <c r="AJ50" s="301"/>
      <c r="AK50" s="491">
        <f t="shared" si="22"/>
        <v>0</v>
      </c>
      <c r="AL50" s="302"/>
      <c r="AM50" s="492">
        <f t="shared" si="23"/>
        <v>0</v>
      </c>
      <c r="AN50" s="493">
        <f t="shared" si="3"/>
        <v>0</v>
      </c>
      <c r="AO50" s="299"/>
      <c r="AP50" s="300"/>
      <c r="AQ50" s="301"/>
      <c r="AR50" s="491">
        <f t="shared" si="4"/>
        <v>0</v>
      </c>
      <c r="AS50" s="302"/>
      <c r="AT50" s="492">
        <f t="shared" si="24"/>
        <v>0</v>
      </c>
      <c r="AU50" s="493">
        <f t="shared" si="5"/>
        <v>0</v>
      </c>
      <c r="AV50" s="299"/>
      <c r="AW50" s="300"/>
      <c r="AX50" s="301"/>
      <c r="AY50" s="491">
        <f t="shared" si="6"/>
        <v>0</v>
      </c>
      <c r="AZ50" s="302"/>
      <c r="BA50" s="492">
        <f t="shared" si="25"/>
        <v>0</v>
      </c>
      <c r="BB50" s="493">
        <f t="shared" si="7"/>
        <v>0</v>
      </c>
      <c r="BC50" s="299"/>
      <c r="BD50" s="300"/>
      <c r="BE50" s="501"/>
      <c r="BF50" s="491">
        <f t="shared" si="8"/>
        <v>0</v>
      </c>
      <c r="BG50" s="302"/>
      <c r="BH50" s="492">
        <f t="shared" si="26"/>
        <v>0</v>
      </c>
      <c r="BI50" s="493">
        <f t="shared" si="9"/>
        <v>0</v>
      </c>
      <c r="BJ50" s="299"/>
      <c r="BK50" s="300"/>
      <c r="BL50" s="301"/>
      <c r="BM50" s="491">
        <f t="shared" si="10"/>
        <v>0</v>
      </c>
      <c r="BN50" s="302"/>
      <c r="BO50" s="492">
        <f t="shared" si="27"/>
        <v>0</v>
      </c>
      <c r="BP50" s="698">
        <f t="shared" si="11"/>
        <v>0</v>
      </c>
      <c r="BQ50" s="1045">
        <f t="shared" si="28"/>
        <v>0</v>
      </c>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row>
    <row r="51" spans="1:106" ht="20.149999999999999" customHeight="1">
      <c r="A51" s="1360"/>
      <c r="B51" s="1190"/>
      <c r="C51" s="299"/>
      <c r="D51" s="300"/>
      <c r="E51" s="301"/>
      <c r="F51" s="491">
        <f t="shared" si="12"/>
        <v>0</v>
      </c>
      <c r="G51" s="961">
        <f t="shared" si="29"/>
        <v>0</v>
      </c>
      <c r="H51" s="299"/>
      <c r="I51" s="428"/>
      <c r="J51" s="301"/>
      <c r="K51" s="491">
        <f t="shared" si="14"/>
        <v>0</v>
      </c>
      <c r="L51" s="961">
        <f t="shared" si="15"/>
        <v>0</v>
      </c>
      <c r="M51" s="138"/>
      <c r="N51" s="300"/>
      <c r="O51" s="301"/>
      <c r="P51" s="491">
        <f t="shared" si="16"/>
        <v>0</v>
      </c>
      <c r="Q51" s="302"/>
      <c r="R51" s="492">
        <f t="shared" si="17"/>
        <v>0</v>
      </c>
      <c r="S51" s="493">
        <f t="shared" si="0"/>
        <v>0</v>
      </c>
      <c r="T51" s="299"/>
      <c r="U51" s="300"/>
      <c r="V51" s="133"/>
      <c r="W51" s="491">
        <f t="shared" si="18"/>
        <v>0</v>
      </c>
      <c r="X51" s="302"/>
      <c r="Y51" s="492">
        <f t="shared" si="19"/>
        <v>0</v>
      </c>
      <c r="Z51" s="493">
        <f t="shared" si="1"/>
        <v>0</v>
      </c>
      <c r="AA51" s="299"/>
      <c r="AB51" s="428"/>
      <c r="AC51" s="301"/>
      <c r="AD51" s="491">
        <f t="shared" si="20"/>
        <v>0</v>
      </c>
      <c r="AE51" s="429"/>
      <c r="AF51" s="492">
        <f t="shared" si="21"/>
        <v>0</v>
      </c>
      <c r="AG51" s="493">
        <f t="shared" si="2"/>
        <v>0</v>
      </c>
      <c r="AH51" s="138"/>
      <c r="AI51" s="300"/>
      <c r="AJ51" s="301"/>
      <c r="AK51" s="491">
        <f t="shared" si="22"/>
        <v>0</v>
      </c>
      <c r="AL51" s="302"/>
      <c r="AM51" s="492">
        <f t="shared" si="23"/>
        <v>0</v>
      </c>
      <c r="AN51" s="493">
        <f t="shared" si="3"/>
        <v>0</v>
      </c>
      <c r="AO51" s="299"/>
      <c r="AP51" s="300"/>
      <c r="AQ51" s="301"/>
      <c r="AR51" s="491">
        <f t="shared" si="4"/>
        <v>0</v>
      </c>
      <c r="AS51" s="302"/>
      <c r="AT51" s="492">
        <f t="shared" si="24"/>
        <v>0</v>
      </c>
      <c r="AU51" s="493">
        <f t="shared" si="5"/>
        <v>0</v>
      </c>
      <c r="AV51" s="299"/>
      <c r="AW51" s="300"/>
      <c r="AX51" s="301"/>
      <c r="AY51" s="491">
        <f t="shared" si="6"/>
        <v>0</v>
      </c>
      <c r="AZ51" s="302"/>
      <c r="BA51" s="492">
        <f t="shared" si="25"/>
        <v>0</v>
      </c>
      <c r="BB51" s="493">
        <f t="shared" si="7"/>
        <v>0</v>
      </c>
      <c r="BC51" s="299"/>
      <c r="BD51" s="300"/>
      <c r="BE51" s="501"/>
      <c r="BF51" s="491">
        <f t="shared" si="8"/>
        <v>0</v>
      </c>
      <c r="BG51" s="302"/>
      <c r="BH51" s="492">
        <f t="shared" si="26"/>
        <v>0</v>
      </c>
      <c r="BI51" s="493">
        <f t="shared" si="9"/>
        <v>0</v>
      </c>
      <c r="BJ51" s="299"/>
      <c r="BK51" s="300"/>
      <c r="BL51" s="301"/>
      <c r="BM51" s="491">
        <f t="shared" si="10"/>
        <v>0</v>
      </c>
      <c r="BN51" s="302"/>
      <c r="BO51" s="492">
        <f t="shared" si="27"/>
        <v>0</v>
      </c>
      <c r="BP51" s="698">
        <f t="shared" si="11"/>
        <v>0</v>
      </c>
      <c r="BQ51" s="1045">
        <f t="shared" si="28"/>
        <v>0</v>
      </c>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row>
    <row r="52" spans="1:106" ht="20.149999999999999" customHeight="1">
      <c r="A52" s="1360"/>
      <c r="B52" s="1190"/>
      <c r="C52" s="299"/>
      <c r="D52" s="300"/>
      <c r="E52" s="301"/>
      <c r="F52" s="491">
        <f t="shared" si="12"/>
        <v>0</v>
      </c>
      <c r="G52" s="961">
        <f t="shared" si="29"/>
        <v>0</v>
      </c>
      <c r="H52" s="299"/>
      <c r="I52" s="428"/>
      <c r="J52" s="301"/>
      <c r="K52" s="491">
        <f t="shared" si="14"/>
        <v>0</v>
      </c>
      <c r="L52" s="961">
        <f t="shared" si="15"/>
        <v>0</v>
      </c>
      <c r="M52" s="138"/>
      <c r="N52" s="300"/>
      <c r="O52" s="301"/>
      <c r="P52" s="491">
        <f t="shared" si="16"/>
        <v>0</v>
      </c>
      <c r="Q52" s="302"/>
      <c r="R52" s="492">
        <f t="shared" si="17"/>
        <v>0</v>
      </c>
      <c r="S52" s="493">
        <f t="shared" si="0"/>
        <v>0</v>
      </c>
      <c r="T52" s="299"/>
      <c r="U52" s="300"/>
      <c r="V52" s="133"/>
      <c r="W52" s="491">
        <f t="shared" si="18"/>
        <v>0</v>
      </c>
      <c r="X52" s="302"/>
      <c r="Y52" s="492">
        <f t="shared" si="19"/>
        <v>0</v>
      </c>
      <c r="Z52" s="493">
        <f t="shared" si="1"/>
        <v>0</v>
      </c>
      <c r="AA52" s="299"/>
      <c r="AB52" s="428"/>
      <c r="AC52" s="301"/>
      <c r="AD52" s="491">
        <f t="shared" si="20"/>
        <v>0</v>
      </c>
      <c r="AE52" s="429"/>
      <c r="AF52" s="492">
        <f t="shared" si="21"/>
        <v>0</v>
      </c>
      <c r="AG52" s="493">
        <f t="shared" si="2"/>
        <v>0</v>
      </c>
      <c r="AH52" s="138"/>
      <c r="AI52" s="300"/>
      <c r="AJ52" s="301"/>
      <c r="AK52" s="491">
        <f t="shared" si="22"/>
        <v>0</v>
      </c>
      <c r="AL52" s="302"/>
      <c r="AM52" s="492">
        <f t="shared" si="23"/>
        <v>0</v>
      </c>
      <c r="AN52" s="493">
        <f t="shared" si="3"/>
        <v>0</v>
      </c>
      <c r="AO52" s="299"/>
      <c r="AP52" s="300"/>
      <c r="AQ52" s="301"/>
      <c r="AR52" s="491">
        <f t="shared" si="4"/>
        <v>0</v>
      </c>
      <c r="AS52" s="302"/>
      <c r="AT52" s="492">
        <f t="shared" si="24"/>
        <v>0</v>
      </c>
      <c r="AU52" s="493">
        <f t="shared" si="5"/>
        <v>0</v>
      </c>
      <c r="AV52" s="299"/>
      <c r="AW52" s="300"/>
      <c r="AX52" s="301"/>
      <c r="AY52" s="491">
        <f t="shared" si="6"/>
        <v>0</v>
      </c>
      <c r="AZ52" s="302"/>
      <c r="BA52" s="492">
        <f t="shared" si="25"/>
        <v>0</v>
      </c>
      <c r="BB52" s="493">
        <f t="shared" si="7"/>
        <v>0</v>
      </c>
      <c r="BC52" s="299"/>
      <c r="BD52" s="300"/>
      <c r="BE52" s="501"/>
      <c r="BF52" s="491">
        <f t="shared" si="8"/>
        <v>0</v>
      </c>
      <c r="BG52" s="302"/>
      <c r="BH52" s="492">
        <f t="shared" si="26"/>
        <v>0</v>
      </c>
      <c r="BI52" s="493">
        <f t="shared" si="9"/>
        <v>0</v>
      </c>
      <c r="BJ52" s="299"/>
      <c r="BK52" s="300"/>
      <c r="BL52" s="301"/>
      <c r="BM52" s="491">
        <f t="shared" si="10"/>
        <v>0</v>
      </c>
      <c r="BN52" s="302"/>
      <c r="BO52" s="492">
        <f t="shared" si="27"/>
        <v>0</v>
      </c>
      <c r="BP52" s="698">
        <f t="shared" si="11"/>
        <v>0</v>
      </c>
      <c r="BQ52" s="1045">
        <f t="shared" si="28"/>
        <v>0</v>
      </c>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row>
    <row r="53" spans="1:106" ht="20.149999999999999" customHeight="1">
      <c r="A53" s="1360"/>
      <c r="B53" s="1190"/>
      <c r="C53" s="299"/>
      <c r="D53" s="300"/>
      <c r="E53" s="301"/>
      <c r="F53" s="491">
        <f t="shared" si="12"/>
        <v>0</v>
      </c>
      <c r="G53" s="961">
        <f t="shared" si="29"/>
        <v>0</v>
      </c>
      <c r="H53" s="299"/>
      <c r="I53" s="428"/>
      <c r="J53" s="301"/>
      <c r="K53" s="491">
        <f t="shared" si="14"/>
        <v>0</v>
      </c>
      <c r="L53" s="961">
        <f t="shared" si="15"/>
        <v>0</v>
      </c>
      <c r="M53" s="138"/>
      <c r="N53" s="300"/>
      <c r="O53" s="301"/>
      <c r="P53" s="491">
        <f t="shared" si="16"/>
        <v>0</v>
      </c>
      <c r="Q53" s="302"/>
      <c r="R53" s="492">
        <f t="shared" si="17"/>
        <v>0</v>
      </c>
      <c r="S53" s="493">
        <f t="shared" si="0"/>
        <v>0</v>
      </c>
      <c r="T53" s="299"/>
      <c r="U53" s="300"/>
      <c r="V53" s="133"/>
      <c r="W53" s="491">
        <f t="shared" si="18"/>
        <v>0</v>
      </c>
      <c r="X53" s="302"/>
      <c r="Y53" s="492">
        <f t="shared" si="19"/>
        <v>0</v>
      </c>
      <c r="Z53" s="493">
        <f t="shared" si="1"/>
        <v>0</v>
      </c>
      <c r="AA53" s="299"/>
      <c r="AB53" s="428"/>
      <c r="AC53" s="301"/>
      <c r="AD53" s="491">
        <f t="shared" si="20"/>
        <v>0</v>
      </c>
      <c r="AE53" s="429"/>
      <c r="AF53" s="492">
        <f t="shared" si="21"/>
        <v>0</v>
      </c>
      <c r="AG53" s="493">
        <f t="shared" si="2"/>
        <v>0</v>
      </c>
      <c r="AH53" s="138"/>
      <c r="AI53" s="300"/>
      <c r="AJ53" s="301"/>
      <c r="AK53" s="491">
        <f t="shared" si="22"/>
        <v>0</v>
      </c>
      <c r="AL53" s="302"/>
      <c r="AM53" s="492">
        <f t="shared" si="23"/>
        <v>0</v>
      </c>
      <c r="AN53" s="493">
        <f t="shared" si="3"/>
        <v>0</v>
      </c>
      <c r="AO53" s="299"/>
      <c r="AP53" s="300"/>
      <c r="AQ53" s="301"/>
      <c r="AR53" s="491">
        <f t="shared" si="4"/>
        <v>0</v>
      </c>
      <c r="AS53" s="302"/>
      <c r="AT53" s="492">
        <f t="shared" si="24"/>
        <v>0</v>
      </c>
      <c r="AU53" s="493">
        <f t="shared" si="5"/>
        <v>0</v>
      </c>
      <c r="AV53" s="299"/>
      <c r="AW53" s="300"/>
      <c r="AX53" s="301"/>
      <c r="AY53" s="491">
        <f t="shared" si="6"/>
        <v>0</v>
      </c>
      <c r="AZ53" s="302"/>
      <c r="BA53" s="492">
        <f t="shared" si="25"/>
        <v>0</v>
      </c>
      <c r="BB53" s="493">
        <f t="shared" si="7"/>
        <v>0</v>
      </c>
      <c r="BC53" s="299"/>
      <c r="BD53" s="300"/>
      <c r="BE53" s="501"/>
      <c r="BF53" s="491">
        <f t="shared" si="8"/>
        <v>0</v>
      </c>
      <c r="BG53" s="302"/>
      <c r="BH53" s="492">
        <f t="shared" si="26"/>
        <v>0</v>
      </c>
      <c r="BI53" s="493">
        <f t="shared" si="9"/>
        <v>0</v>
      </c>
      <c r="BJ53" s="299"/>
      <c r="BK53" s="300"/>
      <c r="BL53" s="301"/>
      <c r="BM53" s="491">
        <f t="shared" si="10"/>
        <v>0</v>
      </c>
      <c r="BN53" s="302"/>
      <c r="BO53" s="492">
        <f t="shared" si="27"/>
        <v>0</v>
      </c>
      <c r="BP53" s="698">
        <f t="shared" si="11"/>
        <v>0</v>
      </c>
      <c r="BQ53" s="1045">
        <f t="shared" si="28"/>
        <v>0</v>
      </c>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row>
    <row r="54" spans="1:106" ht="20.149999999999999" customHeight="1">
      <c r="A54" s="1360"/>
      <c r="B54" s="1190"/>
      <c r="C54" s="299"/>
      <c r="D54" s="300"/>
      <c r="E54" s="301"/>
      <c r="F54" s="491">
        <f t="shared" si="12"/>
        <v>0</v>
      </c>
      <c r="G54" s="961">
        <f t="shared" si="29"/>
        <v>0</v>
      </c>
      <c r="H54" s="138"/>
      <c r="I54" s="428"/>
      <c r="J54" s="133"/>
      <c r="K54" s="491">
        <f t="shared" si="14"/>
        <v>0</v>
      </c>
      <c r="L54" s="961">
        <f t="shared" si="15"/>
        <v>0</v>
      </c>
      <c r="M54" s="138"/>
      <c r="N54" s="428"/>
      <c r="O54" s="133"/>
      <c r="P54" s="491">
        <f t="shared" si="16"/>
        <v>0</v>
      </c>
      <c r="Q54" s="429"/>
      <c r="R54" s="492">
        <f t="shared" si="17"/>
        <v>0</v>
      </c>
      <c r="S54" s="493">
        <f t="shared" si="0"/>
        <v>0</v>
      </c>
      <c r="T54" s="138"/>
      <c r="U54" s="428"/>
      <c r="V54" s="133"/>
      <c r="W54" s="491">
        <f t="shared" si="18"/>
        <v>0</v>
      </c>
      <c r="X54" s="429"/>
      <c r="Y54" s="492">
        <f t="shared" si="19"/>
        <v>0</v>
      </c>
      <c r="Z54" s="493">
        <f t="shared" si="1"/>
        <v>0</v>
      </c>
      <c r="AA54" s="138"/>
      <c r="AB54" s="428"/>
      <c r="AC54" s="133"/>
      <c r="AD54" s="491">
        <f t="shared" si="20"/>
        <v>0</v>
      </c>
      <c r="AE54" s="429"/>
      <c r="AF54" s="492">
        <f t="shared" si="21"/>
        <v>0</v>
      </c>
      <c r="AG54" s="493">
        <f t="shared" si="2"/>
        <v>0</v>
      </c>
      <c r="AH54" s="138"/>
      <c r="AI54" s="300"/>
      <c r="AJ54" s="301"/>
      <c r="AK54" s="491">
        <f t="shared" si="22"/>
        <v>0</v>
      </c>
      <c r="AL54" s="302"/>
      <c r="AM54" s="492">
        <f t="shared" si="23"/>
        <v>0</v>
      </c>
      <c r="AN54" s="493">
        <f t="shared" si="3"/>
        <v>0</v>
      </c>
      <c r="AO54" s="299"/>
      <c r="AP54" s="300"/>
      <c r="AQ54" s="301"/>
      <c r="AR54" s="491">
        <f t="shared" si="4"/>
        <v>0</v>
      </c>
      <c r="AS54" s="302"/>
      <c r="AT54" s="492">
        <f t="shared" si="24"/>
        <v>0</v>
      </c>
      <c r="AU54" s="493">
        <f t="shared" si="5"/>
        <v>0</v>
      </c>
      <c r="AV54" s="299"/>
      <c r="AW54" s="300"/>
      <c r="AX54" s="301"/>
      <c r="AY54" s="491">
        <f t="shared" si="6"/>
        <v>0</v>
      </c>
      <c r="AZ54" s="302"/>
      <c r="BA54" s="492">
        <f t="shared" si="25"/>
        <v>0</v>
      </c>
      <c r="BB54" s="493">
        <f t="shared" si="7"/>
        <v>0</v>
      </c>
      <c r="BC54" s="299"/>
      <c r="BD54" s="300"/>
      <c r="BE54" s="501"/>
      <c r="BF54" s="491">
        <f t="shared" si="8"/>
        <v>0</v>
      </c>
      <c r="BG54" s="302"/>
      <c r="BH54" s="492">
        <f t="shared" si="26"/>
        <v>0</v>
      </c>
      <c r="BI54" s="493">
        <f t="shared" si="9"/>
        <v>0</v>
      </c>
      <c r="BJ54" s="299"/>
      <c r="BK54" s="300"/>
      <c r="BL54" s="301"/>
      <c r="BM54" s="491">
        <f t="shared" si="10"/>
        <v>0</v>
      </c>
      <c r="BN54" s="302"/>
      <c r="BO54" s="492">
        <f t="shared" si="27"/>
        <v>0</v>
      </c>
      <c r="BP54" s="698">
        <f t="shared" si="11"/>
        <v>0</v>
      </c>
      <c r="BQ54" s="1045">
        <f t="shared" si="28"/>
        <v>0</v>
      </c>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row>
    <row r="55" spans="1:106" ht="20.149999999999999" customHeight="1">
      <c r="A55" s="1360"/>
      <c r="B55" s="1190"/>
      <c r="C55" s="299"/>
      <c r="D55" s="300"/>
      <c r="E55" s="301"/>
      <c r="F55" s="491">
        <f t="shared" si="12"/>
        <v>0</v>
      </c>
      <c r="G55" s="961">
        <f t="shared" si="29"/>
        <v>0</v>
      </c>
      <c r="H55" s="299"/>
      <c r="I55" s="300"/>
      <c r="J55" s="301"/>
      <c r="K55" s="491">
        <f t="shared" si="14"/>
        <v>0</v>
      </c>
      <c r="L55" s="961">
        <f t="shared" si="15"/>
        <v>0</v>
      </c>
      <c r="M55" s="299"/>
      <c r="N55" s="300"/>
      <c r="O55" s="301"/>
      <c r="P55" s="491">
        <f t="shared" si="16"/>
        <v>0</v>
      </c>
      <c r="Q55" s="302"/>
      <c r="R55" s="492">
        <f t="shared" si="17"/>
        <v>0</v>
      </c>
      <c r="S55" s="493">
        <f t="shared" si="0"/>
        <v>0</v>
      </c>
      <c r="T55" s="299"/>
      <c r="U55" s="300"/>
      <c r="V55" s="301"/>
      <c r="W55" s="491">
        <f t="shared" si="18"/>
        <v>0</v>
      </c>
      <c r="X55" s="302"/>
      <c r="Y55" s="492">
        <f t="shared" si="19"/>
        <v>0</v>
      </c>
      <c r="Z55" s="493">
        <f t="shared" si="1"/>
        <v>0</v>
      </c>
      <c r="AA55" s="299"/>
      <c r="AB55" s="300"/>
      <c r="AC55" s="301"/>
      <c r="AD55" s="491">
        <f t="shared" si="20"/>
        <v>0</v>
      </c>
      <c r="AE55" s="302"/>
      <c r="AF55" s="492">
        <f t="shared" si="21"/>
        <v>0</v>
      </c>
      <c r="AG55" s="493">
        <f t="shared" si="2"/>
        <v>0</v>
      </c>
      <c r="AH55" s="299"/>
      <c r="AI55" s="300"/>
      <c r="AJ55" s="301"/>
      <c r="AK55" s="491">
        <f t="shared" si="22"/>
        <v>0</v>
      </c>
      <c r="AL55" s="302"/>
      <c r="AM55" s="492">
        <f t="shared" si="23"/>
        <v>0</v>
      </c>
      <c r="AN55" s="493">
        <f t="shared" si="3"/>
        <v>0</v>
      </c>
      <c r="AO55" s="299"/>
      <c r="AP55" s="300"/>
      <c r="AQ55" s="301"/>
      <c r="AR55" s="491">
        <f t="shared" si="4"/>
        <v>0</v>
      </c>
      <c r="AS55" s="302"/>
      <c r="AT55" s="492">
        <f t="shared" si="24"/>
        <v>0</v>
      </c>
      <c r="AU55" s="493">
        <f t="shared" si="5"/>
        <v>0</v>
      </c>
      <c r="AV55" s="299"/>
      <c r="AW55" s="300"/>
      <c r="AX55" s="301"/>
      <c r="AY55" s="491">
        <f t="shared" si="6"/>
        <v>0</v>
      </c>
      <c r="AZ55" s="302"/>
      <c r="BA55" s="492">
        <f t="shared" si="25"/>
        <v>0</v>
      </c>
      <c r="BB55" s="493">
        <f t="shared" si="7"/>
        <v>0</v>
      </c>
      <c r="BC55" s="299"/>
      <c r="BD55" s="300"/>
      <c r="BE55" s="501"/>
      <c r="BF55" s="491">
        <f t="shared" si="8"/>
        <v>0</v>
      </c>
      <c r="BG55" s="302"/>
      <c r="BH55" s="492">
        <f t="shared" si="26"/>
        <v>0</v>
      </c>
      <c r="BI55" s="493">
        <f t="shared" si="9"/>
        <v>0</v>
      </c>
      <c r="BJ55" s="299"/>
      <c r="BK55" s="300"/>
      <c r="BL55" s="301"/>
      <c r="BM55" s="491">
        <f t="shared" si="10"/>
        <v>0</v>
      </c>
      <c r="BN55" s="302"/>
      <c r="BO55" s="492">
        <f t="shared" si="27"/>
        <v>0</v>
      </c>
      <c r="BP55" s="698">
        <f t="shared" si="11"/>
        <v>0</v>
      </c>
      <c r="BQ55" s="1045">
        <f t="shared" si="28"/>
        <v>0</v>
      </c>
      <c r="BR55" s="290"/>
      <c r="BS55" s="290"/>
      <c r="BT55" s="290"/>
      <c r="BU55" s="290"/>
      <c r="BV55" s="290"/>
      <c r="BW55" s="290"/>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row>
    <row r="56" spans="1:106" s="56" customFormat="1" ht="20.149999999999999" customHeight="1">
      <c r="A56" s="1441"/>
      <c r="B56" s="1442"/>
      <c r="C56" s="1401" t="s">
        <v>319</v>
      </c>
      <c r="D56" s="1402"/>
      <c r="E56" s="1402"/>
      <c r="F56" s="1403"/>
      <c r="G56" s="494">
        <f>ROUND(SUM(G14:G55),0)</f>
        <v>0</v>
      </c>
      <c r="H56" s="1401" t="s">
        <v>319</v>
      </c>
      <c r="I56" s="1402"/>
      <c r="J56" s="1402"/>
      <c r="K56" s="1403"/>
      <c r="L56" s="494">
        <f>ROUND(SUM(L14:L55),0)</f>
        <v>0</v>
      </c>
      <c r="M56" s="1401" t="s">
        <v>319</v>
      </c>
      <c r="N56" s="1402"/>
      <c r="O56" s="1402"/>
      <c r="P56" s="1403"/>
      <c r="Q56" s="494">
        <f>ROUND(SUM(Q14:Q55),0)</f>
        <v>0</v>
      </c>
      <c r="R56" s="492">
        <f>ROUND(SUM(R14:R55),0)</f>
        <v>0</v>
      </c>
      <c r="S56" s="495">
        <f>ROUND(SUM(S14:S55),0)</f>
        <v>0</v>
      </c>
      <c r="T56" s="1401" t="s">
        <v>319</v>
      </c>
      <c r="U56" s="1402"/>
      <c r="V56" s="1402"/>
      <c r="W56" s="1403"/>
      <c r="X56" s="494">
        <f>ROUND(SUM(X14:X55),0)</f>
        <v>0</v>
      </c>
      <c r="Y56" s="492">
        <f>ROUND(SUM(Y14:Y55),0)</f>
        <v>0</v>
      </c>
      <c r="Z56" s="495">
        <f>ROUND(SUM(Z14:Z55),0)</f>
        <v>0</v>
      </c>
      <c r="AA56" s="1401" t="s">
        <v>319</v>
      </c>
      <c r="AB56" s="1402"/>
      <c r="AC56" s="1402"/>
      <c r="AD56" s="1403"/>
      <c r="AE56" s="494">
        <f>ROUND(SUM(AE14:AE55),0)</f>
        <v>0</v>
      </c>
      <c r="AF56" s="492">
        <f>ROUND(SUM(AF14:AF55),0)</f>
        <v>0</v>
      </c>
      <c r="AG56" s="495">
        <f>SUM(AG14:AG55)</f>
        <v>0</v>
      </c>
      <c r="AH56" s="1401" t="s">
        <v>319</v>
      </c>
      <c r="AI56" s="1402"/>
      <c r="AJ56" s="1402"/>
      <c r="AK56" s="1403"/>
      <c r="AL56" s="494">
        <f>ROUND(SUM(AL14:AL55),0)</f>
        <v>0</v>
      </c>
      <c r="AM56" s="492">
        <f>ROUND(SUM(AM14:AM55),0)</f>
        <v>0</v>
      </c>
      <c r="AN56" s="495">
        <f>ROUND(SUM(AN14:AN55),0)</f>
        <v>0</v>
      </c>
      <c r="AO56" s="1401" t="s">
        <v>319</v>
      </c>
      <c r="AP56" s="1402"/>
      <c r="AQ56" s="1402"/>
      <c r="AR56" s="1403"/>
      <c r="AS56" s="494">
        <f>ROUND(SUM(AS14:AS55),0)</f>
        <v>0</v>
      </c>
      <c r="AT56" s="492">
        <f>ROUND(SUM(AT14:AT55),0)</f>
        <v>0</v>
      </c>
      <c r="AU56" s="495">
        <f>ROUND(SUM(AU14:AU55),0)</f>
        <v>0</v>
      </c>
      <c r="AV56" s="1401" t="s">
        <v>319</v>
      </c>
      <c r="AW56" s="1402"/>
      <c r="AX56" s="1402"/>
      <c r="AY56" s="1403"/>
      <c r="AZ56" s="494">
        <f>ROUND(SUM(AZ14:AZ55),0)</f>
        <v>0</v>
      </c>
      <c r="BA56" s="492">
        <f>ROUND(SUM(BA14:BA55),0)</f>
        <v>0</v>
      </c>
      <c r="BB56" s="495">
        <f>ROUND(SUM(BB14:BB55),0)</f>
        <v>0</v>
      </c>
      <c r="BC56" s="1401" t="s">
        <v>319</v>
      </c>
      <c r="BD56" s="1402"/>
      <c r="BE56" s="1402"/>
      <c r="BF56" s="1403"/>
      <c r="BG56" s="494">
        <f>ROUND(SUM(BG14:BG55),0)</f>
        <v>0</v>
      </c>
      <c r="BH56" s="492">
        <f>ROUND(SUM(BH14:BH55),0)</f>
        <v>0</v>
      </c>
      <c r="BI56" s="495">
        <f>ROUND(SUM(BI14:BI55),0)</f>
        <v>0</v>
      </c>
      <c r="BJ56" s="1401" t="s">
        <v>319</v>
      </c>
      <c r="BK56" s="1402"/>
      <c r="BL56" s="1402"/>
      <c r="BM56" s="1403"/>
      <c r="BN56" s="494">
        <f>ROUND(SUM(BN14:BN55),0)</f>
        <v>0</v>
      </c>
      <c r="BO56" s="492">
        <f>ROUND(SUM(BO14:BO55),0)</f>
        <v>0</v>
      </c>
      <c r="BP56" s="699">
        <f>ROUND(SUM(BP14:BP55),0)</f>
        <v>0</v>
      </c>
      <c r="BQ56" s="1046">
        <f>SUM(BQ14:BQ55)</f>
        <v>0</v>
      </c>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row>
    <row r="57" spans="1:106" s="56" customFormat="1" ht="20.149999999999999" customHeight="1">
      <c r="A57" s="1443" t="s">
        <v>320</v>
      </c>
      <c r="B57" s="1444"/>
      <c r="C57" s="1399"/>
      <c r="D57" s="1399"/>
      <c r="E57" s="1400"/>
      <c r="F57" s="499">
        <f>SUM(F14:F55)</f>
        <v>0</v>
      </c>
      <c r="G57" s="1145"/>
      <c r="H57" s="1398"/>
      <c r="I57" s="1399"/>
      <c r="J57" s="1400"/>
      <c r="K57" s="499">
        <f>SUM(K14:K55)</f>
        <v>0</v>
      </c>
      <c r="L57" s="1145"/>
      <c r="M57" s="1398"/>
      <c r="N57" s="1399"/>
      <c r="O57" s="1400"/>
      <c r="P57" s="499">
        <f>SUM(P14:P55)</f>
        <v>0</v>
      </c>
      <c r="Q57" s="714"/>
      <c r="R57" s="715"/>
      <c r="S57" s="716"/>
      <c r="T57" s="1398"/>
      <c r="U57" s="1399"/>
      <c r="V57" s="1400"/>
      <c r="W57" s="499">
        <f>SUM(W14:W55)</f>
        <v>0</v>
      </c>
      <c r="X57" s="714"/>
      <c r="Y57" s="715"/>
      <c r="Z57" s="716"/>
      <c r="AA57" s="1398"/>
      <c r="AB57" s="1399"/>
      <c r="AC57" s="1400"/>
      <c r="AD57" s="499"/>
      <c r="AE57" s="714"/>
      <c r="AF57" s="715"/>
      <c r="AG57" s="716"/>
      <c r="AH57" s="1398"/>
      <c r="AI57" s="1399"/>
      <c r="AJ57" s="1400"/>
      <c r="AK57" s="499">
        <f>SUM(AK14:AK55)</f>
        <v>0</v>
      </c>
      <c r="AL57" s="714"/>
      <c r="AM57" s="715"/>
      <c r="AN57" s="716"/>
      <c r="AO57" s="1398"/>
      <c r="AP57" s="1399"/>
      <c r="AQ57" s="1400"/>
      <c r="AR57" s="499">
        <f>SUM(AR14:AR55)</f>
        <v>0</v>
      </c>
      <c r="AS57" s="714"/>
      <c r="AT57" s="715"/>
      <c r="AU57" s="716"/>
      <c r="AV57" s="1398"/>
      <c r="AW57" s="1399"/>
      <c r="AX57" s="1400"/>
      <c r="AY57" s="499">
        <f>SUM(AY14:AY55)</f>
        <v>0</v>
      </c>
      <c r="AZ57" s="714"/>
      <c r="BA57" s="715"/>
      <c r="BB57" s="716"/>
      <c r="BC57" s="1398"/>
      <c r="BD57" s="1399"/>
      <c r="BE57" s="1400"/>
      <c r="BF57" s="499">
        <f>SUM(BF14:BF55)</f>
        <v>0</v>
      </c>
      <c r="BG57" s="714"/>
      <c r="BH57" s="715"/>
      <c r="BI57" s="716"/>
      <c r="BJ57" s="1398"/>
      <c r="BK57" s="1399"/>
      <c r="BL57" s="1400"/>
      <c r="BM57" s="499">
        <f>SUM(BM14:BM55)</f>
        <v>0</v>
      </c>
      <c r="BN57" s="714"/>
      <c r="BO57" s="715"/>
      <c r="BP57" s="714"/>
      <c r="BQ57" s="104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row>
    <row r="58" spans="1:106" ht="20.149999999999999" customHeight="1">
      <c r="A58" s="1445" t="s">
        <v>321</v>
      </c>
      <c r="B58" s="1446"/>
      <c r="C58" s="306"/>
      <c r="D58" s="306"/>
      <c r="E58" s="306"/>
      <c r="F58" s="623"/>
      <c r="G58" s="308"/>
      <c r="H58" s="305"/>
      <c r="I58" s="134"/>
      <c r="J58" s="306"/>
      <c r="K58" s="623"/>
      <c r="L58" s="430"/>
      <c r="M58" s="139"/>
      <c r="N58" s="306"/>
      <c r="O58" s="306"/>
      <c r="P58" s="626"/>
      <c r="Q58" s="308"/>
      <c r="R58" s="500">
        <f>S58-Q58</f>
        <v>0</v>
      </c>
      <c r="S58" s="309"/>
      <c r="T58" s="305"/>
      <c r="U58" s="306"/>
      <c r="V58" s="134"/>
      <c r="W58" s="623"/>
      <c r="X58" s="308"/>
      <c r="Y58" s="500">
        <f>Z58-X58</f>
        <v>0</v>
      </c>
      <c r="Z58" s="309"/>
      <c r="AA58" s="305"/>
      <c r="AB58" s="134"/>
      <c r="AC58" s="306"/>
      <c r="AD58" s="623"/>
      <c r="AE58" s="430"/>
      <c r="AF58" s="366">
        <f>AG58-AE58</f>
        <v>0</v>
      </c>
      <c r="AG58" s="309"/>
      <c r="AH58" s="139"/>
      <c r="AI58" s="306"/>
      <c r="AJ58" s="306"/>
      <c r="AK58" s="623"/>
      <c r="AL58" s="308"/>
      <c r="AM58" s="366">
        <f>AN58-AL58</f>
        <v>0</v>
      </c>
      <c r="AN58" s="309"/>
      <c r="AO58" s="305"/>
      <c r="AP58" s="306"/>
      <c r="AQ58" s="306"/>
      <c r="AR58" s="623"/>
      <c r="AS58" s="308"/>
      <c r="AT58" s="366">
        <f>AU58-AS58</f>
        <v>0</v>
      </c>
      <c r="AU58" s="309"/>
      <c r="AV58" s="305"/>
      <c r="AW58" s="306"/>
      <c r="AX58" s="306"/>
      <c r="AY58" s="307"/>
      <c r="AZ58" s="308"/>
      <c r="BA58" s="366">
        <f>BB58-AZ58</f>
        <v>0</v>
      </c>
      <c r="BB58" s="309"/>
      <c r="BC58" s="305"/>
      <c r="BD58" s="306"/>
      <c r="BE58" s="306"/>
      <c r="BF58" s="623"/>
      <c r="BG58" s="308"/>
      <c r="BH58" s="366">
        <f>BI58-BG58</f>
        <v>0</v>
      </c>
      <c r="BI58" s="309"/>
      <c r="BJ58" s="305"/>
      <c r="BK58" s="306"/>
      <c r="BL58" s="306"/>
      <c r="BM58" s="623"/>
      <c r="BN58" s="308"/>
      <c r="BO58" s="366">
        <f>BP58-BN58</f>
        <v>0</v>
      </c>
      <c r="BP58" s="700"/>
      <c r="BQ58" s="1048"/>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290"/>
      <c r="CU58" s="290"/>
      <c r="CV58" s="290"/>
      <c r="CW58" s="290"/>
      <c r="CX58" s="290"/>
      <c r="CY58" s="290"/>
      <c r="CZ58" s="290"/>
      <c r="DA58" s="290"/>
      <c r="DB58" s="290"/>
    </row>
    <row r="59" spans="1:106" s="56" customFormat="1" ht="20.149999999999999" customHeight="1">
      <c r="A59" s="1445" t="s">
        <v>322</v>
      </c>
      <c r="B59" s="1446"/>
      <c r="C59" s="711"/>
      <c r="D59" s="61"/>
      <c r="E59" s="72"/>
      <c r="F59" s="624"/>
      <c r="G59" s="689">
        <f>ROUND(G56*G58,0)</f>
        <v>0</v>
      </c>
      <c r="H59" s="335"/>
      <c r="I59" s="61"/>
      <c r="J59" s="72"/>
      <c r="K59" s="624"/>
      <c r="L59" s="689">
        <f>ROUND(L56*L58,0)</f>
        <v>0</v>
      </c>
      <c r="M59" s="335"/>
      <c r="N59" s="61"/>
      <c r="O59" s="72"/>
      <c r="P59" s="624"/>
      <c r="Q59" s="689">
        <f>ROUND(Q56*Q58,0)</f>
        <v>0</v>
      </c>
      <c r="R59" s="492">
        <f>S59-Q59</f>
        <v>0</v>
      </c>
      <c r="S59" s="690">
        <f>ROUND(S56*S58,0)</f>
        <v>0</v>
      </c>
      <c r="T59" s="335"/>
      <c r="U59" s="61"/>
      <c r="V59" s="72"/>
      <c r="W59" s="624"/>
      <c r="X59" s="689">
        <f>ROUND(X56*X58,0)</f>
        <v>0</v>
      </c>
      <c r="Y59" s="492">
        <f>Z59-X59</f>
        <v>0</v>
      </c>
      <c r="Z59" s="690">
        <f>ROUND(Z56*Z58,0)</f>
        <v>0</v>
      </c>
      <c r="AA59" s="335"/>
      <c r="AB59" s="61"/>
      <c r="AC59" s="72"/>
      <c r="AD59" s="624"/>
      <c r="AE59" s="689">
        <f>ROUND(AE56*AE58,0)</f>
        <v>0</v>
      </c>
      <c r="AF59" s="492">
        <f>AG59-AE59</f>
        <v>0</v>
      </c>
      <c r="AG59" s="690">
        <f>ROUND(AG56*AG58,0)</f>
        <v>0</v>
      </c>
      <c r="AH59" s="335"/>
      <c r="AI59" s="61"/>
      <c r="AJ59" s="72"/>
      <c r="AK59" s="624"/>
      <c r="AL59" s="655">
        <f>ROUND(AL56*AL58,0)</f>
        <v>0</v>
      </c>
      <c r="AM59" s="496">
        <f>AN59-AL59</f>
        <v>0</v>
      </c>
      <c r="AN59" s="577">
        <f>ROUND(AN56*AN58,0)</f>
        <v>0</v>
      </c>
      <c r="AO59" s="335"/>
      <c r="AP59" s="61"/>
      <c r="AQ59" s="72"/>
      <c r="AR59" s="624"/>
      <c r="AS59" s="689">
        <f>ROUND(AS56*AS58,0)</f>
        <v>0</v>
      </c>
      <c r="AT59" s="492">
        <f>AU59-AS59</f>
        <v>0</v>
      </c>
      <c r="AU59" s="690">
        <f>ROUND(AU56*AU58,0)</f>
        <v>0</v>
      </c>
      <c r="AV59" s="335"/>
      <c r="AW59" s="61"/>
      <c r="AX59" s="72"/>
      <c r="AY59" s="819"/>
      <c r="AZ59" s="689">
        <f>ROUND(AZ56*AZ58,0)</f>
        <v>0</v>
      </c>
      <c r="BA59" s="492">
        <f>BB59-AZ59</f>
        <v>0</v>
      </c>
      <c r="BB59" s="690">
        <f>ROUND(BB56*BB58,0)</f>
        <v>0</v>
      </c>
      <c r="BC59" s="335"/>
      <c r="BD59" s="61"/>
      <c r="BE59" s="72"/>
      <c r="BF59" s="624"/>
      <c r="BG59" s="689">
        <f>ROUND(BG56*BG58,0)</f>
        <v>0</v>
      </c>
      <c r="BH59" s="492">
        <f>BI59-BG59</f>
        <v>0</v>
      </c>
      <c r="BI59" s="690">
        <f>ROUND(BI56*BI58,0)</f>
        <v>0</v>
      </c>
      <c r="BJ59" s="335"/>
      <c r="BK59" s="61"/>
      <c r="BL59" s="72"/>
      <c r="BM59" s="624"/>
      <c r="BN59" s="689">
        <f>ROUND(BN56*BN58,0)</f>
        <v>0</v>
      </c>
      <c r="BO59" s="492">
        <f>BP59-BN59</f>
        <v>0</v>
      </c>
      <c r="BP59" s="701">
        <f>ROUND(BP56*BP58,0)</f>
        <v>0</v>
      </c>
      <c r="BQ59" s="1046">
        <f>SUM(G59,L59)</f>
        <v>0</v>
      </c>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row>
    <row r="60" spans="1:106" s="56" customFormat="1" ht="16" thickBot="1">
      <c r="A60" s="1439" t="s">
        <v>323</v>
      </c>
      <c r="B60" s="1440"/>
      <c r="C60" s="712"/>
      <c r="D60" s="140"/>
      <c r="E60" s="140"/>
      <c r="F60" s="625"/>
      <c r="G60" s="656">
        <f>G56+G59</f>
        <v>0</v>
      </c>
      <c r="H60" s="336"/>
      <c r="I60" s="140"/>
      <c r="J60" s="140"/>
      <c r="K60" s="625"/>
      <c r="L60" s="656">
        <f>L56+L59</f>
        <v>0</v>
      </c>
      <c r="M60" s="336"/>
      <c r="N60" s="140"/>
      <c r="O60" s="140"/>
      <c r="P60" s="625"/>
      <c r="Q60" s="656">
        <f>Q56+Q59</f>
        <v>0</v>
      </c>
      <c r="R60" s="497">
        <f>R56+R59</f>
        <v>0</v>
      </c>
      <c r="S60" s="498">
        <f>S56+S59</f>
        <v>0</v>
      </c>
      <c r="T60" s="336"/>
      <c r="U60" s="140"/>
      <c r="V60" s="140"/>
      <c r="W60" s="625"/>
      <c r="X60" s="656">
        <f>X56+X59</f>
        <v>0</v>
      </c>
      <c r="Y60" s="497">
        <f>Y56+Y59</f>
        <v>0</v>
      </c>
      <c r="Z60" s="498">
        <f>Z56+Z59</f>
        <v>0</v>
      </c>
      <c r="AA60" s="336"/>
      <c r="AB60" s="140"/>
      <c r="AC60" s="140"/>
      <c r="AD60" s="625"/>
      <c r="AE60" s="656">
        <f>AE56+AE59</f>
        <v>0</v>
      </c>
      <c r="AF60" s="497">
        <f>AF56+AF59</f>
        <v>0</v>
      </c>
      <c r="AG60" s="498">
        <f>AG56+AG59</f>
        <v>0</v>
      </c>
      <c r="AH60" s="336"/>
      <c r="AI60" s="140"/>
      <c r="AJ60" s="140"/>
      <c r="AK60" s="625"/>
      <c r="AL60" s="656">
        <f>AL56+AL59</f>
        <v>0</v>
      </c>
      <c r="AM60" s="497">
        <f>AM56+AM59</f>
        <v>0</v>
      </c>
      <c r="AN60" s="498">
        <f>AN56+AN59</f>
        <v>0</v>
      </c>
      <c r="AO60" s="336"/>
      <c r="AP60" s="140"/>
      <c r="AQ60" s="140"/>
      <c r="AR60" s="625"/>
      <c r="AS60" s="656">
        <f>AS56+AS59</f>
        <v>0</v>
      </c>
      <c r="AT60" s="497">
        <f>AT56+AT59</f>
        <v>0</v>
      </c>
      <c r="AU60" s="498">
        <f>AU56+AU59</f>
        <v>0</v>
      </c>
      <c r="AV60" s="336"/>
      <c r="AW60" s="140"/>
      <c r="AX60" s="140"/>
      <c r="AY60" s="141"/>
      <c r="AZ60" s="656">
        <f>AZ56+AZ59</f>
        <v>0</v>
      </c>
      <c r="BA60" s="497">
        <f>BA56+BA59</f>
        <v>0</v>
      </c>
      <c r="BB60" s="498">
        <f>BB56+BB59</f>
        <v>0</v>
      </c>
      <c r="BC60" s="336"/>
      <c r="BD60" s="140"/>
      <c r="BE60" s="140"/>
      <c r="BF60" s="625"/>
      <c r="BG60" s="656">
        <f>BG56+BG59</f>
        <v>0</v>
      </c>
      <c r="BH60" s="497">
        <f>BH56+BH59</f>
        <v>0</v>
      </c>
      <c r="BI60" s="498">
        <f>BI56+BI59</f>
        <v>0</v>
      </c>
      <c r="BJ60" s="336"/>
      <c r="BK60" s="140"/>
      <c r="BL60" s="140"/>
      <c r="BM60" s="625"/>
      <c r="BN60" s="656">
        <f>BN56+BN59</f>
        <v>0</v>
      </c>
      <c r="BO60" s="497">
        <f>BO56+BO59</f>
        <v>0</v>
      </c>
      <c r="BP60" s="702">
        <f>BP56+BP59</f>
        <v>0</v>
      </c>
      <c r="BQ60" s="1049">
        <f>SUM(G60,L60)</f>
        <v>0</v>
      </c>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row>
    <row r="61" spans="1:106">
      <c r="A61" s="713"/>
      <c r="B61" s="713"/>
      <c r="C61" s="310"/>
      <c r="D61" s="311"/>
      <c r="E61" s="311"/>
      <c r="F61" s="311"/>
      <c r="G61" s="312"/>
      <c r="H61" s="312"/>
      <c r="I61" s="312"/>
      <c r="J61" s="312"/>
      <c r="K61" s="312"/>
      <c r="L61" s="312"/>
      <c r="M61" s="312"/>
      <c r="N61" s="312"/>
      <c r="O61" s="312"/>
      <c r="P61" s="312"/>
      <c r="Q61" s="312"/>
      <c r="R61" s="313"/>
      <c r="S61" s="312"/>
      <c r="T61" s="312"/>
      <c r="U61" s="312"/>
      <c r="V61" s="312"/>
      <c r="W61" s="312"/>
      <c r="X61" s="312"/>
      <c r="Y61" s="313"/>
      <c r="Z61" s="312"/>
      <c r="AA61" s="312"/>
      <c r="AB61" s="312"/>
      <c r="AC61" s="312"/>
      <c r="AD61" s="312"/>
      <c r="AE61" s="312"/>
      <c r="AF61" s="313"/>
      <c r="AG61" s="312"/>
      <c r="AH61" s="312"/>
      <c r="AI61" s="312"/>
      <c r="AJ61" s="312"/>
      <c r="AK61" s="312"/>
      <c r="AL61" s="312"/>
      <c r="AM61" s="313"/>
      <c r="AN61" s="312"/>
      <c r="AO61" s="312"/>
      <c r="AP61" s="312"/>
      <c r="AQ61" s="312"/>
      <c r="AR61" s="312"/>
      <c r="AS61" s="312"/>
      <c r="AT61" s="313"/>
      <c r="AU61" s="312"/>
      <c r="AV61" s="312"/>
      <c r="AW61" s="312"/>
      <c r="AX61" s="312"/>
      <c r="AY61" s="312"/>
      <c r="AZ61" s="312"/>
      <c r="BA61" s="313"/>
      <c r="BB61" s="312"/>
      <c r="BC61" s="312"/>
      <c r="BD61" s="312"/>
      <c r="BE61" s="312"/>
      <c r="BF61" s="312"/>
      <c r="BG61" s="312"/>
      <c r="BH61" s="313"/>
      <c r="BI61" s="312"/>
      <c r="BJ61" s="312"/>
      <c r="BK61" s="312"/>
      <c r="BL61" s="312"/>
      <c r="BM61" s="312"/>
      <c r="BN61" s="312"/>
      <c r="BO61" s="313"/>
      <c r="BP61" s="312"/>
      <c r="BQ61" s="167"/>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row>
    <row r="62" spans="1:106">
      <c r="A62" s="314"/>
      <c r="B62" s="251"/>
      <c r="C62" s="293"/>
      <c r="D62" s="295"/>
      <c r="E62" s="295"/>
      <c r="F62" s="61"/>
      <c r="G62" s="56"/>
      <c r="H62" s="56"/>
      <c r="I62" s="56"/>
      <c r="J62" s="56"/>
      <c r="K62" s="56"/>
      <c r="L62" s="56"/>
      <c r="M62" s="56"/>
      <c r="N62" s="56"/>
      <c r="O62" s="56"/>
      <c r="P62" s="56"/>
      <c r="Q62" s="56"/>
      <c r="R62" s="289"/>
      <c r="S62" s="56"/>
      <c r="T62" s="56"/>
      <c r="U62" s="56"/>
      <c r="V62" s="56"/>
      <c r="W62" s="56"/>
      <c r="X62" s="56"/>
      <c r="Y62" s="289"/>
      <c r="Z62" s="56"/>
      <c r="AA62" s="56"/>
      <c r="AB62" s="56"/>
      <c r="AC62" s="56"/>
      <c r="AD62" s="56"/>
      <c r="AE62" s="56"/>
      <c r="AF62" s="289"/>
      <c r="AG62" s="56"/>
      <c r="AH62" s="56"/>
      <c r="BJ62" s="251"/>
      <c r="BK62" s="251"/>
      <c r="BL62" s="251"/>
      <c r="BO62" s="292"/>
      <c r="BQ62" s="56"/>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290"/>
      <c r="CU62" s="290"/>
      <c r="CV62" s="290"/>
      <c r="CW62" s="290"/>
      <c r="CX62" s="290"/>
      <c r="CY62" s="290"/>
      <c r="CZ62" s="290"/>
      <c r="DA62" s="290"/>
      <c r="DB62" s="290"/>
    </row>
    <row r="63" spans="1:106" ht="20.149999999999999" customHeight="1">
      <c r="A63" s="292"/>
      <c r="B63" s="292"/>
      <c r="C63" s="292"/>
      <c r="D63" s="292"/>
      <c r="E63" s="292"/>
      <c r="F63" s="289"/>
      <c r="G63" s="292"/>
      <c r="H63" s="292"/>
      <c r="I63" s="289"/>
      <c r="J63" s="289"/>
      <c r="K63" s="292"/>
      <c r="L63" s="289"/>
      <c r="M63" s="289"/>
      <c r="N63" s="289"/>
      <c r="O63" s="292"/>
      <c r="P63" s="289"/>
      <c r="Q63" s="289"/>
      <c r="S63" s="289"/>
      <c r="T63" s="289"/>
      <c r="U63" s="292"/>
      <c r="V63" s="289"/>
      <c r="W63" s="289"/>
      <c r="X63" s="292"/>
      <c r="Y63" s="289"/>
      <c r="Z63" s="289"/>
      <c r="AA63" s="292"/>
      <c r="AB63" s="289"/>
      <c r="AC63" s="289"/>
      <c r="AD63" s="292"/>
      <c r="AE63" s="289"/>
      <c r="AF63" s="289"/>
      <c r="AG63" s="292"/>
      <c r="AH63" s="289"/>
      <c r="AI63" s="292"/>
      <c r="AJ63" s="292"/>
      <c r="AK63" s="292"/>
      <c r="AL63" s="292"/>
      <c r="AN63" s="292"/>
      <c r="AO63" s="292"/>
      <c r="AP63" s="292"/>
      <c r="AQ63" s="292"/>
      <c r="AR63" s="292"/>
      <c r="AS63" s="292"/>
      <c r="AU63" s="292"/>
      <c r="AV63" s="292"/>
      <c r="AW63" s="292"/>
      <c r="AX63" s="292"/>
      <c r="AY63" s="292"/>
      <c r="AZ63" s="292"/>
      <c r="BB63" s="292"/>
      <c r="BC63" s="292"/>
      <c r="BD63" s="292"/>
      <c r="BE63" s="292"/>
      <c r="BF63" s="292"/>
      <c r="BG63" s="292"/>
      <c r="BI63" s="292"/>
      <c r="BJ63" s="292"/>
      <c r="BK63" s="292"/>
      <c r="BL63" s="292"/>
      <c r="BM63" s="292"/>
      <c r="BN63" s="292"/>
      <c r="BO63" s="292"/>
      <c r="BP63" s="292"/>
      <c r="BQ63" s="288"/>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row>
    <row r="64" spans="1:106" ht="20.149999999999999" customHeight="1">
      <c r="A64" s="292"/>
      <c r="B64" s="292"/>
      <c r="C64" s="292"/>
      <c r="D64" s="292"/>
      <c r="E64" s="292"/>
      <c r="F64" s="292"/>
      <c r="G64" s="292"/>
      <c r="H64" s="292"/>
      <c r="I64" s="292"/>
      <c r="J64" s="292"/>
      <c r="K64" s="292"/>
      <c r="L64" s="292"/>
      <c r="M64" s="292"/>
      <c r="N64" s="292"/>
      <c r="O64" s="292"/>
      <c r="P64" s="292"/>
      <c r="Q64" s="292"/>
      <c r="S64" s="292"/>
      <c r="T64" s="292"/>
      <c r="U64" s="292"/>
      <c r="V64" s="292"/>
      <c r="W64" s="292"/>
      <c r="X64" s="292"/>
      <c r="Z64" s="292"/>
      <c r="AA64" s="292"/>
      <c r="AB64" s="292"/>
      <c r="AC64" s="292"/>
      <c r="AD64" s="292"/>
      <c r="AE64" s="292"/>
      <c r="AG64" s="292"/>
      <c r="AH64" s="292"/>
      <c r="AI64" s="292"/>
      <c r="AJ64" s="292"/>
      <c r="AK64" s="292"/>
      <c r="AL64" s="292"/>
      <c r="AN64" s="292"/>
      <c r="AO64" s="292"/>
      <c r="AP64" s="292"/>
      <c r="AQ64" s="292"/>
      <c r="AR64" s="292"/>
      <c r="AS64" s="292"/>
      <c r="AU64" s="292"/>
      <c r="AV64" s="292"/>
      <c r="AW64" s="292"/>
      <c r="AX64" s="292"/>
      <c r="AY64" s="292"/>
      <c r="AZ64" s="292"/>
      <c r="BB64" s="292"/>
      <c r="BC64" s="292"/>
      <c r="BD64" s="292"/>
      <c r="BE64" s="292"/>
      <c r="BF64" s="292"/>
      <c r="BG64" s="292"/>
      <c r="BI64" s="292"/>
      <c r="BJ64" s="292"/>
      <c r="BK64" s="292"/>
      <c r="BL64" s="292"/>
      <c r="BM64" s="292"/>
      <c r="BN64" s="292"/>
      <c r="BO64" s="292"/>
      <c r="BP64" s="292"/>
      <c r="BQ64" s="288"/>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row>
    <row r="65" spans="1:106" s="291" customFormat="1" ht="20.149999999999999"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88"/>
    </row>
    <row r="66" spans="1:106" s="291" customFormat="1" ht="20.149999999999999" customHeight="1">
      <c r="A66" s="251"/>
      <c r="B66" s="251"/>
      <c r="C66" s="293"/>
      <c r="D66" s="295"/>
      <c r="E66" s="295"/>
      <c r="F66" s="295"/>
      <c r="G66" s="251"/>
      <c r="H66" s="251"/>
      <c r="I66" s="251"/>
      <c r="J66" s="251"/>
      <c r="K66" s="251"/>
      <c r="L66" s="251"/>
      <c r="M66" s="251"/>
      <c r="N66" s="251"/>
      <c r="O66" s="251"/>
      <c r="P66" s="251"/>
      <c r="Q66" s="251"/>
      <c r="R66" s="292"/>
      <c r="S66" s="251"/>
      <c r="T66" s="251"/>
      <c r="U66" s="251"/>
      <c r="V66" s="251"/>
      <c r="W66" s="251"/>
      <c r="X66" s="251"/>
      <c r="Y66" s="292"/>
      <c r="Z66" s="251"/>
      <c r="AA66" s="251"/>
      <c r="AB66" s="251"/>
      <c r="AC66" s="251"/>
      <c r="AD66" s="251"/>
      <c r="AE66" s="251"/>
      <c r="AF66" s="292"/>
      <c r="AG66" s="251"/>
      <c r="AH66" s="251"/>
      <c r="AI66" s="251"/>
      <c r="AJ66" s="251"/>
      <c r="AK66" s="251"/>
      <c r="AL66" s="251"/>
      <c r="AM66" s="292"/>
      <c r="AN66" s="251"/>
      <c r="AO66" s="251"/>
      <c r="AP66" s="251"/>
      <c r="AQ66" s="251"/>
      <c r="AR66" s="251"/>
      <c r="AS66" s="251"/>
      <c r="AT66" s="292"/>
      <c r="AU66" s="251"/>
      <c r="AV66" s="251"/>
      <c r="AW66" s="251"/>
      <c r="AX66" s="251"/>
      <c r="AY66" s="251"/>
      <c r="AZ66" s="251"/>
      <c r="BA66" s="292"/>
      <c r="BB66" s="251"/>
      <c r="BC66" s="251"/>
      <c r="BD66" s="251"/>
      <c r="BE66" s="251"/>
      <c r="BF66" s="251"/>
      <c r="BG66" s="251"/>
      <c r="BH66" s="292"/>
      <c r="BI66" s="251"/>
      <c r="BJ66" s="251"/>
      <c r="BK66" s="251"/>
      <c r="BL66" s="251"/>
      <c r="BM66" s="251"/>
      <c r="BN66" s="251"/>
      <c r="BO66" s="292"/>
      <c r="BP66" s="251"/>
      <c r="BQ66" s="56"/>
    </row>
    <row r="67" spans="1:106" s="291" customFormat="1" ht="20.149999999999999" hidden="1" customHeight="1">
      <c r="A67" s="251"/>
      <c r="B67" s="251"/>
      <c r="C67" s="293"/>
      <c r="D67" s="295"/>
      <c r="E67" s="295"/>
      <c r="F67" s="295"/>
      <c r="G67" s="251"/>
      <c r="H67" s="251"/>
      <c r="I67" s="251"/>
      <c r="J67" s="251"/>
      <c r="K67" s="251"/>
      <c r="L67" s="251"/>
      <c r="M67" s="251"/>
      <c r="N67" s="251"/>
      <c r="O67" s="251"/>
      <c r="P67" s="251"/>
      <c r="Q67" s="251"/>
      <c r="R67" s="292"/>
      <c r="S67" s="251"/>
      <c r="T67" s="251"/>
      <c r="U67" s="251"/>
      <c r="V67" s="251"/>
      <c r="W67" s="251"/>
      <c r="X67" s="251"/>
      <c r="Y67" s="292"/>
      <c r="Z67" s="251"/>
      <c r="AA67" s="251"/>
      <c r="AB67" s="251"/>
      <c r="AC67" s="251"/>
      <c r="AD67" s="251"/>
      <c r="AE67" s="251"/>
      <c r="AF67" s="292"/>
      <c r="AG67" s="251"/>
      <c r="AH67" s="251"/>
      <c r="AI67" s="251"/>
      <c r="AJ67" s="251"/>
      <c r="AK67" s="251"/>
      <c r="AL67" s="251"/>
      <c r="AM67" s="292"/>
      <c r="AN67" s="251"/>
      <c r="AO67" s="251"/>
      <c r="AP67" s="251"/>
      <c r="AQ67" s="251"/>
      <c r="AR67" s="251"/>
      <c r="AS67" s="251"/>
      <c r="AT67" s="292"/>
      <c r="AU67" s="251"/>
      <c r="AV67" s="251"/>
      <c r="AW67" s="251"/>
      <c r="AX67" s="251"/>
      <c r="AY67" s="251"/>
      <c r="AZ67" s="251"/>
      <c r="BA67" s="292"/>
      <c r="BB67" s="251"/>
      <c r="BC67" s="251"/>
      <c r="BD67" s="251"/>
      <c r="BE67" s="251"/>
      <c r="BF67" s="251"/>
      <c r="BG67" s="251"/>
      <c r="BH67" s="292"/>
      <c r="BI67" s="251"/>
      <c r="BJ67" s="251"/>
      <c r="BK67" s="251"/>
      <c r="BL67" s="251"/>
      <c r="BM67" s="251"/>
      <c r="BN67" s="251"/>
      <c r="BO67" s="292"/>
      <c r="BP67" s="251"/>
      <c r="BQ67" s="56"/>
    </row>
    <row r="68" spans="1:106" ht="20.149999999999999" hidden="1" customHeight="1">
      <c r="B68" s="251"/>
      <c r="C68" s="293"/>
      <c r="D68" s="295"/>
      <c r="E68" s="295"/>
      <c r="F68" s="295"/>
      <c r="BJ68" s="251"/>
      <c r="BK68" s="251"/>
      <c r="BL68" s="251"/>
      <c r="BO68" s="292"/>
      <c r="BQ68" s="56"/>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90"/>
      <c r="CP68" s="290"/>
      <c r="CQ68" s="290"/>
      <c r="CR68" s="290"/>
      <c r="CS68" s="290"/>
      <c r="CT68" s="290"/>
      <c r="CU68" s="290"/>
      <c r="CV68" s="290"/>
      <c r="CW68" s="290"/>
      <c r="CX68" s="290"/>
      <c r="CY68" s="290"/>
      <c r="CZ68" s="290"/>
      <c r="DA68" s="290"/>
      <c r="DB68" s="290"/>
    </row>
    <row r="69" spans="1:106" ht="20.149999999999999" hidden="1" customHeight="1">
      <c r="B69" s="251"/>
      <c r="C69" s="293"/>
      <c r="D69" s="295"/>
      <c r="E69" s="295"/>
      <c r="F69" s="295"/>
      <c r="BJ69" s="251"/>
      <c r="BK69" s="251"/>
      <c r="BL69" s="251"/>
      <c r="BO69" s="292"/>
      <c r="BQ69" s="56"/>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c r="CT69" s="290"/>
      <c r="CU69" s="290"/>
      <c r="CV69" s="290"/>
      <c r="CW69" s="290"/>
      <c r="CX69" s="290"/>
      <c r="CY69" s="290"/>
      <c r="CZ69" s="290"/>
      <c r="DA69" s="290"/>
      <c r="DB69" s="290"/>
    </row>
    <row r="70" spans="1:106" ht="20.149999999999999" hidden="1" customHeight="1">
      <c r="B70" s="251"/>
      <c r="C70" s="293"/>
      <c r="D70" s="295"/>
      <c r="E70" s="295"/>
      <c r="F70" s="295"/>
      <c r="BJ70" s="251"/>
      <c r="BK70" s="251"/>
      <c r="BL70" s="251"/>
      <c r="BO70" s="292"/>
      <c r="BQ70" s="56"/>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row>
    <row r="71" spans="1:106" ht="20.149999999999999" hidden="1" customHeight="1" thickBot="1">
      <c r="B71" s="251"/>
      <c r="C71" s="293"/>
      <c r="D71" s="295"/>
      <c r="E71" s="295"/>
      <c r="F71" s="295"/>
      <c r="BJ71" s="251"/>
      <c r="BK71" s="251"/>
      <c r="BL71" s="251"/>
      <c r="BO71" s="292"/>
      <c r="BQ71" s="56"/>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row>
    <row r="72" spans="1:106" s="56" customFormat="1" hidden="1">
      <c r="A72" s="482" t="s">
        <v>231</v>
      </c>
      <c r="B72" s="482"/>
      <c r="C72" s="199">
        <f>'Summary - Start Up '!$E75</f>
        <v>1</v>
      </c>
      <c r="D72" s="200">
        <f>'Summary - Start Up '!$E75</f>
        <v>1</v>
      </c>
      <c r="E72" s="200">
        <f>'Summary - Start Up '!$E75</f>
        <v>1</v>
      </c>
      <c r="F72" s="200">
        <f>'Summary - Start Up '!$E75</f>
        <v>1</v>
      </c>
      <c r="G72" s="200">
        <f>'Summary - Start Up '!$E75</f>
        <v>1</v>
      </c>
      <c r="H72" s="199">
        <f>'Summary - Start Up '!$F75</f>
        <v>2</v>
      </c>
      <c r="I72" s="200">
        <f>'Summary - Start Up '!$F75</f>
        <v>2</v>
      </c>
      <c r="J72" s="200">
        <f>'Summary - Start Up '!$F75</f>
        <v>2</v>
      </c>
      <c r="K72" s="200">
        <f>'Summary - Start Up '!$F75</f>
        <v>2</v>
      </c>
      <c r="L72" s="200">
        <f>'Summary - Start Up '!$F75</f>
        <v>2</v>
      </c>
      <c r="M72" s="199">
        <f>'Summary - Start Up '!$G75</f>
        <v>3</v>
      </c>
      <c r="N72" s="200">
        <f>'Summary - Start Up '!$G75</f>
        <v>3</v>
      </c>
      <c r="O72" s="200">
        <f>'Summary - Start Up '!$G75</f>
        <v>3</v>
      </c>
      <c r="P72" s="200">
        <f>'Summary - Start Up '!$G75</f>
        <v>3</v>
      </c>
      <c r="Q72" s="200">
        <f>'Summary - Start Up '!$G75</f>
        <v>3</v>
      </c>
      <c r="R72" s="339">
        <f>'Summary - Start Up '!$G75</f>
        <v>3</v>
      </c>
      <c r="S72" s="201">
        <f>'Summary - Start Up '!$G75</f>
        <v>3</v>
      </c>
      <c r="T72" s="199">
        <f>'Summary - Start Up '!$H75</f>
        <v>4</v>
      </c>
      <c r="U72" s="200">
        <f>'Summary - Start Up '!$H75</f>
        <v>4</v>
      </c>
      <c r="V72" s="200">
        <f>'Summary - Start Up '!$H75</f>
        <v>4</v>
      </c>
      <c r="W72" s="200">
        <f>'Summary - Start Up '!$H75</f>
        <v>4</v>
      </c>
      <c r="X72" s="200">
        <f>'Summary - Start Up '!$H75</f>
        <v>4</v>
      </c>
      <c r="Y72" s="339">
        <f>'Summary - Start Up '!$H75</f>
        <v>4</v>
      </c>
      <c r="Z72" s="201">
        <f>'Summary - Start Up '!$H75</f>
        <v>4</v>
      </c>
      <c r="AA72" s="199">
        <f>'Summary - Start Up '!$I75</f>
        <v>5</v>
      </c>
      <c r="AB72" s="200">
        <f>'Summary - Start Up '!$I75</f>
        <v>5</v>
      </c>
      <c r="AC72" s="200">
        <f>'Summary - Start Up '!$I75</f>
        <v>5</v>
      </c>
      <c r="AD72" s="200">
        <f>'Summary - Start Up '!$I75</f>
        <v>5</v>
      </c>
      <c r="AE72" s="200">
        <f>'Summary - Start Up '!$I75</f>
        <v>5</v>
      </c>
      <c r="AF72" s="339">
        <f>'Summary - Start Up '!$I75</f>
        <v>5</v>
      </c>
      <c r="AG72" s="201">
        <f>'Summary - Start Up '!$I75</f>
        <v>5</v>
      </c>
      <c r="AH72" s="199"/>
      <c r="AI72" s="200"/>
      <c r="AJ72" s="200"/>
      <c r="AK72" s="200"/>
      <c r="AL72" s="200"/>
      <c r="AM72" s="339"/>
      <c r="AN72" s="201"/>
      <c r="AO72" s="199"/>
      <c r="AP72" s="200"/>
      <c r="AQ72" s="200"/>
      <c r="AR72" s="200"/>
      <c r="AS72" s="200"/>
      <c r="AT72" s="339"/>
      <c r="AU72" s="201"/>
      <c r="AV72" s="199"/>
      <c r="AW72" s="200"/>
      <c r="AX72" s="200"/>
      <c r="AY72" s="200"/>
      <c r="AZ72" s="200"/>
      <c r="BA72" s="339"/>
      <c r="BB72" s="201"/>
      <c r="BC72" s="199"/>
      <c r="BD72" s="200"/>
      <c r="BE72" s="200"/>
      <c r="BF72" s="200"/>
      <c r="BG72" s="200"/>
      <c r="BH72" s="339"/>
      <c r="BI72" s="201"/>
      <c r="BJ72" s="199"/>
      <c r="BK72" s="200"/>
      <c r="BL72" s="200"/>
      <c r="BM72" s="200"/>
      <c r="BN72" s="200"/>
      <c r="BO72" s="339"/>
      <c r="BP72" s="201"/>
      <c r="BQ72" s="186">
        <f>BO72</f>
        <v>0</v>
      </c>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row>
    <row r="73" spans="1:106" s="56" customFormat="1" hidden="1">
      <c r="A73" s="483" t="s">
        <v>232</v>
      </c>
      <c r="B73" s="483"/>
      <c r="C73" s="202">
        <f>'Summary - Start Up '!$E76</f>
        <v>45566</v>
      </c>
      <c r="D73" s="65">
        <f>'Summary - Start Up '!$E76</f>
        <v>45566</v>
      </c>
      <c r="E73" s="65">
        <f>'Summary - Start Up '!$E76</f>
        <v>45566</v>
      </c>
      <c r="F73" s="65">
        <f>'Summary - Start Up '!$E76</f>
        <v>45566</v>
      </c>
      <c r="G73" s="65">
        <f>'Summary - Start Up '!$E76</f>
        <v>45566</v>
      </c>
      <c r="H73" s="202">
        <f>'Summary - Start Up '!$F76</f>
        <v>45474</v>
      </c>
      <c r="I73" s="65">
        <f>'Summary - Start Up '!$F76</f>
        <v>45474</v>
      </c>
      <c r="J73" s="65">
        <f>'Summary - Start Up '!$F76</f>
        <v>45474</v>
      </c>
      <c r="K73" s="65">
        <f>'Summary - Start Up '!$F76</f>
        <v>45474</v>
      </c>
      <c r="L73" s="65">
        <f>'Summary - Start Up '!$F76</f>
        <v>45474</v>
      </c>
      <c r="M73" s="202">
        <f>'Summary - Start Up '!$G76</f>
        <v>0</v>
      </c>
      <c r="N73" s="65">
        <f>'Summary - Start Up '!$G76</f>
        <v>0</v>
      </c>
      <c r="O73" s="65">
        <f>'Summary - Start Up '!$G76</f>
        <v>0</v>
      </c>
      <c r="P73" s="65">
        <f>'Summary - Start Up '!$G76</f>
        <v>0</v>
      </c>
      <c r="Q73" s="65">
        <f>'Summary - Start Up '!$G76</f>
        <v>0</v>
      </c>
      <c r="R73" s="340">
        <f>'Summary - Start Up '!$G76</f>
        <v>0</v>
      </c>
      <c r="S73" s="203">
        <f>'Summary - Start Up '!$G76</f>
        <v>0</v>
      </c>
      <c r="T73" s="202">
        <f>'Summary - Start Up '!$H76</f>
        <v>0</v>
      </c>
      <c r="U73" s="65">
        <f>'Summary - Start Up '!$H76</f>
        <v>0</v>
      </c>
      <c r="V73" s="65">
        <f>'Summary - Start Up '!$H76</f>
        <v>0</v>
      </c>
      <c r="W73" s="65">
        <f>'Summary - Start Up '!$H76</f>
        <v>0</v>
      </c>
      <c r="X73" s="65">
        <f>'Summary - Start Up '!$H76</f>
        <v>0</v>
      </c>
      <c r="Y73" s="340">
        <f>'Summary - Start Up '!$H76</f>
        <v>0</v>
      </c>
      <c r="Z73" s="203">
        <f>'Summary - Start Up '!$H76</f>
        <v>0</v>
      </c>
      <c r="AA73" s="202">
        <f>'Summary - Start Up '!$I76</f>
        <v>0</v>
      </c>
      <c r="AB73" s="65">
        <f>'Summary - Start Up '!$I76</f>
        <v>0</v>
      </c>
      <c r="AC73" s="65">
        <f>'Summary - Start Up '!$I76</f>
        <v>0</v>
      </c>
      <c r="AD73" s="65">
        <f>'Summary - Start Up '!$I76</f>
        <v>0</v>
      </c>
      <c r="AE73" s="65">
        <f>'Summary - Start Up '!$I76</f>
        <v>0</v>
      </c>
      <c r="AF73" s="340">
        <f>'Summary - Start Up '!$I76</f>
        <v>0</v>
      </c>
      <c r="AG73" s="203">
        <f>'Summary - Start Up '!$I76</f>
        <v>0</v>
      </c>
      <c r="AH73" s="202"/>
      <c r="AI73" s="65"/>
      <c r="AJ73" s="65"/>
      <c r="AK73" s="65"/>
      <c r="AL73" s="65"/>
      <c r="AM73" s="340"/>
      <c r="AN73" s="203"/>
      <c r="AO73" s="202"/>
      <c r="AP73" s="65"/>
      <c r="AQ73" s="65"/>
      <c r="AR73" s="65"/>
      <c r="AS73" s="65"/>
      <c r="AT73" s="340"/>
      <c r="AU73" s="203"/>
      <c r="AV73" s="202"/>
      <c r="AW73" s="65"/>
      <c r="AX73" s="65"/>
      <c r="AY73" s="65"/>
      <c r="AZ73" s="65"/>
      <c r="BA73" s="340"/>
      <c r="BB73" s="203"/>
      <c r="BC73" s="202"/>
      <c r="BD73" s="65"/>
      <c r="BE73" s="65"/>
      <c r="BF73" s="65"/>
      <c r="BG73" s="65"/>
      <c r="BH73" s="340"/>
      <c r="BI73" s="203"/>
      <c r="BJ73" s="202"/>
      <c r="BK73" s="65"/>
      <c r="BL73" s="65"/>
      <c r="BM73" s="65"/>
      <c r="BN73" s="65"/>
      <c r="BO73" s="340"/>
      <c r="BP73" s="203"/>
      <c r="BQ73" s="65">
        <f>'Summary - Start Up '!J76</f>
        <v>45413</v>
      </c>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row>
    <row r="74" spans="1:106" s="187" customFormat="1" hidden="1">
      <c r="A74" s="483" t="s">
        <v>233</v>
      </c>
      <c r="B74" s="483"/>
      <c r="C74" s="202">
        <f>'Summary - Start Up '!$E77</f>
        <v>45657</v>
      </c>
      <c r="D74" s="65">
        <f>'Summary - Start Up '!$E77</f>
        <v>45657</v>
      </c>
      <c r="E74" s="65">
        <f>'Summary - Start Up '!$E77</f>
        <v>45657</v>
      </c>
      <c r="F74" s="65">
        <f>'Summary - Start Up '!$E77</f>
        <v>45657</v>
      </c>
      <c r="G74" s="65">
        <f>'Summary - Start Up '!$E77</f>
        <v>45657</v>
      </c>
      <c r="H74" s="202">
        <f>'Summary - Start Up '!$F77</f>
        <v>45504</v>
      </c>
      <c r="I74" s="65">
        <f>'Summary - Start Up '!$F77</f>
        <v>45504</v>
      </c>
      <c r="J74" s="65">
        <f>'Summary - Start Up '!$F77</f>
        <v>45504</v>
      </c>
      <c r="K74" s="65">
        <f>'Summary - Start Up '!$F77</f>
        <v>45504</v>
      </c>
      <c r="L74" s="65">
        <f>'Summary - Start Up '!$F77</f>
        <v>45504</v>
      </c>
      <c r="M74" s="202">
        <f>'Summary - Start Up '!$G77</f>
        <v>0</v>
      </c>
      <c r="N74" s="65">
        <f>'Summary - Start Up '!$G77</f>
        <v>0</v>
      </c>
      <c r="O74" s="65">
        <f>'Summary - Start Up '!$G77</f>
        <v>0</v>
      </c>
      <c r="P74" s="65">
        <f>'Summary - Start Up '!$G77</f>
        <v>0</v>
      </c>
      <c r="Q74" s="65">
        <f>'Summary - Start Up '!$G77</f>
        <v>0</v>
      </c>
      <c r="R74" s="340">
        <f>'Summary - Start Up '!$G77</f>
        <v>0</v>
      </c>
      <c r="S74" s="203">
        <f>'Summary - Start Up '!$G77</f>
        <v>0</v>
      </c>
      <c r="T74" s="202">
        <f>'Summary - Start Up '!$H77</f>
        <v>0</v>
      </c>
      <c r="U74" s="65">
        <f>'Summary - Start Up '!$H77</f>
        <v>0</v>
      </c>
      <c r="V74" s="65">
        <f>'Summary - Start Up '!$H77</f>
        <v>0</v>
      </c>
      <c r="W74" s="65">
        <f>'Summary - Start Up '!$H77</f>
        <v>0</v>
      </c>
      <c r="X74" s="65">
        <f>'Summary - Start Up '!$H77</f>
        <v>0</v>
      </c>
      <c r="Y74" s="340">
        <f>'Summary - Start Up '!$H77</f>
        <v>0</v>
      </c>
      <c r="Z74" s="203">
        <f>'Summary - Start Up '!$H77</f>
        <v>0</v>
      </c>
      <c r="AA74" s="202">
        <f>'Summary - Start Up '!$I77</f>
        <v>0</v>
      </c>
      <c r="AB74" s="65">
        <f>'Summary - Start Up '!$I77</f>
        <v>0</v>
      </c>
      <c r="AC74" s="65">
        <f>'Summary - Start Up '!$I77</f>
        <v>0</v>
      </c>
      <c r="AD74" s="65">
        <f>'Summary - Start Up '!$I77</f>
        <v>0</v>
      </c>
      <c r="AE74" s="65">
        <f>'Summary - Start Up '!$I77</f>
        <v>0</v>
      </c>
      <c r="AF74" s="340">
        <f>'Summary - Start Up '!$I77</f>
        <v>0</v>
      </c>
      <c r="AG74" s="203">
        <f>'Summary - Start Up '!$I77</f>
        <v>0</v>
      </c>
      <c r="AH74" s="202"/>
      <c r="AI74" s="65"/>
      <c r="AJ74" s="65"/>
      <c r="AK74" s="65"/>
      <c r="AL74" s="65"/>
      <c r="AM74" s="340"/>
      <c r="AN74" s="203"/>
      <c r="AO74" s="202"/>
      <c r="AP74" s="65"/>
      <c r="AQ74" s="65"/>
      <c r="AR74" s="65"/>
      <c r="AS74" s="65"/>
      <c r="AT74" s="340"/>
      <c r="AU74" s="203"/>
      <c r="AV74" s="202"/>
      <c r="AW74" s="65"/>
      <c r="AX74" s="65"/>
      <c r="AY74" s="65"/>
      <c r="AZ74" s="65"/>
      <c r="BA74" s="340"/>
      <c r="BB74" s="203"/>
      <c r="BC74" s="202"/>
      <c r="BD74" s="65"/>
      <c r="BE74" s="65"/>
      <c r="BF74" s="65"/>
      <c r="BG74" s="65"/>
      <c r="BH74" s="340"/>
      <c r="BI74" s="203"/>
      <c r="BJ74" s="202"/>
      <c r="BK74" s="65"/>
      <c r="BL74" s="65"/>
      <c r="BM74" s="65"/>
      <c r="BN74" s="65"/>
      <c r="BO74" s="340"/>
      <c r="BP74" s="203"/>
      <c r="BQ74" s="65">
        <f>'Summary - Start Up '!J77</f>
        <v>45503</v>
      </c>
    </row>
    <row r="75" spans="1:106" s="60" customFormat="1" hidden="1">
      <c r="A75" s="482" t="s">
        <v>220</v>
      </c>
      <c r="B75" s="482"/>
      <c r="C75" s="202" t="str">
        <f>'Summary - Start Up '!$E78</f>
        <v/>
      </c>
      <c r="D75" s="65" t="str">
        <f>'Summary - Start Up '!$E78</f>
        <v/>
      </c>
      <c r="E75" s="65" t="str">
        <f>'Summary - Start Up '!$E78</f>
        <v/>
      </c>
      <c r="F75" s="65" t="str">
        <f>'Summary - Start Up '!$E78</f>
        <v/>
      </c>
      <c r="G75" s="65" t="str">
        <f>'Summary - Start Up '!$E78</f>
        <v/>
      </c>
      <c r="H75" s="202" t="str">
        <f>'Summary - Start Up '!$F78</f>
        <v/>
      </c>
      <c r="I75" s="65" t="str">
        <f>'Summary - Start Up '!$F78</f>
        <v/>
      </c>
      <c r="J75" s="65" t="str">
        <f>'Summary - Start Up '!$F78</f>
        <v/>
      </c>
      <c r="K75" s="65" t="str">
        <f>'Summary - Start Up '!$F78</f>
        <v/>
      </c>
      <c r="L75" s="65" t="str">
        <f>'Summary - Start Up '!$F78</f>
        <v/>
      </c>
      <c r="M75" s="202" t="str">
        <f>'Summary - Start Up '!$G78</f>
        <v/>
      </c>
      <c r="N75" s="65" t="str">
        <f>'Summary - Start Up '!$G78</f>
        <v/>
      </c>
      <c r="O75" s="65" t="str">
        <f>'Summary - Start Up '!$G78</f>
        <v/>
      </c>
      <c r="P75" s="65" t="str">
        <f>'Summary - Start Up '!$G78</f>
        <v/>
      </c>
      <c r="Q75" s="65" t="str">
        <f>'Summary - Start Up '!$G78</f>
        <v/>
      </c>
      <c r="R75" s="340" t="str">
        <f>'Summary - Start Up '!$G78</f>
        <v/>
      </c>
      <c r="S75" s="203" t="str">
        <f>'Summary - Start Up '!$G78</f>
        <v/>
      </c>
      <c r="T75" s="202" t="str">
        <f>'Summary - Start Up '!$H78</f>
        <v/>
      </c>
      <c r="U75" s="65" t="str">
        <f>'Summary - Start Up '!$H78</f>
        <v/>
      </c>
      <c r="V75" s="65" t="str">
        <f>'Summary - Start Up '!$H78</f>
        <v/>
      </c>
      <c r="W75" s="65" t="str">
        <f>'Summary - Start Up '!$H78</f>
        <v/>
      </c>
      <c r="X75" s="65" t="str">
        <f>'Summary - Start Up '!$H78</f>
        <v/>
      </c>
      <c r="Y75" s="340" t="str">
        <f>'Summary - Start Up '!$H78</f>
        <v/>
      </c>
      <c r="Z75" s="203" t="str">
        <f>'Summary - Start Up '!$H78</f>
        <v/>
      </c>
      <c r="AA75" s="202" t="str">
        <f>'Summary - Start Up '!$I78</f>
        <v/>
      </c>
      <c r="AB75" s="65" t="str">
        <f>'Summary - Start Up '!$I78</f>
        <v/>
      </c>
      <c r="AC75" s="65" t="str">
        <f>'Summary - Start Up '!$I78</f>
        <v/>
      </c>
      <c r="AD75" s="65" t="str">
        <f>'Summary - Start Up '!$I78</f>
        <v/>
      </c>
      <c r="AE75" s="65" t="str">
        <f>'Summary - Start Up '!$I78</f>
        <v/>
      </c>
      <c r="AF75" s="340" t="str">
        <f>'Summary - Start Up '!$I78</f>
        <v/>
      </c>
      <c r="AG75" s="203" t="str">
        <f>'Summary - Start Up '!$I78</f>
        <v/>
      </c>
      <c r="AH75" s="202"/>
      <c r="AI75" s="65"/>
      <c r="AJ75" s="65"/>
      <c r="AK75" s="65"/>
      <c r="AL75" s="65"/>
      <c r="AM75" s="340"/>
      <c r="AN75" s="203"/>
      <c r="AO75" s="202"/>
      <c r="AP75" s="65"/>
      <c r="AQ75" s="65"/>
      <c r="AR75" s="65"/>
      <c r="AS75" s="65"/>
      <c r="AT75" s="340"/>
      <c r="AU75" s="203"/>
      <c r="AV75" s="202"/>
      <c r="AW75" s="65"/>
      <c r="AX75" s="65"/>
      <c r="AY75" s="65"/>
      <c r="AZ75" s="65"/>
      <c r="BA75" s="340"/>
      <c r="BB75" s="203"/>
      <c r="BC75" s="202"/>
      <c r="BD75" s="65"/>
      <c r="BE75" s="65"/>
      <c r="BF75" s="65"/>
      <c r="BG75" s="65"/>
      <c r="BH75" s="340"/>
      <c r="BI75" s="203"/>
      <c r="BJ75" s="202"/>
      <c r="BK75" s="65"/>
      <c r="BL75" s="65"/>
      <c r="BM75" s="65"/>
      <c r="BN75" s="65"/>
      <c r="BO75" s="340"/>
      <c r="BP75" s="203"/>
      <c r="BQ75" s="65" t="str">
        <f>'Summary - Start Up '!J78</f>
        <v/>
      </c>
    </row>
    <row r="76" spans="1:106" s="294" customFormat="1" hidden="1">
      <c r="A76" s="515" t="s">
        <v>324</v>
      </c>
      <c r="B76" s="515"/>
      <c r="C76" s="516">
        <f>LOOKUP(C73,'Dropdown Lists'!$K$1:$K$20,'Dropdown Lists'!$N$1:$N$20)</f>
        <v>37585.599999999999</v>
      </c>
      <c r="D76" s="517"/>
      <c r="E76" s="517"/>
      <c r="F76" s="517"/>
      <c r="G76" s="518"/>
      <c r="H76" s="516">
        <f>LOOKUP(H73,'Dropdown Lists'!$K$1:$K$20,'Dropdown Lists'!$N$1:$N$20)</f>
        <v>37585.599999999999</v>
      </c>
      <c r="I76" s="518"/>
      <c r="J76" s="518"/>
      <c r="K76" s="518"/>
      <c r="L76" s="518"/>
      <c r="M76" s="516" t="e">
        <f>LOOKUP(M73,'Dropdown Lists'!$K$1:$K$20,'Dropdown Lists'!$N$1:$N$20)</f>
        <v>#N/A</v>
      </c>
      <c r="N76" s="518"/>
      <c r="O76" s="518"/>
      <c r="P76" s="518"/>
      <c r="Q76" s="518"/>
      <c r="R76" s="519"/>
      <c r="S76" s="518"/>
      <c r="T76" s="516" t="e">
        <f>LOOKUP(T73,'Dropdown Lists'!$K$1:$K$20,'Dropdown Lists'!$N$1:$N$20)</f>
        <v>#N/A</v>
      </c>
      <c r="U76" s="518"/>
      <c r="V76" s="518"/>
      <c r="W76" s="518"/>
      <c r="X76" s="518"/>
      <c r="Y76" s="519"/>
      <c r="Z76" s="518"/>
      <c r="AA76" s="516" t="e">
        <f>LOOKUP(AA73,'Dropdown Lists'!$K$1:$K$20,'Dropdown Lists'!$N$1:$N$20)</f>
        <v>#N/A</v>
      </c>
      <c r="AB76" s="518"/>
      <c r="AC76" s="518"/>
      <c r="AD76" s="518"/>
      <c r="AE76" s="518"/>
      <c r="AF76" s="519"/>
      <c r="AG76" s="518"/>
      <c r="AH76" s="516" t="e">
        <f>LOOKUP(AH73,'Dropdown Lists'!$K$1:$K$20,'Dropdown Lists'!$N$1:$N$20)</f>
        <v>#N/A</v>
      </c>
      <c r="AI76" s="518"/>
      <c r="AJ76" s="518"/>
      <c r="AK76" s="518"/>
      <c r="AL76" s="518"/>
      <c r="AM76" s="519"/>
      <c r="AN76" s="518"/>
      <c r="AO76" s="516" t="e">
        <f>LOOKUP(AO73,'Dropdown Lists'!$K$1:$K$20,'Dropdown Lists'!$N$1:$N$20)</f>
        <v>#N/A</v>
      </c>
      <c r="AP76" s="518"/>
      <c r="AQ76" s="518"/>
      <c r="AR76" s="518"/>
      <c r="AS76" s="518"/>
      <c r="AT76" s="519"/>
      <c r="AU76" s="518"/>
      <c r="AV76" s="516" t="e">
        <f>LOOKUP(AV73,'Dropdown Lists'!$K$1:$K$20,'Dropdown Lists'!$N$1:$N$20)</f>
        <v>#N/A</v>
      </c>
      <c r="AW76" s="518"/>
      <c r="AX76" s="518"/>
      <c r="AY76" s="518"/>
      <c r="AZ76" s="518"/>
      <c r="BA76" s="519"/>
      <c r="BB76" s="518"/>
      <c r="BC76" s="516" t="e">
        <f>LOOKUP(BC73,'Dropdown Lists'!$K$1:$K$20,'Dropdown Lists'!$N$1:$N$20)</f>
        <v>#N/A</v>
      </c>
      <c r="BD76" s="518"/>
      <c r="BE76" s="518"/>
      <c r="BF76" s="518"/>
      <c r="BG76" s="518"/>
      <c r="BH76" s="519"/>
      <c r="BI76" s="518"/>
      <c r="BJ76" s="516" t="e">
        <f>LOOKUP(BJ73,'Dropdown Lists'!$K$1:$K$20,'Dropdown Lists'!$N$1:$N$20)</f>
        <v>#N/A</v>
      </c>
      <c r="BK76" s="518"/>
      <c r="BL76" s="518"/>
      <c r="BM76" s="518"/>
      <c r="BN76" s="518"/>
      <c r="BO76" s="519"/>
      <c r="BP76" s="518"/>
      <c r="BQ76" s="520"/>
    </row>
    <row r="77" spans="1:106" s="315" customFormat="1" hidden="1">
      <c r="C77" s="293"/>
      <c r="D77" s="295"/>
      <c r="E77" s="295"/>
      <c r="F77" s="295"/>
      <c r="G77" s="251"/>
      <c r="H77" s="251"/>
      <c r="I77" s="251"/>
      <c r="J77" s="251"/>
      <c r="K77" s="251"/>
      <c r="L77" s="251"/>
      <c r="M77" s="251"/>
      <c r="N77" s="251"/>
      <c r="O77" s="251"/>
      <c r="P77" s="251"/>
      <c r="Q77" s="251"/>
      <c r="R77" s="292"/>
      <c r="S77" s="251"/>
      <c r="T77" s="251"/>
      <c r="U77" s="251"/>
      <c r="V77" s="251"/>
      <c r="W77" s="251"/>
      <c r="X77" s="251"/>
      <c r="Y77" s="292"/>
      <c r="Z77" s="251"/>
      <c r="AA77" s="251"/>
      <c r="AB77" s="251"/>
      <c r="AC77" s="251"/>
      <c r="AD77" s="251"/>
      <c r="AE77" s="251"/>
      <c r="AF77" s="292"/>
      <c r="AG77" s="251"/>
      <c r="AH77" s="251"/>
      <c r="AI77" s="251"/>
      <c r="AJ77" s="251"/>
      <c r="AK77" s="251"/>
      <c r="AL77" s="251"/>
      <c r="AM77" s="292"/>
      <c r="AN77" s="251"/>
      <c r="AO77" s="251"/>
      <c r="AP77" s="251"/>
      <c r="AQ77" s="251"/>
      <c r="AR77" s="251"/>
      <c r="AS77" s="251"/>
      <c r="AT77" s="292"/>
      <c r="AU77" s="251"/>
      <c r="AV77" s="251"/>
      <c r="AW77" s="251"/>
      <c r="AX77" s="251"/>
      <c r="AY77" s="251"/>
      <c r="AZ77" s="251"/>
      <c r="BA77" s="292"/>
      <c r="BB77" s="251"/>
      <c r="BC77" s="251"/>
      <c r="BD77" s="251"/>
      <c r="BE77" s="251"/>
      <c r="BF77" s="251"/>
      <c r="BG77" s="251"/>
      <c r="BH77" s="292"/>
      <c r="BI77" s="251"/>
      <c r="BJ77" s="251"/>
      <c r="BK77" s="251"/>
      <c r="BL77" s="251"/>
      <c r="BM77" s="251"/>
      <c r="BN77" s="251"/>
      <c r="BO77" s="292"/>
      <c r="BP77" s="251"/>
      <c r="BQ77" s="56"/>
    </row>
    <row r="78" spans="1:106" hidden="1">
      <c r="B78" s="251"/>
      <c r="C78" s="293"/>
      <c r="D78" s="295"/>
      <c r="E78" s="295"/>
      <c r="F78" s="295"/>
      <c r="BJ78" s="251"/>
      <c r="BK78" s="251"/>
      <c r="BL78" s="251"/>
      <c r="BO78" s="292"/>
      <c r="BQ78" s="56"/>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290"/>
      <c r="CU78" s="290"/>
      <c r="CV78" s="290"/>
      <c r="CW78" s="290"/>
      <c r="CX78" s="290"/>
      <c r="CY78" s="290"/>
      <c r="CZ78" s="290"/>
      <c r="DA78" s="290"/>
      <c r="DB78" s="290"/>
    </row>
    <row r="79" spans="1:106" hidden="1">
      <c r="B79" s="251"/>
      <c r="BJ79" s="251"/>
      <c r="BK79" s="251"/>
      <c r="BL79" s="251"/>
      <c r="BO79" s="292"/>
      <c r="BQ79" s="56"/>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290"/>
      <c r="CU79" s="290"/>
      <c r="CV79" s="290"/>
      <c r="CW79" s="290"/>
      <c r="CX79" s="290"/>
      <c r="CY79" s="290"/>
      <c r="CZ79" s="290"/>
      <c r="DA79" s="290"/>
      <c r="DB79" s="290"/>
    </row>
    <row r="80" spans="1:106" hidden="1">
      <c r="B80" s="251"/>
      <c r="BJ80" s="251"/>
      <c r="BK80" s="251"/>
      <c r="BL80" s="251"/>
      <c r="BO80" s="292"/>
      <c r="BQ80" s="56"/>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290"/>
      <c r="CU80" s="290"/>
      <c r="CV80" s="290"/>
      <c r="CW80" s="290"/>
      <c r="CX80" s="290"/>
      <c r="CY80" s="290"/>
      <c r="CZ80" s="290"/>
      <c r="DA80" s="290"/>
      <c r="DB80" s="290"/>
    </row>
    <row r="81" spans="2:106" hidden="1">
      <c r="B81" s="251"/>
      <c r="BJ81" s="251"/>
      <c r="BK81" s="251"/>
      <c r="BL81" s="251"/>
      <c r="BO81" s="292"/>
      <c r="BQ81" s="56"/>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row>
    <row r="82" spans="2:106" hidden="1">
      <c r="B82" s="251"/>
      <c r="BJ82" s="251"/>
      <c r="BK82" s="251"/>
      <c r="BL82" s="251"/>
      <c r="BO82" s="292"/>
      <c r="BQ82" s="56"/>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row>
    <row r="83" spans="2:106" hidden="1">
      <c r="B83" s="251"/>
      <c r="BJ83" s="251"/>
      <c r="BK83" s="251"/>
      <c r="BL83" s="251"/>
      <c r="BO83" s="292"/>
      <c r="BQ83" s="56"/>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row>
    <row r="84" spans="2:106" hidden="1">
      <c r="B84" s="251"/>
      <c r="H84" s="56"/>
      <c r="I84" s="56"/>
      <c r="J84" s="56"/>
      <c r="K84" s="56"/>
      <c r="L84" s="56"/>
      <c r="M84" s="56"/>
      <c r="N84" s="56"/>
      <c r="O84" s="56"/>
      <c r="P84" s="56"/>
      <c r="Q84" s="56"/>
      <c r="R84" s="289"/>
      <c r="S84" s="56"/>
      <c r="T84" s="56"/>
      <c r="U84" s="56"/>
      <c r="V84" s="56"/>
      <c r="W84" s="56"/>
      <c r="X84" s="56"/>
      <c r="Y84" s="289"/>
      <c r="Z84" s="56"/>
      <c r="AA84" s="56"/>
      <c r="AB84" s="56"/>
      <c r="AC84" s="56"/>
      <c r="AD84" s="56"/>
      <c r="AE84" s="56"/>
      <c r="AF84" s="289"/>
      <c r="AG84" s="56"/>
      <c r="AH84" s="56"/>
      <c r="BJ84" s="251"/>
      <c r="BK84" s="251"/>
      <c r="BL84" s="251"/>
      <c r="BO84" s="292"/>
      <c r="BQ84" s="56"/>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row>
    <row r="85" spans="2:106" hidden="1">
      <c r="B85" s="251"/>
      <c r="F85" s="56"/>
      <c r="G85" s="56"/>
      <c r="H85" s="56"/>
      <c r="I85" s="56"/>
      <c r="J85" s="56"/>
      <c r="K85" s="56"/>
      <c r="L85" s="56"/>
      <c r="M85" s="56"/>
      <c r="N85" s="56"/>
      <c r="O85" s="56"/>
      <c r="P85" s="56"/>
      <c r="Q85" s="56"/>
      <c r="R85" s="289"/>
      <c r="S85" s="56"/>
      <c r="T85" s="56"/>
      <c r="U85" s="56"/>
      <c r="V85" s="56"/>
      <c r="W85" s="56"/>
      <c r="X85" s="56"/>
      <c r="Y85" s="289"/>
      <c r="Z85" s="56"/>
      <c r="AA85" s="56"/>
      <c r="AB85" s="56"/>
      <c r="AC85" s="56"/>
      <c r="AD85" s="56"/>
      <c r="AE85" s="56"/>
      <c r="AF85" s="289"/>
      <c r="AG85" s="56"/>
      <c r="AH85" s="56"/>
      <c r="BJ85" s="251"/>
      <c r="BK85" s="251"/>
      <c r="BL85" s="251"/>
      <c r="BO85" s="292"/>
      <c r="BQ85" s="56"/>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row>
    <row r="86" spans="2:106" hidden="1">
      <c r="B86" s="251"/>
      <c r="F86" s="56"/>
      <c r="G86" s="56"/>
      <c r="H86" s="56"/>
      <c r="I86" s="56"/>
      <c r="J86" s="56"/>
      <c r="K86" s="56"/>
      <c r="L86" s="56"/>
      <c r="M86" s="56"/>
      <c r="N86" s="56"/>
      <c r="O86" s="56"/>
      <c r="P86" s="56"/>
      <c r="Q86" s="56"/>
      <c r="R86" s="289"/>
      <c r="S86" s="56"/>
      <c r="T86" s="56"/>
      <c r="U86" s="56"/>
      <c r="V86" s="56"/>
      <c r="W86" s="56"/>
      <c r="X86" s="56"/>
      <c r="Y86" s="289"/>
      <c r="Z86" s="56"/>
      <c r="AA86" s="56"/>
      <c r="AB86" s="56"/>
      <c r="AC86" s="56"/>
      <c r="AD86" s="56"/>
      <c r="AE86" s="56"/>
      <c r="AF86" s="289"/>
      <c r="AG86" s="56"/>
      <c r="AH86" s="56"/>
      <c r="BJ86" s="251"/>
      <c r="BK86" s="251"/>
      <c r="BL86" s="251"/>
      <c r="BO86" s="292"/>
      <c r="BQ86" s="56"/>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row>
    <row r="87" spans="2:106" hidden="1">
      <c r="B87" s="251"/>
      <c r="F87" s="56"/>
      <c r="G87" s="56"/>
      <c r="H87" s="56"/>
      <c r="I87" s="56"/>
      <c r="J87" s="56"/>
      <c r="K87" s="56"/>
      <c r="L87" s="56"/>
      <c r="M87" s="56"/>
      <c r="N87" s="56"/>
      <c r="O87" s="56"/>
      <c r="P87" s="56"/>
      <c r="Q87" s="56"/>
      <c r="R87" s="289"/>
      <c r="S87" s="56"/>
      <c r="T87" s="56"/>
      <c r="U87" s="56"/>
      <c r="V87" s="56"/>
      <c r="W87" s="56"/>
      <c r="X87" s="56"/>
      <c r="Y87" s="289"/>
      <c r="Z87" s="56"/>
      <c r="AA87" s="56"/>
      <c r="AB87" s="56"/>
      <c r="AC87" s="56"/>
      <c r="AD87" s="56"/>
      <c r="AE87" s="56"/>
      <c r="AF87" s="289"/>
      <c r="AG87" s="56"/>
      <c r="AH87" s="56"/>
      <c r="BJ87" s="251"/>
      <c r="BK87" s="251"/>
      <c r="BL87" s="251"/>
      <c r="BO87" s="292"/>
      <c r="BQ87" s="56"/>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row>
    <row r="88" spans="2:106" hidden="1">
      <c r="B88" s="251"/>
      <c r="F88" s="56"/>
      <c r="G88" s="56"/>
      <c r="H88" s="56"/>
      <c r="I88" s="56"/>
      <c r="J88" s="56"/>
      <c r="K88" s="56"/>
      <c r="L88" s="56"/>
      <c r="M88" s="56"/>
      <c r="N88" s="56"/>
      <c r="O88" s="56"/>
      <c r="P88" s="56"/>
      <c r="Q88" s="56"/>
      <c r="R88" s="289"/>
      <c r="S88" s="56"/>
      <c r="T88" s="56"/>
      <c r="U88" s="56"/>
      <c r="V88" s="56"/>
      <c r="W88" s="56"/>
      <c r="X88" s="56"/>
      <c r="Y88" s="289"/>
      <c r="Z88" s="56"/>
      <c r="AA88" s="56"/>
      <c r="AB88" s="56"/>
      <c r="AC88" s="56"/>
      <c r="AD88" s="56"/>
      <c r="AE88" s="56"/>
      <c r="BJ88" s="251"/>
      <c r="BK88" s="251"/>
      <c r="BL88" s="251"/>
      <c r="BO88" s="292"/>
      <c r="BQ88" s="56"/>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row>
    <row r="89" spans="2:106" hidden="1">
      <c r="B89" s="251"/>
      <c r="AF89" s="289"/>
      <c r="AG89" s="56"/>
      <c r="AH89" s="56"/>
      <c r="BJ89" s="251"/>
      <c r="BK89" s="251"/>
      <c r="BL89" s="251"/>
      <c r="BO89" s="292"/>
      <c r="BQ89" s="56"/>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row>
    <row r="90" spans="2:106" hidden="1">
      <c r="B90" s="251"/>
      <c r="AF90" s="289"/>
      <c r="AG90" s="56"/>
      <c r="AH90" s="56"/>
      <c r="BJ90" s="251"/>
      <c r="BK90" s="251"/>
      <c r="BL90" s="251"/>
      <c r="BO90" s="292"/>
      <c r="BQ90" s="56"/>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row>
    <row r="91" spans="2:106" hidden="1">
      <c r="B91" s="251"/>
      <c r="BJ91" s="251"/>
      <c r="BK91" s="251"/>
      <c r="BL91" s="251"/>
      <c r="BO91" s="292"/>
      <c r="BQ91" s="56"/>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row>
    <row r="92" spans="2:106" hidden="1">
      <c r="B92" s="251"/>
      <c r="BJ92" s="251"/>
      <c r="BK92" s="251"/>
      <c r="BL92" s="251"/>
      <c r="BO92" s="292"/>
      <c r="BQ92" s="56"/>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row>
    <row r="93" spans="2:106" hidden="1">
      <c r="B93" s="251"/>
      <c r="BJ93" s="251"/>
      <c r="BK93" s="251"/>
      <c r="BL93" s="251"/>
      <c r="BO93" s="292"/>
      <c r="BQ93" s="56"/>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row>
    <row r="94" spans="2:106" hidden="1">
      <c r="B94" s="251"/>
      <c r="BJ94" s="251"/>
      <c r="BK94" s="251"/>
      <c r="BL94" s="251"/>
      <c r="BO94" s="292"/>
      <c r="BQ94" s="56"/>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row>
    <row r="95" spans="2:106" hidden="1">
      <c r="B95" s="251"/>
      <c r="BJ95" s="251"/>
      <c r="BK95" s="251"/>
      <c r="BL95" s="251"/>
      <c r="BO95" s="292"/>
      <c r="BQ95" s="56"/>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row>
    <row r="96" spans="2:106" hidden="1">
      <c r="B96" s="251"/>
      <c r="BJ96" s="251"/>
      <c r="BK96" s="251"/>
      <c r="BL96" s="251"/>
      <c r="BO96" s="292"/>
      <c r="BQ96" s="56"/>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row>
    <row r="97" spans="2:106" hidden="1">
      <c r="B97" s="251"/>
      <c r="BJ97" s="251"/>
      <c r="BK97" s="251"/>
      <c r="BL97" s="251"/>
      <c r="BO97" s="292"/>
      <c r="BQ97" s="56"/>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row>
    <row r="98" spans="2:106" hidden="1">
      <c r="B98" s="251"/>
      <c r="BJ98" s="251"/>
      <c r="BK98" s="251"/>
      <c r="BL98" s="251"/>
      <c r="BO98" s="292"/>
      <c r="BQ98" s="56"/>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row>
    <row r="99" spans="2:106" hidden="1">
      <c r="B99" s="251"/>
      <c r="BJ99" s="251"/>
      <c r="BK99" s="251"/>
      <c r="BL99" s="251"/>
      <c r="BO99" s="292"/>
      <c r="BQ99" s="56"/>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row>
    <row r="100" spans="2:106" hidden="1">
      <c r="B100" s="251"/>
      <c r="BJ100" s="251"/>
      <c r="BK100" s="251"/>
      <c r="BL100" s="251"/>
      <c r="BO100" s="292"/>
      <c r="BQ100" s="56"/>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row>
    <row r="101" spans="2:106" hidden="1">
      <c r="B101" s="251"/>
      <c r="BJ101" s="251"/>
      <c r="BK101" s="251"/>
      <c r="BL101" s="251"/>
      <c r="BO101" s="292"/>
      <c r="BQ101" s="56"/>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row>
    <row r="102" spans="2:106" hidden="1">
      <c r="B102" s="251"/>
      <c r="BJ102" s="251"/>
      <c r="BK102" s="251"/>
      <c r="BL102" s="251"/>
      <c r="BO102" s="292"/>
      <c r="BQ102" s="56"/>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row>
    <row r="103" spans="2:106" hidden="1">
      <c r="B103" s="251"/>
      <c r="BJ103" s="251"/>
      <c r="BK103" s="251"/>
      <c r="BL103" s="251"/>
      <c r="BO103" s="292"/>
      <c r="BQ103" s="56"/>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row>
    <row r="104" spans="2:106" hidden="1">
      <c r="B104" s="251"/>
      <c r="BJ104" s="251"/>
      <c r="BK104" s="251"/>
      <c r="BL104" s="251"/>
      <c r="BO104" s="292"/>
      <c r="BQ104" s="56"/>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row>
    <row r="105" spans="2:106" hidden="1">
      <c r="B105" s="251"/>
      <c r="BJ105" s="251"/>
      <c r="BK105" s="251"/>
      <c r="BL105" s="251"/>
      <c r="BO105" s="292"/>
      <c r="BQ105" s="56"/>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row>
    <row r="106" spans="2:106" hidden="1">
      <c r="B106" s="251"/>
      <c r="BJ106" s="251"/>
      <c r="BK106" s="251"/>
      <c r="BL106" s="251"/>
      <c r="BO106" s="292"/>
      <c r="BQ106" s="56"/>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row>
    <row r="107" spans="2:106" hidden="1">
      <c r="B107" s="251"/>
      <c r="BJ107" s="251"/>
      <c r="BK107" s="251"/>
      <c r="BL107" s="251"/>
      <c r="BO107" s="292"/>
      <c r="BQ107" s="56"/>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row>
    <row r="108" spans="2:106" hidden="1">
      <c r="B108" s="251"/>
      <c r="BJ108" s="251"/>
      <c r="BK108" s="251"/>
      <c r="BL108" s="251"/>
      <c r="BO108" s="292"/>
      <c r="BQ108" s="56"/>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row>
    <row r="109" spans="2:106" hidden="1">
      <c r="B109" s="251"/>
      <c r="BJ109" s="251"/>
      <c r="BK109" s="251"/>
      <c r="BL109" s="251"/>
      <c r="BO109" s="292"/>
      <c r="BQ109" s="56"/>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row>
    <row r="110" spans="2:106" hidden="1">
      <c r="B110" s="251"/>
      <c r="BJ110" s="251"/>
      <c r="BK110" s="251"/>
      <c r="BL110" s="251"/>
      <c r="BO110" s="292"/>
      <c r="BQ110" s="56"/>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row>
    <row r="111" spans="2:106" hidden="1">
      <c r="B111" s="251"/>
      <c r="BJ111" s="251"/>
      <c r="BK111" s="251"/>
      <c r="BL111" s="251"/>
      <c r="BO111" s="292"/>
      <c r="BQ111" s="56"/>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row>
    <row r="112" spans="2:106" hidden="1">
      <c r="B112" s="251"/>
      <c r="BJ112" s="251"/>
      <c r="BK112" s="251"/>
      <c r="BL112" s="251"/>
      <c r="BO112" s="292"/>
      <c r="BQ112" s="56"/>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row>
    <row r="113" spans="2:106" hidden="1">
      <c r="B113" s="251"/>
      <c r="BJ113" s="251"/>
      <c r="BK113" s="251"/>
      <c r="BL113" s="251"/>
      <c r="BO113" s="292"/>
      <c r="BQ113" s="56"/>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row>
    <row r="114" spans="2:106" hidden="1">
      <c r="B114" s="251"/>
      <c r="BJ114" s="251"/>
      <c r="BK114" s="251"/>
      <c r="BL114" s="251"/>
      <c r="BO114" s="292"/>
      <c r="BQ114" s="56"/>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row>
    <row r="115" spans="2:106" hidden="1">
      <c r="B115" s="251"/>
      <c r="BJ115" s="251"/>
      <c r="BK115" s="251"/>
      <c r="BL115" s="251"/>
      <c r="BO115" s="292"/>
      <c r="BQ115" s="56"/>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row>
    <row r="116" spans="2:106" hidden="1">
      <c r="B116" s="251"/>
      <c r="BJ116" s="251"/>
      <c r="BK116" s="251"/>
      <c r="BL116" s="251"/>
      <c r="BO116" s="292"/>
      <c r="BQ116" s="56"/>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row>
    <row r="117" spans="2:106" hidden="1">
      <c r="B117" s="251"/>
      <c r="BJ117" s="251"/>
      <c r="BK117" s="251"/>
      <c r="BL117" s="251"/>
      <c r="BO117" s="292"/>
      <c r="BQ117" s="56"/>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row>
    <row r="118" spans="2:106" hidden="1">
      <c r="B118" s="251"/>
      <c r="BJ118" s="251"/>
      <c r="BK118" s="251"/>
      <c r="BL118" s="251"/>
      <c r="BO118" s="292"/>
      <c r="BQ118" s="56"/>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row>
    <row r="119" spans="2:106" hidden="1">
      <c r="B119" s="251"/>
      <c r="BJ119" s="251"/>
      <c r="BK119" s="251"/>
      <c r="BL119" s="251"/>
      <c r="BO119" s="292"/>
      <c r="BQ119" s="56"/>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row>
    <row r="120" spans="2:106" hidden="1">
      <c r="B120" s="251"/>
      <c r="BJ120" s="251"/>
      <c r="BK120" s="251"/>
      <c r="BL120" s="251"/>
      <c r="BO120" s="292"/>
      <c r="BQ120" s="56"/>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row>
    <row r="121" spans="2:106" hidden="1">
      <c r="B121" s="251"/>
      <c r="BL121" s="67"/>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row>
    <row r="122" spans="2:106" hidden="1">
      <c r="B122" s="251"/>
      <c r="BL122" s="67"/>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row>
    <row r="123" spans="2:106" hidden="1">
      <c r="B123" s="251"/>
      <c r="BL123" s="67"/>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row>
    <row r="124" spans="2:106" hidden="1">
      <c r="B124" s="251"/>
      <c r="BL124" s="67"/>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row>
    <row r="125" spans="2:106" hidden="1">
      <c r="B125" s="251"/>
      <c r="BL125" s="67"/>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row>
    <row r="126" spans="2:106" hidden="1">
      <c r="B126" s="251"/>
      <c r="BL126" s="67"/>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row>
    <row r="127" spans="2:106" hidden="1">
      <c r="B127" s="251"/>
      <c r="BL127" s="67"/>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row>
    <row r="128" spans="2:106" hidden="1">
      <c r="B128" s="251"/>
      <c r="BL128" s="67"/>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row>
    <row r="129" spans="2:99" hidden="1">
      <c r="B129" s="251"/>
      <c r="BL129" s="67"/>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row>
    <row r="130" spans="2:99" hidden="1">
      <c r="B130" s="251"/>
      <c r="BL130" s="67"/>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row>
    <row r="131" spans="2:99" hidden="1">
      <c r="B131" s="251"/>
      <c r="BL131" s="67"/>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row>
    <row r="132" spans="2:99" hidden="1">
      <c r="B132" s="251"/>
      <c r="BL132" s="67"/>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row>
    <row r="133" spans="2:99" hidden="1">
      <c r="B133" s="251"/>
      <c r="BL133" s="67"/>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row>
    <row r="134" spans="2:99" hidden="1">
      <c r="B134" s="251"/>
      <c r="BL134" s="67"/>
      <c r="BM134" s="290"/>
      <c r="BN134" s="290"/>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row>
    <row r="135" spans="2:99" hidden="1">
      <c r="B135" s="251"/>
      <c r="BL135" s="67"/>
      <c r="BM135" s="290"/>
      <c r="BN135" s="290"/>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row>
    <row r="136" spans="2:99" hidden="1">
      <c r="B136" s="251"/>
      <c r="BL136" s="67"/>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row>
    <row r="137" spans="2:99" hidden="1">
      <c r="B137" s="251"/>
      <c r="BL137" s="67"/>
      <c r="BM137" s="290"/>
      <c r="BN137" s="290"/>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row>
    <row r="138" spans="2:99" hidden="1">
      <c r="B138" s="251"/>
      <c r="BL138" s="67"/>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row>
    <row r="139" spans="2:99" hidden="1">
      <c r="B139" s="251"/>
      <c r="BL139" s="67"/>
      <c r="BM139" s="290"/>
      <c r="BN139" s="290"/>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row>
    <row r="140" spans="2:99" hidden="1">
      <c r="B140" s="251"/>
      <c r="BL140" s="67"/>
      <c r="BM140" s="290"/>
      <c r="BN140" s="290"/>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row>
    <row r="141" spans="2:99" hidden="1">
      <c r="B141" s="251"/>
      <c r="BL141" s="67"/>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row>
    <row r="142" spans="2:99" hidden="1">
      <c r="B142" s="251"/>
      <c r="BL142" s="67"/>
      <c r="BM142" s="290"/>
      <c r="BN142" s="290"/>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row>
    <row r="143" spans="2:99" hidden="1">
      <c r="B143" s="251"/>
      <c r="BL143" s="67"/>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row>
    <row r="144" spans="2:99" hidden="1">
      <c r="B144" s="251"/>
      <c r="BL144" s="67"/>
      <c r="BM144" s="290"/>
      <c r="BN144" s="290"/>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row>
    <row r="145" spans="2:99" hidden="1">
      <c r="B145" s="251"/>
      <c r="BL145" s="67"/>
      <c r="BM145" s="290"/>
      <c r="BN145" s="290"/>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row>
    <row r="146" spans="2:99" hidden="1">
      <c r="B146" s="251"/>
      <c r="BL146" s="67"/>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row>
    <row r="147" spans="2:99" hidden="1">
      <c r="B147" s="251"/>
      <c r="BL147" s="67"/>
      <c r="BM147" s="290"/>
      <c r="BN147" s="290"/>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row>
    <row r="148" spans="2:99" hidden="1">
      <c r="B148" s="251"/>
      <c r="BL148" s="67"/>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row>
    <row r="149" spans="2:99" hidden="1">
      <c r="B149" s="251"/>
      <c r="BL149" s="67"/>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row>
    <row r="150" spans="2:99" hidden="1">
      <c r="B150" s="251"/>
      <c r="BL150" s="67"/>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row>
    <row r="151" spans="2:99" hidden="1">
      <c r="B151" s="251"/>
      <c r="BL151" s="67"/>
      <c r="BM151" s="290"/>
      <c r="BN151" s="290"/>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row>
    <row r="152" spans="2:99" hidden="1">
      <c r="B152" s="251"/>
      <c r="BL152" s="67"/>
      <c r="BM152" s="290"/>
      <c r="BN152" s="290"/>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row>
    <row r="153" spans="2:99" hidden="1">
      <c r="B153" s="251"/>
      <c r="BL153" s="67"/>
      <c r="BM153" s="290"/>
      <c r="BN153" s="290"/>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row>
    <row r="154" spans="2:99" hidden="1">
      <c r="B154" s="251"/>
      <c r="BL154" s="67"/>
      <c r="BM154" s="290"/>
      <c r="BN154" s="290"/>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row>
    <row r="155" spans="2:99" hidden="1">
      <c r="B155" s="251"/>
      <c r="BL155" s="67"/>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row>
    <row r="156" spans="2:99" hidden="1">
      <c r="B156" s="251"/>
      <c r="BL156" s="67"/>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row>
    <row r="157" spans="2:99" hidden="1">
      <c r="B157" s="251"/>
      <c r="BL157" s="67"/>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row>
    <row r="158" spans="2:99" hidden="1">
      <c r="B158" s="251"/>
      <c r="BL158" s="67"/>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row>
    <row r="159" spans="2:99" hidden="1">
      <c r="B159" s="251"/>
      <c r="BL159" s="67"/>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row>
    <row r="160" spans="2:99" hidden="1">
      <c r="B160" s="251"/>
      <c r="BL160" s="67"/>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row>
    <row r="161" spans="2:99" hidden="1">
      <c r="B161" s="251"/>
      <c r="BL161" s="67"/>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row>
    <row r="162" spans="2:99" hidden="1">
      <c r="B162" s="251"/>
      <c r="BL162" s="67"/>
      <c r="BM162" s="290"/>
      <c r="BN162" s="290"/>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row>
    <row r="163" spans="2:99" hidden="1">
      <c r="B163" s="251"/>
      <c r="BL163" s="67"/>
      <c r="BM163" s="290"/>
      <c r="BN163" s="290"/>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row>
    <row r="164" spans="2:99" hidden="1">
      <c r="B164" s="251"/>
      <c r="BL164" s="67"/>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row>
    <row r="165" spans="2:99" hidden="1">
      <c r="B165" s="251"/>
      <c r="BL165" s="67"/>
      <c r="BM165" s="290"/>
      <c r="BN165" s="290"/>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row>
    <row r="166" spans="2:99" hidden="1">
      <c r="B166" s="251"/>
      <c r="BL166" s="67"/>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row>
    <row r="167" spans="2:99" hidden="1">
      <c r="B167" s="251"/>
      <c r="BL167" s="67"/>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row>
    <row r="168" spans="2:99" hidden="1">
      <c r="B168" s="251"/>
      <c r="BL168" s="67"/>
      <c r="BM168" s="290"/>
      <c r="BN168" s="290"/>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row>
    <row r="169" spans="2:99" hidden="1">
      <c r="B169" s="251"/>
      <c r="BL169" s="67"/>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row>
    <row r="170" spans="2:99" hidden="1">
      <c r="B170" s="251"/>
      <c r="BL170" s="67"/>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row>
    <row r="171" spans="2:99" hidden="1">
      <c r="B171" s="251"/>
      <c r="BL171" s="67"/>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row>
    <row r="172" spans="2:99" hidden="1">
      <c r="B172" s="251"/>
      <c r="BL172" s="67"/>
      <c r="BM172" s="290"/>
      <c r="BN172" s="290"/>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row>
    <row r="173" spans="2:99" hidden="1">
      <c r="B173" s="251"/>
      <c r="BL173" s="67"/>
      <c r="BM173" s="290"/>
      <c r="BN173" s="290"/>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row>
    <row r="174" spans="2:99" hidden="1">
      <c r="B174" s="251"/>
      <c r="BL174" s="67"/>
      <c r="BM174" s="290"/>
      <c r="BN174" s="290"/>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row>
    <row r="175" spans="2:99" hidden="1">
      <c r="B175" s="251"/>
      <c r="BL175" s="67"/>
      <c r="BM175" s="290"/>
      <c r="BN175" s="290"/>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row>
    <row r="176" spans="2:99" hidden="1">
      <c r="B176" s="251"/>
      <c r="BL176" s="67"/>
      <c r="BM176" s="290"/>
      <c r="BN176" s="290"/>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row>
    <row r="177" spans="2:99" hidden="1">
      <c r="B177" s="251"/>
      <c r="BL177" s="67"/>
      <c r="BM177" s="290"/>
      <c r="BN177" s="290"/>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row>
    <row r="178" spans="2:99" hidden="1">
      <c r="B178" s="251"/>
      <c r="BL178" s="67"/>
      <c r="BM178" s="290"/>
      <c r="BN178" s="290"/>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row>
    <row r="179" spans="2:99" hidden="1">
      <c r="B179" s="251"/>
      <c r="BL179" s="67"/>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row>
    <row r="180" spans="2:99" hidden="1">
      <c r="B180" s="251"/>
      <c r="BL180" s="67"/>
      <c r="BM180" s="290"/>
      <c r="BN180" s="290"/>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row>
    <row r="181" spans="2:99" hidden="1">
      <c r="B181" s="251"/>
      <c r="BL181" s="67"/>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row>
    <row r="182" spans="2:99" hidden="1">
      <c r="B182" s="251"/>
      <c r="BL182" s="67"/>
      <c r="BM182" s="290"/>
      <c r="BN182" s="290"/>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row>
    <row r="183" spans="2:99" hidden="1">
      <c r="B183" s="251"/>
      <c r="BL183" s="67"/>
      <c r="BM183" s="290"/>
      <c r="BN183" s="290"/>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row>
    <row r="184" spans="2:99" hidden="1">
      <c r="B184" s="251"/>
      <c r="BL184" s="67"/>
      <c r="BM184" s="290"/>
      <c r="BN184" s="290"/>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row>
    <row r="185" spans="2:99" hidden="1">
      <c r="B185" s="251"/>
      <c r="BL185" s="67"/>
      <c r="BM185" s="290"/>
      <c r="BN185" s="290"/>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row>
    <row r="186" spans="2:99" hidden="1">
      <c r="B186" s="251"/>
      <c r="BL186" s="67"/>
      <c r="BM186" s="290"/>
      <c r="BN186" s="290"/>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row>
    <row r="187" spans="2:99" hidden="1">
      <c r="B187" s="251"/>
      <c r="BL187" s="67"/>
      <c r="BM187" s="290"/>
      <c r="BN187" s="290"/>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row>
    <row r="188" spans="2:99" hidden="1">
      <c r="B188" s="251"/>
      <c r="BL188" s="67"/>
      <c r="BM188" s="290"/>
      <c r="BN188" s="290"/>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row>
    <row r="189" spans="2:99" hidden="1">
      <c r="B189" s="251"/>
      <c r="BL189" s="67"/>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row>
    <row r="190" spans="2:99" hidden="1">
      <c r="B190" s="251"/>
      <c r="BL190" s="67"/>
      <c r="BM190" s="290"/>
      <c r="BN190" s="290"/>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row>
    <row r="191" spans="2:99" hidden="1">
      <c r="B191" s="251"/>
      <c r="BL191" s="67"/>
      <c r="BM191" s="290"/>
      <c r="BN191" s="290"/>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row>
    <row r="192" spans="2:99" hidden="1">
      <c r="B192" s="251"/>
      <c r="BL192" s="67"/>
      <c r="BM192" s="290"/>
      <c r="BN192" s="290"/>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row>
    <row r="193" spans="2:99" hidden="1">
      <c r="B193" s="251"/>
      <c r="BL193" s="67"/>
      <c r="BM193" s="290"/>
      <c r="BN193" s="290"/>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row>
    <row r="194" spans="2:99" hidden="1">
      <c r="B194" s="251"/>
      <c r="BL194" s="67"/>
      <c r="BM194" s="290"/>
      <c r="BN194" s="290"/>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row>
    <row r="195" spans="2:99" hidden="1">
      <c r="B195" s="251"/>
      <c r="BL195" s="67"/>
      <c r="BM195" s="290"/>
      <c r="BN195" s="290"/>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row>
    <row r="196" spans="2:99" hidden="1">
      <c r="B196" s="251"/>
      <c r="BL196" s="67"/>
      <c r="BM196" s="290"/>
      <c r="BN196" s="290"/>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row>
    <row r="197" spans="2:99" hidden="1">
      <c r="B197" s="251"/>
      <c r="BL197" s="67"/>
      <c r="BM197" s="290"/>
      <c r="BN197" s="290"/>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row>
    <row r="198" spans="2:99" hidden="1">
      <c r="B198" s="251"/>
      <c r="BL198" s="67"/>
      <c r="BM198" s="290"/>
      <c r="BN198" s="290"/>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row>
    <row r="199" spans="2:99" hidden="1">
      <c r="B199" s="251"/>
      <c r="BL199" s="67"/>
      <c r="BM199" s="290"/>
      <c r="BN199" s="290"/>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row>
    <row r="200" spans="2:99" hidden="1">
      <c r="B200" s="251"/>
      <c r="BL200" s="67"/>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row>
    <row r="201" spans="2:99" hidden="1">
      <c r="B201" s="251"/>
      <c r="BL201" s="67"/>
      <c r="BM201" s="290"/>
      <c r="BN201" s="290"/>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row>
    <row r="202" spans="2:99" hidden="1">
      <c r="B202" s="251"/>
      <c r="BL202" s="67"/>
      <c r="BM202" s="290"/>
      <c r="BN202" s="290"/>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row>
    <row r="203" spans="2:99" hidden="1">
      <c r="B203" s="251"/>
      <c r="BL203" s="67"/>
      <c r="BM203" s="290"/>
      <c r="BN203" s="290"/>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row>
    <row r="204" spans="2:99" hidden="1">
      <c r="B204" s="251"/>
      <c r="BL204" s="67"/>
      <c r="BM204" s="290"/>
      <c r="BN204" s="290"/>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row>
    <row r="205" spans="2:99" hidden="1">
      <c r="B205" s="251"/>
      <c r="BL205" s="67"/>
      <c r="BM205" s="290"/>
      <c r="BN205" s="290"/>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row>
    <row r="206" spans="2:99" hidden="1">
      <c r="B206" s="251"/>
      <c r="BL206" s="67"/>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row>
    <row r="207" spans="2:99" hidden="1">
      <c r="B207" s="251"/>
      <c r="BL207" s="67"/>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row>
    <row r="208" spans="2:99" hidden="1">
      <c r="B208" s="251"/>
      <c r="BL208" s="67"/>
      <c r="BM208" s="290"/>
      <c r="BN208" s="290"/>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row>
    <row r="209" spans="2:99" hidden="1">
      <c r="B209" s="251"/>
      <c r="BL209" s="67"/>
      <c r="BM209" s="290"/>
      <c r="BN209" s="290"/>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row>
    <row r="210" spans="2:99" hidden="1">
      <c r="B210" s="251"/>
      <c r="BL210" s="67"/>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row>
    <row r="211" spans="2:99" hidden="1">
      <c r="B211" s="251"/>
      <c r="BL211" s="67"/>
      <c r="BM211" s="290"/>
      <c r="BN211" s="290"/>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row>
    <row r="212" spans="2:99" hidden="1">
      <c r="B212" s="251"/>
      <c r="BL212" s="67"/>
      <c r="BM212" s="290"/>
      <c r="BN212" s="290"/>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row>
    <row r="213" spans="2:99" hidden="1">
      <c r="B213" s="251"/>
      <c r="BL213" s="67"/>
      <c r="BM213" s="290"/>
      <c r="BN213" s="290"/>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row>
    <row r="214" spans="2:99" hidden="1">
      <c r="B214" s="251"/>
      <c r="BL214" s="67"/>
      <c r="BM214" s="290"/>
      <c r="BN214" s="290"/>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row>
    <row r="215" spans="2:99" hidden="1">
      <c r="B215" s="251"/>
      <c r="BL215" s="67"/>
      <c r="BM215" s="290"/>
      <c r="BN215" s="290"/>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row>
    <row r="216" spans="2:99" hidden="1">
      <c r="B216" s="251"/>
      <c r="BL216" s="67"/>
      <c r="BM216" s="290"/>
      <c r="BN216" s="290"/>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row>
    <row r="217" spans="2:99" hidden="1">
      <c r="B217" s="251"/>
      <c r="BL217" s="67"/>
      <c r="BM217" s="290"/>
      <c r="BN217" s="290"/>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row>
    <row r="218" spans="2:99" hidden="1">
      <c r="B218" s="251"/>
      <c r="BL218" s="67"/>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row>
    <row r="219" spans="2:99" hidden="1">
      <c r="B219" s="251"/>
      <c r="BL219" s="67"/>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row>
    <row r="220" spans="2:99" hidden="1">
      <c r="B220" s="251"/>
      <c r="BL220" s="67"/>
      <c r="BM220" s="290"/>
      <c r="BN220" s="290"/>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row>
    <row r="221" spans="2:99" hidden="1">
      <c r="B221" s="251"/>
      <c r="BL221" s="67"/>
      <c r="BM221" s="290"/>
      <c r="BN221" s="290"/>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row>
    <row r="222" spans="2:99" hidden="1">
      <c r="B222" s="251"/>
      <c r="BL222" s="67"/>
      <c r="BM222" s="290"/>
      <c r="BN222" s="290"/>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row>
    <row r="223" spans="2:99" hidden="1">
      <c r="B223" s="251"/>
      <c r="BL223" s="67"/>
      <c r="BM223" s="290"/>
      <c r="BN223" s="290"/>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row>
    <row r="224" spans="2:99" hidden="1">
      <c r="B224" s="251"/>
      <c r="BL224" s="67"/>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row>
    <row r="225" spans="2:99" hidden="1">
      <c r="B225" s="251"/>
      <c r="BL225" s="67"/>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row>
    <row r="226" spans="2:99" hidden="1">
      <c r="B226" s="251"/>
      <c r="BL226" s="67"/>
      <c r="BM226" s="290"/>
      <c r="BN226" s="290"/>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row>
    <row r="227" spans="2:99" hidden="1">
      <c r="B227" s="251"/>
      <c r="BL227" s="67"/>
      <c r="BM227" s="290"/>
      <c r="BN227" s="290"/>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row>
    <row r="228" spans="2:99" hidden="1">
      <c r="B228" s="251"/>
      <c r="BL228" s="67"/>
      <c r="BM228" s="290"/>
      <c r="BN228" s="290"/>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row>
    <row r="229" spans="2:99" hidden="1">
      <c r="B229" s="251"/>
      <c r="BL229" s="67"/>
      <c r="BM229" s="290"/>
      <c r="BN229" s="290"/>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row>
    <row r="230" spans="2:99" hidden="1">
      <c r="B230" s="251"/>
      <c r="BL230" s="67"/>
      <c r="BM230" s="290"/>
      <c r="BN230" s="290"/>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row>
    <row r="231" spans="2:99" hidden="1">
      <c r="B231" s="251"/>
      <c r="BL231" s="67"/>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row>
    <row r="232" spans="2:99" hidden="1">
      <c r="B232" s="251"/>
      <c r="BL232" s="67"/>
      <c r="BM232" s="290"/>
      <c r="BN232" s="290"/>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row>
    <row r="233" spans="2:99" hidden="1">
      <c r="B233" s="251"/>
      <c r="BL233" s="67"/>
      <c r="BM233" s="290"/>
      <c r="BN233" s="290"/>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row>
    <row r="234" spans="2:99" hidden="1">
      <c r="B234" s="251"/>
      <c r="BL234" s="67"/>
      <c r="BM234" s="290"/>
      <c r="BN234" s="290"/>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row>
    <row r="235" spans="2:99" hidden="1">
      <c r="B235" s="251"/>
      <c r="BL235" s="67"/>
      <c r="BM235" s="290"/>
      <c r="BN235" s="290"/>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row>
    <row r="236" spans="2:99" hidden="1">
      <c r="B236" s="251"/>
      <c r="BL236" s="67"/>
      <c r="BM236" s="290"/>
      <c r="BN236" s="290"/>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row>
    <row r="237" spans="2:99" hidden="1">
      <c r="B237" s="251"/>
      <c r="BL237" s="67"/>
      <c r="BM237" s="290"/>
      <c r="BN237" s="290"/>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row>
    <row r="238" spans="2:99" hidden="1">
      <c r="B238" s="251"/>
      <c r="BL238" s="67"/>
      <c r="BM238" s="290"/>
      <c r="BN238" s="290"/>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row>
    <row r="239" spans="2:99" hidden="1">
      <c r="B239" s="251"/>
      <c r="BL239" s="67"/>
      <c r="BM239" s="290"/>
      <c r="BN239" s="290"/>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row>
    <row r="240" spans="2:99" hidden="1">
      <c r="B240" s="251"/>
      <c r="BL240" s="67"/>
      <c r="BM240" s="290"/>
      <c r="BN240" s="290"/>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row>
    <row r="241" spans="2:99" hidden="1">
      <c r="B241" s="251"/>
      <c r="BL241" s="67"/>
      <c r="BM241" s="290"/>
      <c r="BN241" s="290"/>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row>
    <row r="242" spans="2:99" hidden="1">
      <c r="B242" s="251"/>
      <c r="BL242" s="67"/>
      <c r="BM242" s="290"/>
      <c r="BN242" s="290"/>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row>
    <row r="243" spans="2:99" hidden="1">
      <c r="B243" s="251"/>
      <c r="BL243" s="67"/>
      <c r="BM243" s="290"/>
      <c r="BN243" s="290"/>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row>
    <row r="244" spans="2:99" hidden="1">
      <c r="B244" s="251"/>
      <c r="BL244" s="67"/>
      <c r="BM244" s="290"/>
      <c r="BN244" s="290"/>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row>
    <row r="245" spans="2:99" hidden="1">
      <c r="B245" s="251"/>
      <c r="BL245" s="67"/>
      <c r="BM245" s="290"/>
      <c r="BN245" s="290"/>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row>
    <row r="246" spans="2:99" hidden="1">
      <c r="B246" s="251"/>
      <c r="BL246" s="67"/>
      <c r="BM246" s="290"/>
      <c r="BN246" s="290"/>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row>
    <row r="247" spans="2:99" hidden="1">
      <c r="B247" s="251"/>
      <c r="BL247" s="67"/>
      <c r="BM247" s="290"/>
      <c r="BN247" s="290"/>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row>
    <row r="248" spans="2:99" hidden="1">
      <c r="B248" s="251"/>
      <c r="BL248" s="67"/>
      <c r="BM248" s="290"/>
      <c r="BN248" s="290"/>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row>
    <row r="249" spans="2:99" hidden="1">
      <c r="B249" s="251"/>
      <c r="BL249" s="67"/>
      <c r="BM249" s="290"/>
      <c r="BN249" s="290"/>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row>
    <row r="250" spans="2:99" hidden="1">
      <c r="B250" s="251"/>
      <c r="BL250" s="67"/>
      <c r="BM250" s="290"/>
      <c r="BN250" s="290"/>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row>
    <row r="251" spans="2:99" hidden="1">
      <c r="B251" s="251"/>
      <c r="BL251" s="67"/>
      <c r="BM251" s="290"/>
      <c r="BN251" s="290"/>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row>
    <row r="252" spans="2:99" hidden="1">
      <c r="B252" s="251"/>
      <c r="BL252" s="67"/>
      <c r="BM252" s="290"/>
      <c r="BN252" s="290"/>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row>
    <row r="253" spans="2:99" hidden="1">
      <c r="B253" s="251"/>
      <c r="BL253" s="67"/>
      <c r="BM253" s="290"/>
      <c r="BN253" s="290"/>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row>
    <row r="254" spans="2:99" hidden="1">
      <c r="B254" s="251"/>
      <c r="BL254" s="67"/>
      <c r="BM254" s="290"/>
      <c r="BN254" s="290"/>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row>
    <row r="255" spans="2:99" hidden="1">
      <c r="B255" s="251"/>
      <c r="BL255" s="67"/>
      <c r="BM255" s="290"/>
      <c r="BN255" s="290"/>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row>
    <row r="256" spans="2:99" hidden="1">
      <c r="B256" s="251"/>
      <c r="BL256" s="67"/>
      <c r="BM256" s="290"/>
      <c r="BN256" s="290"/>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row>
    <row r="257" spans="2:99" hidden="1">
      <c r="B257" s="251"/>
      <c r="BL257" s="67"/>
      <c r="BM257" s="290"/>
      <c r="BN257" s="290"/>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row>
    <row r="258" spans="2:99" hidden="1">
      <c r="B258" s="251"/>
      <c r="BL258" s="67"/>
      <c r="BM258" s="290"/>
      <c r="BN258" s="290"/>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row>
    <row r="259" spans="2:99" hidden="1">
      <c r="B259" s="251"/>
      <c r="BL259" s="67"/>
      <c r="BM259" s="290"/>
      <c r="BN259" s="290"/>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row>
    <row r="260" spans="2:99" hidden="1">
      <c r="B260" s="251"/>
      <c r="BL260" s="67"/>
      <c r="BM260" s="290"/>
      <c r="BN260" s="290"/>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row>
    <row r="261" spans="2:99" hidden="1">
      <c r="B261" s="251"/>
      <c r="BL261" s="67"/>
      <c r="BM261" s="290"/>
      <c r="BN261" s="290"/>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row>
    <row r="262" spans="2:99" hidden="1">
      <c r="B262" s="251"/>
      <c r="BL262" s="67"/>
      <c r="BM262" s="290"/>
      <c r="BN262" s="290"/>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row>
    <row r="263" spans="2:99" hidden="1">
      <c r="B263" s="251"/>
      <c r="BL263" s="67"/>
      <c r="BM263" s="290"/>
      <c r="BN263" s="290"/>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row>
    <row r="264" spans="2:99" hidden="1">
      <c r="B264" s="251"/>
      <c r="BL264" s="67"/>
      <c r="BM264" s="290"/>
      <c r="BN264" s="290"/>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row>
    <row r="265" spans="2:99" hidden="1">
      <c r="B265" s="251"/>
      <c r="BL265" s="67"/>
      <c r="BM265" s="290"/>
      <c r="BN265" s="290"/>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row>
    <row r="266" spans="2:99" hidden="1">
      <c r="B266" s="251"/>
      <c r="BL266" s="67"/>
      <c r="BM266" s="290"/>
      <c r="BN266" s="290"/>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row>
    <row r="267" spans="2:99" hidden="1">
      <c r="B267" s="251"/>
      <c r="BL267" s="67"/>
      <c r="BM267" s="290"/>
      <c r="BN267" s="290"/>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row>
    <row r="268" spans="2:99" hidden="1">
      <c r="B268" s="251"/>
      <c r="BL268" s="67"/>
      <c r="BM268" s="290"/>
      <c r="BN268" s="290"/>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row>
    <row r="269" spans="2:99" hidden="1">
      <c r="B269" s="251"/>
      <c r="BL269" s="67"/>
      <c r="BM269" s="290"/>
      <c r="BN269" s="290"/>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row>
    <row r="270" spans="2:99" hidden="1">
      <c r="B270" s="251"/>
      <c r="BL270" s="67"/>
      <c r="BM270" s="290"/>
      <c r="BN270" s="290"/>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row>
    <row r="271" spans="2:99" hidden="1">
      <c r="B271" s="251"/>
      <c r="BL271" s="67"/>
      <c r="BM271" s="290"/>
      <c r="BN271" s="290"/>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row>
    <row r="272" spans="2:99" hidden="1">
      <c r="B272" s="251"/>
      <c r="BL272" s="67"/>
      <c r="BM272" s="290"/>
      <c r="BN272" s="290"/>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row>
    <row r="273" spans="2:99" hidden="1">
      <c r="B273" s="251"/>
      <c r="BL273" s="67"/>
      <c r="BM273" s="290"/>
      <c r="BN273" s="290"/>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row>
    <row r="274" spans="2:99" hidden="1">
      <c r="B274" s="251"/>
      <c r="BL274" s="67"/>
      <c r="BM274" s="290"/>
      <c r="BN274" s="290"/>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row>
    <row r="275" spans="2:99" hidden="1">
      <c r="B275" s="251"/>
      <c r="BL275" s="67"/>
      <c r="BM275" s="290"/>
      <c r="BN275" s="290"/>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row>
    <row r="276" spans="2:99" hidden="1">
      <c r="B276" s="251"/>
      <c r="BL276" s="67"/>
      <c r="BM276" s="290"/>
      <c r="BN276" s="290"/>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row>
    <row r="277" spans="2:99" hidden="1">
      <c r="B277" s="251"/>
      <c r="BL277" s="67"/>
      <c r="BM277" s="290"/>
      <c r="BN277" s="290"/>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row>
    <row r="278" spans="2:99" hidden="1">
      <c r="B278" s="251"/>
      <c r="BL278" s="67"/>
      <c r="BM278" s="290"/>
      <c r="BN278" s="290"/>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row>
    <row r="279" spans="2:99" hidden="1">
      <c r="B279" s="251"/>
      <c r="BL279" s="67"/>
      <c r="BM279" s="290"/>
      <c r="BN279" s="290"/>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row>
    <row r="280" spans="2:99" hidden="1">
      <c r="B280" s="251"/>
      <c r="BL280" s="67"/>
      <c r="BM280" s="290"/>
      <c r="BN280" s="290"/>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row>
    <row r="281" spans="2:99" hidden="1">
      <c r="B281" s="251"/>
      <c r="BL281" s="67"/>
      <c r="BM281" s="290"/>
      <c r="BN281" s="290"/>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row>
    <row r="282" spans="2:99" hidden="1">
      <c r="B282" s="251"/>
      <c r="BL282" s="67"/>
      <c r="BM282" s="290"/>
      <c r="BN282" s="290"/>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row>
    <row r="283" spans="2:99" hidden="1">
      <c r="B283" s="251"/>
      <c r="BL283" s="67"/>
      <c r="BM283" s="290"/>
      <c r="BN283" s="290"/>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row>
    <row r="284" spans="2:99" hidden="1">
      <c r="B284" s="251"/>
      <c r="BL284" s="67"/>
      <c r="BM284" s="290"/>
      <c r="BN284" s="290"/>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row>
    <row r="285" spans="2:99" hidden="1">
      <c r="B285" s="251"/>
      <c r="BL285" s="67"/>
      <c r="BM285" s="290"/>
      <c r="BN285" s="290"/>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row>
    <row r="286" spans="2:99" hidden="1">
      <c r="B286" s="251"/>
      <c r="BL286" s="67"/>
      <c r="BM286" s="290"/>
      <c r="BN286" s="290"/>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row>
    <row r="287" spans="2:99" hidden="1">
      <c r="B287" s="251"/>
      <c r="BL287" s="67"/>
      <c r="BM287" s="290"/>
      <c r="BN287" s="290"/>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row>
    <row r="288" spans="2:99" hidden="1">
      <c r="B288" s="251"/>
      <c r="BL288" s="67"/>
      <c r="BM288" s="290"/>
      <c r="BN288" s="290"/>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row>
    <row r="289" spans="2:99" hidden="1">
      <c r="B289" s="251"/>
      <c r="BL289" s="67"/>
      <c r="BM289" s="290"/>
      <c r="BN289" s="290"/>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row>
    <row r="290" spans="2:99" hidden="1">
      <c r="B290" s="251"/>
      <c r="BL290" s="67"/>
      <c r="BM290" s="290"/>
      <c r="BN290" s="290"/>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row>
    <row r="291" spans="2:99" hidden="1">
      <c r="B291" s="251"/>
      <c r="BL291" s="67"/>
      <c r="BM291" s="290"/>
      <c r="BN291" s="290"/>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row>
    <row r="292" spans="2:99" hidden="1">
      <c r="B292" s="251"/>
      <c r="BL292" s="67"/>
      <c r="BM292" s="290"/>
      <c r="BN292" s="290"/>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row>
    <row r="293" spans="2:99" hidden="1">
      <c r="B293" s="251"/>
      <c r="BL293" s="67"/>
      <c r="BM293" s="290"/>
      <c r="BN293" s="290"/>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row>
    <row r="294" spans="2:99" hidden="1">
      <c r="B294" s="251"/>
      <c r="BL294" s="67"/>
      <c r="BM294" s="290"/>
      <c r="BN294" s="290"/>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row>
    <row r="295" spans="2:99" hidden="1">
      <c r="B295" s="251"/>
      <c r="BL295" s="67"/>
      <c r="BM295" s="290"/>
      <c r="BN295" s="290"/>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row>
    <row r="296" spans="2:99" hidden="1">
      <c r="B296" s="251"/>
      <c r="BL296" s="67"/>
      <c r="BM296" s="290"/>
      <c r="BN296" s="290"/>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row>
    <row r="297" spans="2:99" hidden="1">
      <c r="B297" s="251"/>
      <c r="BL297" s="67"/>
      <c r="BM297" s="290"/>
      <c r="BN297" s="290"/>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row>
    <row r="298" spans="2:99" hidden="1">
      <c r="B298" s="251"/>
      <c r="BL298" s="67"/>
      <c r="BM298" s="290"/>
      <c r="BN298" s="290"/>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row>
    <row r="299" spans="2:99" hidden="1">
      <c r="B299" s="251"/>
      <c r="BL299" s="67"/>
      <c r="BM299" s="290"/>
      <c r="BN299" s="290"/>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row>
    <row r="300" spans="2:99" hidden="1">
      <c r="B300" s="251"/>
      <c r="BL300" s="67"/>
      <c r="BM300" s="290"/>
      <c r="BN300" s="290"/>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row>
    <row r="301" spans="2:99" hidden="1">
      <c r="B301" s="251"/>
      <c r="BL301" s="67"/>
      <c r="BM301" s="290"/>
      <c r="BN301" s="290"/>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row>
    <row r="302" spans="2:99" hidden="1">
      <c r="B302" s="251"/>
      <c r="BL302" s="67"/>
      <c r="BM302" s="290"/>
      <c r="BN302" s="290"/>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row>
    <row r="303" spans="2:99" hidden="1">
      <c r="B303" s="251"/>
      <c r="BL303" s="67"/>
      <c r="BM303" s="290"/>
      <c r="BN303" s="290"/>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row>
    <row r="304" spans="2:99" hidden="1">
      <c r="B304" s="251"/>
      <c r="BL304" s="67"/>
      <c r="BM304" s="290"/>
      <c r="BN304" s="290"/>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row>
    <row r="305" spans="2:99" hidden="1">
      <c r="B305" s="251"/>
      <c r="BL305" s="67"/>
      <c r="BM305" s="290"/>
      <c r="BN305" s="290"/>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row>
    <row r="306" spans="2:99" hidden="1">
      <c r="B306" s="251"/>
      <c r="BL306" s="67"/>
      <c r="BM306" s="290"/>
      <c r="BN306" s="290"/>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row>
    <row r="307" spans="2:99" hidden="1">
      <c r="B307" s="251"/>
      <c r="BL307" s="67"/>
      <c r="BM307" s="290"/>
      <c r="BN307" s="290"/>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row>
    <row r="308" spans="2:99" hidden="1">
      <c r="B308" s="251"/>
      <c r="BL308" s="67"/>
      <c r="BM308" s="290"/>
      <c r="BN308" s="290"/>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row>
    <row r="309" spans="2:99" hidden="1">
      <c r="B309" s="251"/>
      <c r="BL309" s="67"/>
      <c r="BM309" s="290"/>
      <c r="BN309" s="290"/>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row>
    <row r="310" spans="2:99" hidden="1">
      <c r="B310" s="251"/>
      <c r="BL310" s="67"/>
      <c r="BM310" s="290"/>
      <c r="BN310" s="290"/>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row>
    <row r="311" spans="2:99" hidden="1">
      <c r="B311" s="251"/>
      <c r="BL311" s="67"/>
      <c r="BM311" s="290"/>
      <c r="BN311" s="290"/>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row>
    <row r="312" spans="2:99" hidden="1">
      <c r="B312" s="251"/>
      <c r="BL312" s="67"/>
      <c r="BM312" s="290"/>
      <c r="BN312" s="290"/>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row>
    <row r="313" spans="2:99" hidden="1">
      <c r="B313" s="251"/>
      <c r="BL313" s="67"/>
      <c r="BM313" s="290"/>
      <c r="BN313" s="290"/>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row>
    <row r="314" spans="2:99" hidden="1">
      <c r="B314" s="251"/>
      <c r="BL314" s="67"/>
      <c r="BM314" s="290"/>
      <c r="BN314" s="290"/>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row>
    <row r="315" spans="2:99" hidden="1">
      <c r="B315" s="251"/>
      <c r="BL315" s="67"/>
      <c r="BM315" s="290"/>
      <c r="BN315" s="290"/>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row>
    <row r="316" spans="2:99" hidden="1">
      <c r="B316" s="251"/>
      <c r="BL316" s="67"/>
      <c r="BM316" s="290"/>
      <c r="BN316" s="290"/>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row>
    <row r="317" spans="2:99" hidden="1">
      <c r="B317" s="251"/>
      <c r="BL317" s="67"/>
      <c r="BM317" s="290"/>
      <c r="BN317" s="290"/>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row>
    <row r="318" spans="2:99" hidden="1">
      <c r="B318" s="251"/>
      <c r="BL318" s="67"/>
      <c r="BM318" s="290"/>
      <c r="BN318" s="290"/>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row>
    <row r="319" spans="2:99" hidden="1">
      <c r="B319" s="251"/>
      <c r="BL319" s="67"/>
      <c r="BM319" s="290"/>
      <c r="BN319" s="290"/>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row>
    <row r="320" spans="2:99" hidden="1">
      <c r="B320" s="251"/>
      <c r="BL320" s="67"/>
      <c r="BM320" s="290"/>
      <c r="BN320" s="290"/>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row>
    <row r="321" spans="2:99" hidden="1">
      <c r="B321" s="251"/>
      <c r="BL321" s="67"/>
      <c r="BM321" s="290"/>
      <c r="BN321" s="290"/>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row>
    <row r="322" spans="2:99" hidden="1">
      <c r="B322" s="251"/>
      <c r="BL322" s="67"/>
      <c r="BM322" s="290"/>
      <c r="BN322" s="290"/>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row>
    <row r="323" spans="2:99" hidden="1">
      <c r="B323" s="251"/>
      <c r="BL323" s="67"/>
      <c r="BM323" s="290"/>
      <c r="BN323" s="290"/>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row>
    <row r="324" spans="2:99" hidden="1">
      <c r="B324" s="251"/>
      <c r="BL324" s="67"/>
      <c r="BM324" s="290"/>
      <c r="BN324" s="290"/>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row>
    <row r="325" spans="2:99" hidden="1">
      <c r="B325" s="251"/>
      <c r="BL325" s="67"/>
      <c r="BM325" s="290"/>
      <c r="BN325" s="290"/>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row>
    <row r="326" spans="2:99" hidden="1">
      <c r="B326" s="251"/>
      <c r="BL326" s="67"/>
      <c r="BM326" s="290"/>
      <c r="BN326" s="290"/>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row>
    <row r="327" spans="2:99" hidden="1">
      <c r="B327" s="251"/>
      <c r="BL327" s="67"/>
      <c r="BM327" s="290"/>
      <c r="BN327" s="290"/>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row>
    <row r="328" spans="2:99" hidden="1">
      <c r="B328" s="251"/>
      <c r="BL328" s="67"/>
      <c r="BM328" s="290"/>
      <c r="BN328" s="290"/>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row>
    <row r="329" spans="2:99" hidden="1">
      <c r="B329" s="251"/>
      <c r="BL329" s="67"/>
      <c r="BM329" s="290"/>
      <c r="BN329" s="290"/>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row>
    <row r="330" spans="2:99" hidden="1">
      <c r="B330" s="251"/>
      <c r="BL330" s="67"/>
      <c r="BM330" s="290"/>
      <c r="BN330" s="290"/>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row>
    <row r="331" spans="2:99" hidden="1">
      <c r="B331" s="251"/>
      <c r="BL331" s="67"/>
      <c r="BM331" s="290"/>
      <c r="BN331" s="290"/>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row>
    <row r="332" spans="2:99" hidden="1">
      <c r="B332" s="251"/>
      <c r="BL332" s="67"/>
      <c r="BM332" s="290"/>
      <c r="BN332" s="290"/>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row>
    <row r="333" spans="2:99" hidden="1">
      <c r="B333" s="251"/>
      <c r="BL333" s="67"/>
      <c r="BM333" s="290"/>
      <c r="BN333" s="290"/>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row>
    <row r="334" spans="2:99" hidden="1">
      <c r="B334" s="251"/>
      <c r="BL334" s="67"/>
      <c r="BM334" s="290"/>
      <c r="BN334" s="290"/>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row>
    <row r="335" spans="2:99" hidden="1">
      <c r="B335" s="251"/>
      <c r="BL335" s="67"/>
      <c r="BM335" s="290"/>
      <c r="BN335" s="290"/>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row>
    <row r="336" spans="2:99" hidden="1">
      <c r="B336" s="251"/>
      <c r="BL336" s="67"/>
      <c r="BM336" s="290"/>
      <c r="BN336" s="290"/>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row>
    <row r="337" spans="2:99" hidden="1">
      <c r="B337" s="251"/>
      <c r="BL337" s="67"/>
      <c r="BM337" s="290"/>
      <c r="BN337" s="290"/>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row>
    <row r="338" spans="2:99" hidden="1">
      <c r="B338" s="251"/>
      <c r="BL338" s="67"/>
      <c r="BM338" s="290"/>
      <c r="BN338" s="290"/>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row>
    <row r="339" spans="2:99" hidden="1">
      <c r="B339" s="251"/>
      <c r="BL339" s="67"/>
      <c r="BM339" s="290"/>
      <c r="BN339" s="290"/>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row>
    <row r="340" spans="2:99" hidden="1">
      <c r="B340" s="251"/>
      <c r="BL340" s="67"/>
      <c r="BM340" s="290"/>
      <c r="BN340" s="290"/>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row>
    <row r="341" spans="2:99" hidden="1">
      <c r="B341" s="251"/>
      <c r="BL341" s="67"/>
      <c r="BM341" s="290"/>
      <c r="BN341" s="290"/>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row>
    <row r="342" spans="2:99" hidden="1">
      <c r="B342" s="251"/>
      <c r="BL342" s="67"/>
      <c r="BM342" s="290"/>
      <c r="BN342" s="290"/>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row>
    <row r="343" spans="2:99" hidden="1">
      <c r="B343" s="251"/>
      <c r="BL343" s="67"/>
      <c r="BM343" s="290"/>
      <c r="BN343" s="290"/>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row>
    <row r="344" spans="2:99" hidden="1">
      <c r="B344" s="251"/>
      <c r="BL344" s="67"/>
      <c r="BM344" s="290"/>
      <c r="BN344" s="290"/>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row>
    <row r="345" spans="2:99" hidden="1">
      <c r="B345" s="251"/>
      <c r="BL345" s="67"/>
      <c r="BM345" s="290"/>
      <c r="BN345" s="290"/>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row>
    <row r="346" spans="2:99" hidden="1">
      <c r="B346" s="251"/>
      <c r="BL346" s="67"/>
      <c r="BM346" s="290"/>
      <c r="BN346" s="290"/>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row>
    <row r="347" spans="2:99" hidden="1">
      <c r="B347" s="251"/>
      <c r="BL347" s="67"/>
      <c r="BM347" s="290"/>
      <c r="BN347" s="290"/>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row>
    <row r="348" spans="2:99" hidden="1">
      <c r="B348" s="251"/>
      <c r="BL348" s="67"/>
      <c r="BM348" s="290"/>
      <c r="BN348" s="290"/>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row>
    <row r="349" spans="2:99" hidden="1">
      <c r="B349" s="251"/>
      <c r="BL349" s="67"/>
      <c r="BM349" s="290"/>
      <c r="BN349" s="290"/>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row>
    <row r="350" spans="2:99" hidden="1">
      <c r="B350" s="251"/>
      <c r="BL350" s="67"/>
      <c r="BM350" s="290"/>
      <c r="BN350" s="290"/>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row>
    <row r="351" spans="2:99" hidden="1">
      <c r="B351" s="251"/>
      <c r="BL351" s="67"/>
      <c r="BM351" s="290"/>
      <c r="BN351" s="290"/>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row>
    <row r="352" spans="2:99" hidden="1">
      <c r="B352" s="251"/>
      <c r="BL352" s="67"/>
      <c r="BM352" s="290"/>
      <c r="BN352" s="290"/>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row>
    <row r="353" spans="2:99" hidden="1">
      <c r="B353" s="251"/>
      <c r="BL353" s="67"/>
      <c r="BM353" s="290"/>
      <c r="BN353" s="290"/>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row>
    <row r="354" spans="2:99" hidden="1">
      <c r="B354" s="251"/>
      <c r="BL354" s="67"/>
      <c r="BM354" s="290"/>
      <c r="BN354" s="290"/>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row>
    <row r="355" spans="2:99" hidden="1">
      <c r="B355" s="251"/>
      <c r="BL355" s="67"/>
      <c r="BM355" s="290"/>
      <c r="BN355" s="290"/>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row>
    <row r="356" spans="2:99" hidden="1">
      <c r="B356" s="251"/>
      <c r="BL356" s="67"/>
      <c r="BM356" s="290"/>
      <c r="BN356" s="290"/>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row>
    <row r="357" spans="2:99" hidden="1">
      <c r="B357" s="251"/>
      <c r="BL357" s="67"/>
      <c r="BM357" s="290"/>
      <c r="BN357" s="290"/>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row>
    <row r="358" spans="2:99" hidden="1">
      <c r="B358" s="251"/>
      <c r="BL358" s="67"/>
      <c r="BM358" s="290"/>
      <c r="BN358" s="290"/>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row>
    <row r="359" spans="2:99" hidden="1">
      <c r="B359" s="251"/>
      <c r="BL359" s="67"/>
      <c r="BM359" s="290"/>
      <c r="BN359" s="290"/>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row>
    <row r="360" spans="2:99" hidden="1">
      <c r="B360" s="251"/>
      <c r="BL360" s="67"/>
      <c r="BM360" s="290"/>
      <c r="BN360" s="290"/>
      <c r="BO360" s="290"/>
      <c r="BP360" s="290"/>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row>
    <row r="361" spans="2:99" hidden="1">
      <c r="B361" s="251"/>
      <c r="BL361" s="67"/>
      <c r="BM361" s="290"/>
      <c r="BN361" s="290"/>
      <c r="BO361" s="290"/>
      <c r="BP361" s="290"/>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row>
    <row r="362" spans="2:99" hidden="1">
      <c r="B362" s="251"/>
      <c r="BL362" s="67"/>
      <c r="BM362" s="290"/>
      <c r="BN362" s="290"/>
      <c r="BO362" s="290"/>
      <c r="BP362" s="290"/>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row>
    <row r="363" spans="2:99" hidden="1">
      <c r="B363" s="251"/>
      <c r="BL363" s="67"/>
      <c r="BM363" s="290"/>
      <c r="BN363" s="290"/>
      <c r="BO363" s="290"/>
      <c r="BP363" s="290"/>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row>
    <row r="364" spans="2:99" hidden="1">
      <c r="B364" s="251"/>
      <c r="BL364" s="67"/>
      <c r="BM364" s="290"/>
      <c r="BN364" s="290"/>
      <c r="BO364" s="290"/>
      <c r="BP364" s="290"/>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row>
    <row r="365" spans="2:99" hidden="1">
      <c r="B365" s="251"/>
      <c r="BL365" s="67"/>
      <c r="BM365" s="290"/>
      <c r="BN365" s="290"/>
      <c r="BO365" s="290"/>
      <c r="BP365" s="290"/>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row>
    <row r="366" spans="2:99" hidden="1">
      <c r="B366" s="251"/>
      <c r="BL366" s="67"/>
      <c r="BM366" s="290"/>
      <c r="BN366" s="290"/>
      <c r="BO366" s="290"/>
      <c r="BP366" s="290"/>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row>
    <row r="367" spans="2:99" hidden="1">
      <c r="B367" s="251"/>
      <c r="BL367" s="67"/>
      <c r="BM367" s="290"/>
      <c r="BN367" s="290"/>
      <c r="BO367" s="290"/>
      <c r="BP367" s="290"/>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row>
    <row r="368" spans="2:99" hidden="1">
      <c r="B368" s="251"/>
      <c r="BL368" s="67"/>
      <c r="BM368" s="290"/>
      <c r="BN368" s="290"/>
      <c r="BO368" s="290"/>
      <c r="BP368" s="290"/>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row>
    <row r="369" spans="2:99" hidden="1">
      <c r="B369" s="251"/>
      <c r="BL369" s="67"/>
      <c r="BM369" s="290"/>
      <c r="BN369" s="290"/>
      <c r="BO369" s="290"/>
      <c r="BP369" s="290"/>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row>
    <row r="370" spans="2:99" hidden="1">
      <c r="B370" s="251"/>
      <c r="BL370" s="67"/>
      <c r="BM370" s="290"/>
      <c r="BN370" s="290"/>
      <c r="BO370" s="290"/>
      <c r="BP370" s="290"/>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row>
    <row r="371" spans="2:99" hidden="1">
      <c r="B371" s="251"/>
      <c r="BL371" s="67"/>
      <c r="BM371" s="290"/>
      <c r="BN371" s="290"/>
      <c r="BO371" s="290"/>
      <c r="BP371" s="290"/>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row>
    <row r="372" spans="2:99" hidden="1">
      <c r="B372" s="251"/>
      <c r="BL372" s="67"/>
      <c r="BM372" s="290"/>
      <c r="BN372" s="290"/>
      <c r="BO372" s="290"/>
      <c r="BP372" s="290"/>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row>
    <row r="373" spans="2:99" hidden="1">
      <c r="B373" s="251"/>
      <c r="BL373" s="67"/>
      <c r="BM373" s="290"/>
      <c r="BN373" s="290"/>
      <c r="BO373" s="290"/>
      <c r="BP373" s="290"/>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row>
    <row r="374" spans="2:99" hidden="1">
      <c r="B374" s="251"/>
      <c r="BL374" s="67"/>
      <c r="BM374" s="290"/>
      <c r="BN374" s="290"/>
      <c r="BO374" s="290"/>
      <c r="BP374" s="290"/>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row>
    <row r="375" spans="2:99" hidden="1">
      <c r="B375" s="251"/>
      <c r="BL375" s="67"/>
      <c r="BM375" s="290"/>
      <c r="BN375" s="290"/>
      <c r="BO375" s="290"/>
      <c r="BP375" s="290"/>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row>
    <row r="376" spans="2:99" hidden="1">
      <c r="B376" s="251"/>
      <c r="BL376" s="67"/>
      <c r="BM376" s="290"/>
      <c r="BN376" s="290"/>
      <c r="BO376" s="290"/>
      <c r="BP376" s="290"/>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row>
    <row r="377" spans="2:99" hidden="1">
      <c r="B377" s="251"/>
      <c r="BL377" s="67"/>
      <c r="BM377" s="290"/>
      <c r="BN377" s="290"/>
      <c r="BO377" s="290"/>
      <c r="BP377" s="290"/>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row>
    <row r="378" spans="2:99" hidden="1">
      <c r="B378" s="251"/>
      <c r="BL378" s="67"/>
      <c r="BM378" s="290"/>
      <c r="BN378" s="290"/>
      <c r="BO378" s="290"/>
      <c r="BP378" s="290"/>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row>
    <row r="379" spans="2:99" hidden="1">
      <c r="B379" s="251"/>
      <c r="BL379" s="67"/>
      <c r="BM379" s="290"/>
      <c r="BN379" s="290"/>
      <c r="BO379" s="290"/>
      <c r="BP379" s="290"/>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row>
    <row r="380" spans="2:99" hidden="1">
      <c r="B380" s="251"/>
      <c r="BL380" s="67"/>
      <c r="BM380" s="290"/>
      <c r="BN380" s="290"/>
      <c r="BO380" s="290"/>
      <c r="BP380" s="290"/>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row>
    <row r="381" spans="2:99" hidden="1">
      <c r="B381" s="251"/>
      <c r="BL381" s="67"/>
      <c r="BM381" s="290"/>
      <c r="BN381" s="290"/>
      <c r="BO381" s="290"/>
      <c r="BP381" s="290"/>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row>
    <row r="382" spans="2:99" hidden="1">
      <c r="B382" s="251"/>
      <c r="BL382" s="67"/>
      <c r="BM382" s="290"/>
      <c r="BN382" s="290"/>
      <c r="BO382" s="290"/>
      <c r="BP382" s="290"/>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row>
    <row r="383" spans="2:99" hidden="1">
      <c r="B383" s="251"/>
      <c r="BL383" s="67"/>
      <c r="BM383" s="290"/>
      <c r="BN383" s="290"/>
      <c r="BO383" s="290"/>
      <c r="BP383" s="290"/>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row>
    <row r="384" spans="2:99" hidden="1">
      <c r="B384" s="251"/>
      <c r="BL384" s="67"/>
      <c r="BM384" s="290"/>
      <c r="BN384" s="290"/>
      <c r="BO384" s="290"/>
      <c r="BP384" s="290"/>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row>
    <row r="385" spans="2:99" hidden="1">
      <c r="B385" s="251"/>
      <c r="BL385" s="67"/>
      <c r="BM385" s="290"/>
      <c r="BN385" s="290"/>
      <c r="BO385" s="290"/>
      <c r="BP385" s="290"/>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row>
    <row r="386" spans="2:99" hidden="1">
      <c r="B386" s="251"/>
      <c r="BL386" s="67"/>
      <c r="BM386" s="290"/>
      <c r="BN386" s="290"/>
      <c r="BO386" s="290"/>
      <c r="BP386" s="290"/>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row>
    <row r="387" spans="2:99" hidden="1">
      <c r="B387" s="251"/>
      <c r="BL387" s="67"/>
      <c r="BM387" s="290"/>
      <c r="BN387" s="290"/>
      <c r="BO387" s="290"/>
      <c r="BP387" s="290"/>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row>
    <row r="388" spans="2:99" hidden="1">
      <c r="B388" s="251"/>
      <c r="BL388" s="67"/>
      <c r="BM388" s="290"/>
      <c r="BN388" s="290"/>
      <c r="BO388" s="290"/>
      <c r="BP388" s="290"/>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row>
    <row r="389" spans="2:99" hidden="1">
      <c r="B389" s="251"/>
      <c r="BL389" s="67"/>
      <c r="BM389" s="290"/>
      <c r="BN389" s="290"/>
      <c r="BO389" s="290"/>
      <c r="BP389" s="290"/>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row>
    <row r="390" spans="2:99" hidden="1">
      <c r="B390" s="251"/>
      <c r="BL390" s="67"/>
      <c r="BM390" s="290"/>
      <c r="BN390" s="290"/>
      <c r="BO390" s="290"/>
      <c r="BP390" s="290"/>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row>
    <row r="391" spans="2:99" hidden="1">
      <c r="B391" s="251"/>
      <c r="BL391" s="67"/>
      <c r="BM391" s="290"/>
      <c r="BN391" s="290"/>
      <c r="BO391" s="290"/>
      <c r="BP391" s="290"/>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row>
    <row r="392" spans="2:99" hidden="1">
      <c r="B392" s="251"/>
      <c r="BL392" s="67"/>
      <c r="BM392" s="290"/>
      <c r="BN392" s="290"/>
      <c r="BO392" s="290"/>
      <c r="BP392" s="290"/>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row>
    <row r="393" spans="2:99" hidden="1">
      <c r="B393" s="251"/>
      <c r="BL393" s="67"/>
      <c r="BM393" s="290"/>
      <c r="BN393" s="290"/>
      <c r="BO393" s="290"/>
      <c r="BP393" s="290"/>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row>
    <row r="394" spans="2:99" hidden="1">
      <c r="B394" s="251"/>
      <c r="BL394" s="67"/>
      <c r="BM394" s="290"/>
      <c r="BN394" s="290"/>
      <c r="BO394" s="290"/>
      <c r="BP394" s="290"/>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row>
    <row r="395" spans="2:99" hidden="1">
      <c r="B395" s="251"/>
      <c r="BL395" s="67"/>
      <c r="BM395" s="290"/>
      <c r="BN395" s="290"/>
      <c r="BO395" s="290"/>
      <c r="BP395" s="290"/>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row>
    <row r="396" spans="2:99" hidden="1">
      <c r="B396" s="251"/>
      <c r="BL396" s="67"/>
      <c r="BM396" s="290"/>
      <c r="BN396" s="290"/>
      <c r="BO396" s="290"/>
      <c r="BP396" s="290"/>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row>
    <row r="397" spans="2:99" hidden="1">
      <c r="B397" s="251"/>
      <c r="BL397" s="67"/>
      <c r="BM397" s="290"/>
      <c r="BN397" s="290"/>
      <c r="BO397" s="290"/>
      <c r="BP397" s="290"/>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row>
    <row r="398" spans="2:99" hidden="1">
      <c r="B398" s="251"/>
      <c r="BL398" s="67"/>
      <c r="BM398" s="290"/>
      <c r="BN398" s="290"/>
      <c r="BO398" s="290"/>
      <c r="BP398" s="290"/>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row>
    <row r="399" spans="2:99" hidden="1">
      <c r="B399" s="251"/>
      <c r="BL399" s="67"/>
      <c r="BM399" s="290"/>
      <c r="BN399" s="290"/>
      <c r="BO399" s="290"/>
      <c r="BP399" s="290"/>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row>
    <row r="400" spans="2:99" hidden="1">
      <c r="B400" s="251"/>
      <c r="BL400" s="67"/>
      <c r="BM400" s="290"/>
      <c r="BN400" s="290"/>
      <c r="BO400" s="290"/>
      <c r="BP400" s="290"/>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row>
    <row r="401" spans="2:99" hidden="1">
      <c r="B401" s="251"/>
      <c r="BL401" s="67"/>
      <c r="BM401" s="290"/>
      <c r="BN401" s="290"/>
      <c r="BO401" s="290"/>
      <c r="BP401" s="290"/>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row>
    <row r="402" spans="2:99" hidden="1">
      <c r="B402" s="251"/>
      <c r="BL402" s="67"/>
      <c r="BM402" s="290"/>
      <c r="BN402" s="290"/>
      <c r="BO402" s="290"/>
      <c r="BP402" s="290"/>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row>
    <row r="403" spans="2:99" hidden="1">
      <c r="B403" s="251"/>
      <c r="BL403" s="67"/>
      <c r="BM403" s="290"/>
      <c r="BN403" s="290"/>
      <c r="BO403" s="290"/>
      <c r="BP403" s="290"/>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row>
    <row r="404" spans="2:99" hidden="1">
      <c r="B404" s="251"/>
      <c r="BL404" s="67"/>
      <c r="BM404" s="290"/>
      <c r="BN404" s="290"/>
      <c r="BO404" s="290"/>
      <c r="BP404" s="290"/>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row>
    <row r="405" spans="2:99" hidden="1">
      <c r="B405" s="251"/>
      <c r="BL405" s="67"/>
      <c r="BM405" s="290"/>
      <c r="BN405" s="290"/>
      <c r="BO405" s="290"/>
      <c r="BP405" s="290"/>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row>
    <row r="406" spans="2:99" hidden="1">
      <c r="B406" s="251"/>
      <c r="BL406" s="67"/>
      <c r="BM406" s="290"/>
      <c r="BN406" s="290"/>
      <c r="BO406" s="290"/>
      <c r="BP406" s="290"/>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row>
    <row r="407" spans="2:99" hidden="1">
      <c r="B407" s="251"/>
      <c r="BL407" s="67"/>
      <c r="BM407" s="290"/>
      <c r="BN407" s="290"/>
      <c r="BO407" s="290"/>
      <c r="BP407" s="290"/>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row>
    <row r="408" spans="2:99" hidden="1">
      <c r="B408" s="251"/>
      <c r="BL408" s="67"/>
      <c r="BM408" s="290"/>
      <c r="BN408" s="290"/>
      <c r="BO408" s="290"/>
      <c r="BP408" s="290"/>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row>
    <row r="409" spans="2:99" hidden="1">
      <c r="B409" s="251"/>
      <c r="BL409" s="67"/>
      <c r="BM409" s="290"/>
      <c r="BN409" s="290"/>
      <c r="BO409" s="290"/>
      <c r="BP409" s="290"/>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row>
    <row r="410" spans="2:99" hidden="1">
      <c r="B410" s="251"/>
      <c r="BL410" s="67"/>
      <c r="BM410" s="290"/>
      <c r="BN410" s="290"/>
      <c r="BO410" s="290"/>
      <c r="BP410" s="290"/>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row>
    <row r="411" spans="2:99" hidden="1">
      <c r="B411" s="251"/>
      <c r="BL411" s="67"/>
      <c r="BM411" s="290"/>
      <c r="BN411" s="290"/>
      <c r="BO411" s="290"/>
      <c r="BP411" s="290"/>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row>
    <row r="412" spans="2:99" hidden="1">
      <c r="B412" s="251"/>
      <c r="BL412" s="67"/>
      <c r="BM412" s="290"/>
      <c r="BN412" s="290"/>
      <c r="BO412" s="290"/>
      <c r="BP412" s="290"/>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row>
    <row r="413" spans="2:99" hidden="1">
      <c r="B413" s="251"/>
      <c r="BL413" s="67"/>
      <c r="BM413" s="290"/>
      <c r="BN413" s="290"/>
      <c r="BO413" s="290"/>
      <c r="BP413" s="290"/>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row>
    <row r="414" spans="2:99" hidden="1">
      <c r="B414" s="251"/>
      <c r="BL414" s="67"/>
      <c r="BM414" s="290"/>
      <c r="BN414" s="290"/>
      <c r="BO414" s="290"/>
      <c r="BP414" s="290"/>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row>
    <row r="415" spans="2:99" hidden="1">
      <c r="B415" s="251"/>
      <c r="BL415" s="67"/>
      <c r="BM415" s="290"/>
      <c r="BN415" s="290"/>
      <c r="BO415" s="290"/>
      <c r="BP415" s="290"/>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row>
    <row r="416" spans="2:99" hidden="1">
      <c r="B416" s="251"/>
      <c r="BL416" s="67"/>
      <c r="BM416" s="290"/>
      <c r="BN416" s="290"/>
      <c r="BO416" s="290"/>
      <c r="BP416" s="290"/>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row>
    <row r="417" spans="2:99" hidden="1">
      <c r="B417" s="251"/>
      <c r="BL417" s="67"/>
      <c r="BM417" s="290"/>
      <c r="BN417" s="290"/>
      <c r="BO417" s="290"/>
      <c r="BP417" s="290"/>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row>
    <row r="418" spans="2:99" hidden="1">
      <c r="B418" s="251"/>
      <c r="BL418" s="67"/>
      <c r="BM418" s="290"/>
      <c r="BN418" s="290"/>
      <c r="BO418" s="290"/>
      <c r="BP418" s="290"/>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row>
    <row r="419" spans="2:99" hidden="1">
      <c r="B419" s="251"/>
      <c r="BL419" s="67"/>
      <c r="BM419" s="290"/>
      <c r="BN419" s="290"/>
      <c r="BO419" s="290"/>
      <c r="BP419" s="290"/>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row>
    <row r="420" spans="2:99" hidden="1">
      <c r="B420" s="251"/>
      <c r="BL420" s="67"/>
      <c r="BM420" s="290"/>
      <c r="BN420" s="290"/>
      <c r="BO420" s="290"/>
      <c r="BP420" s="290"/>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row>
    <row r="421" spans="2:99" hidden="1">
      <c r="B421" s="251"/>
      <c r="BL421" s="67"/>
      <c r="BM421" s="290"/>
      <c r="BN421" s="290"/>
      <c r="BO421" s="290"/>
      <c r="BP421" s="290"/>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row>
    <row r="422" spans="2:99" hidden="1">
      <c r="B422" s="251"/>
      <c r="BL422" s="67"/>
      <c r="BM422" s="290"/>
      <c r="BN422" s="290"/>
      <c r="BO422" s="290"/>
      <c r="BP422" s="290"/>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row>
    <row r="423" spans="2:99" hidden="1">
      <c r="B423" s="251"/>
      <c r="BL423" s="67"/>
      <c r="BM423" s="290"/>
      <c r="BN423" s="290"/>
      <c r="BO423" s="290"/>
      <c r="BP423" s="290"/>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row>
    <row r="424" spans="2:99" hidden="1">
      <c r="B424" s="251"/>
      <c r="BL424" s="67"/>
      <c r="BM424" s="290"/>
      <c r="BN424" s="290"/>
      <c r="BO424" s="290"/>
      <c r="BP424" s="290"/>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row>
    <row r="425" spans="2:99" hidden="1">
      <c r="B425" s="251"/>
      <c r="BL425" s="67"/>
      <c r="BM425" s="290"/>
      <c r="BN425" s="290"/>
      <c r="BO425" s="290"/>
      <c r="BP425" s="290"/>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row>
    <row r="426" spans="2:99" hidden="1">
      <c r="B426" s="251"/>
      <c r="BL426" s="67"/>
      <c r="BM426" s="290"/>
      <c r="BN426" s="290"/>
      <c r="BO426" s="290"/>
      <c r="BP426" s="290"/>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row>
    <row r="427" spans="2:99" hidden="1">
      <c r="B427" s="251"/>
      <c r="BL427" s="67"/>
      <c r="BM427" s="290"/>
      <c r="BN427" s="290"/>
      <c r="BO427" s="290"/>
      <c r="BP427" s="290"/>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row>
    <row r="428" spans="2:99" hidden="1">
      <c r="B428" s="251"/>
      <c r="BL428" s="67"/>
      <c r="BM428" s="290"/>
      <c r="BN428" s="290"/>
      <c r="BO428" s="290"/>
      <c r="BP428" s="290"/>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row>
    <row r="429" spans="2:99" hidden="1">
      <c r="B429" s="251"/>
      <c r="BL429" s="67"/>
      <c r="BM429" s="290"/>
      <c r="BN429" s="290"/>
      <c r="BO429" s="290"/>
      <c r="BP429" s="290"/>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row>
    <row r="430" spans="2:99" hidden="1">
      <c r="B430" s="251"/>
      <c r="BL430" s="67"/>
      <c r="BM430" s="290"/>
      <c r="BN430" s="290"/>
      <c r="BO430" s="290"/>
      <c r="BP430" s="290"/>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row>
    <row r="431" spans="2:99" hidden="1">
      <c r="B431" s="251"/>
      <c r="BL431" s="67"/>
      <c r="BM431" s="290"/>
      <c r="BN431" s="290"/>
      <c r="BO431" s="290"/>
      <c r="BP431" s="290"/>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row>
    <row r="432" spans="2:99" hidden="1">
      <c r="B432" s="251"/>
      <c r="BL432" s="67"/>
      <c r="BM432" s="290"/>
      <c r="BN432" s="290"/>
      <c r="BO432" s="290"/>
      <c r="BP432" s="290"/>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row>
    <row r="433" spans="2:99" hidden="1">
      <c r="B433" s="251"/>
      <c r="BL433" s="67"/>
      <c r="BM433" s="290"/>
      <c r="BN433" s="290"/>
      <c r="BO433" s="290"/>
      <c r="BP433" s="290"/>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row>
    <row r="434" spans="2:99" hidden="1">
      <c r="B434" s="251"/>
      <c r="BL434" s="67"/>
      <c r="BM434" s="290"/>
      <c r="BN434" s="290"/>
      <c r="BO434" s="290"/>
      <c r="BP434" s="290"/>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row>
    <row r="435" spans="2:99" hidden="1">
      <c r="B435" s="251"/>
      <c r="BL435" s="67"/>
      <c r="BM435" s="290"/>
      <c r="BN435" s="290"/>
      <c r="BO435" s="290"/>
      <c r="BP435" s="290"/>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row>
    <row r="436" spans="2:99" hidden="1">
      <c r="B436" s="251"/>
      <c r="BL436" s="67"/>
      <c r="BM436" s="290"/>
      <c r="BN436" s="290"/>
      <c r="BO436" s="290"/>
      <c r="BP436" s="290"/>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row>
    <row r="437" spans="2:99" hidden="1">
      <c r="B437" s="251"/>
      <c r="BL437" s="67"/>
      <c r="BM437" s="290"/>
      <c r="BN437" s="290"/>
      <c r="BO437" s="290"/>
      <c r="BP437" s="290"/>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row>
    <row r="438" spans="2:99" hidden="1">
      <c r="B438" s="251"/>
      <c r="BL438" s="67"/>
      <c r="BM438" s="290"/>
      <c r="BN438" s="290"/>
      <c r="BO438" s="290"/>
      <c r="BP438" s="290"/>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row>
    <row r="439" spans="2:99" hidden="1">
      <c r="B439" s="251"/>
      <c r="BL439" s="67"/>
      <c r="BM439" s="290"/>
      <c r="BN439" s="290"/>
      <c r="BO439" s="290"/>
      <c r="BP439" s="290"/>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row>
    <row r="440" spans="2:99" hidden="1">
      <c r="B440" s="251"/>
      <c r="BL440" s="67"/>
      <c r="BM440" s="290"/>
      <c r="BN440" s="290"/>
      <c r="BO440" s="290"/>
      <c r="BP440" s="290"/>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row>
    <row r="441" spans="2:99" hidden="1">
      <c r="B441" s="251"/>
      <c r="BL441" s="67"/>
      <c r="BM441" s="290"/>
      <c r="BN441" s="290"/>
      <c r="BO441" s="290"/>
      <c r="BP441" s="290"/>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row>
    <row r="442" spans="2:99" hidden="1">
      <c r="B442" s="251"/>
      <c r="BL442" s="67"/>
      <c r="BM442" s="290"/>
      <c r="BN442" s="290"/>
      <c r="BO442" s="290"/>
      <c r="BP442" s="290"/>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row>
    <row r="443" spans="2:99" hidden="1">
      <c r="B443" s="251"/>
      <c r="BL443" s="67"/>
      <c r="BM443" s="290"/>
      <c r="BN443" s="290"/>
      <c r="BO443" s="290"/>
      <c r="BP443" s="290"/>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row>
    <row r="444" spans="2:99" hidden="1">
      <c r="B444" s="251"/>
      <c r="BL444" s="67"/>
      <c r="BM444" s="290"/>
      <c r="BN444" s="290"/>
      <c r="BO444" s="290"/>
      <c r="BP444" s="290"/>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row>
    <row r="445" spans="2:99" hidden="1">
      <c r="B445" s="251"/>
      <c r="BL445" s="67"/>
      <c r="BM445" s="290"/>
      <c r="BN445" s="290"/>
      <c r="BO445" s="290"/>
      <c r="BP445" s="290"/>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row>
    <row r="446" spans="2:99" hidden="1">
      <c r="B446" s="251"/>
      <c r="BL446" s="67"/>
      <c r="BM446" s="290"/>
      <c r="BN446" s="290"/>
      <c r="BO446" s="290"/>
      <c r="BP446" s="290"/>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row>
    <row r="447" spans="2:99" hidden="1">
      <c r="B447" s="251"/>
      <c r="BL447" s="67"/>
      <c r="BM447" s="290"/>
      <c r="BN447" s="290"/>
      <c r="BO447" s="290"/>
      <c r="BP447" s="290"/>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row>
    <row r="448" spans="2:99" hidden="1">
      <c r="B448" s="251"/>
      <c r="BL448" s="67"/>
      <c r="BM448" s="290"/>
      <c r="BN448" s="290"/>
      <c r="BO448" s="290"/>
      <c r="BP448" s="290"/>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row>
    <row r="449" spans="2:99" hidden="1">
      <c r="B449" s="251"/>
      <c r="BL449" s="67"/>
      <c r="BM449" s="290"/>
      <c r="BN449" s="290"/>
      <c r="BO449" s="290"/>
      <c r="BP449" s="290"/>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row>
    <row r="450" spans="2:99" hidden="1">
      <c r="B450" s="251"/>
      <c r="BL450" s="67"/>
      <c r="BM450" s="290"/>
      <c r="BN450" s="290"/>
      <c r="BO450" s="290"/>
      <c r="BP450" s="290"/>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row>
    <row r="451" spans="2:99" hidden="1">
      <c r="B451" s="251"/>
      <c r="BL451" s="67"/>
      <c r="BM451" s="290"/>
      <c r="BN451" s="290"/>
      <c r="BO451" s="290"/>
      <c r="BP451" s="290"/>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row>
    <row r="452" spans="2:99" hidden="1">
      <c r="B452" s="251"/>
      <c r="BL452" s="67"/>
      <c r="BM452" s="290"/>
      <c r="BN452" s="290"/>
      <c r="BO452" s="290"/>
      <c r="BP452" s="290"/>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row>
    <row r="453" spans="2:99" hidden="1">
      <c r="B453" s="251"/>
      <c r="BL453" s="67"/>
      <c r="BM453" s="290"/>
      <c r="BN453" s="290"/>
      <c r="BO453" s="290"/>
      <c r="BP453" s="290"/>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row>
    <row r="454" spans="2:99" hidden="1">
      <c r="B454" s="251"/>
      <c r="BL454" s="67"/>
      <c r="BM454" s="290"/>
      <c r="BN454" s="290"/>
      <c r="BO454" s="290"/>
      <c r="BP454" s="290"/>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row>
    <row r="455" spans="2:99" hidden="1">
      <c r="B455" s="251"/>
      <c r="BL455" s="67"/>
      <c r="BM455" s="290"/>
      <c r="BN455" s="290"/>
      <c r="BO455" s="290"/>
      <c r="BP455" s="290"/>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row>
    <row r="456" spans="2:99" hidden="1">
      <c r="B456" s="251"/>
      <c r="BL456" s="67"/>
      <c r="BM456" s="290"/>
      <c r="BN456" s="290"/>
      <c r="BO456" s="290"/>
      <c r="BP456" s="290"/>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row>
    <row r="457" spans="2:99" hidden="1">
      <c r="B457" s="251"/>
      <c r="BL457" s="67"/>
      <c r="BM457" s="290"/>
      <c r="BN457" s="290"/>
      <c r="BO457" s="290"/>
      <c r="BP457" s="290"/>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row>
    <row r="458" spans="2:99" hidden="1">
      <c r="B458" s="251"/>
      <c r="BL458" s="67"/>
      <c r="BM458" s="290"/>
      <c r="BN458" s="290"/>
      <c r="BO458" s="290"/>
      <c r="BP458" s="290"/>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row>
    <row r="459" spans="2:99" hidden="1">
      <c r="B459" s="251"/>
      <c r="BL459" s="67"/>
      <c r="BM459" s="290"/>
      <c r="BN459" s="290"/>
      <c r="BO459" s="290"/>
      <c r="BP459" s="290"/>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row>
    <row r="460" spans="2:99" hidden="1">
      <c r="B460" s="251"/>
      <c r="BL460" s="67"/>
      <c r="BM460" s="290"/>
      <c r="BN460" s="290"/>
      <c r="BO460" s="290"/>
      <c r="BP460" s="290"/>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row>
    <row r="461" spans="2:99" hidden="1">
      <c r="B461" s="251"/>
      <c r="BL461" s="67"/>
      <c r="BM461" s="290"/>
      <c r="BN461" s="290"/>
      <c r="BO461" s="290"/>
      <c r="BP461" s="290"/>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row>
    <row r="462" spans="2:99" hidden="1">
      <c r="B462" s="251"/>
      <c r="BL462" s="67"/>
      <c r="BM462" s="290"/>
      <c r="BN462" s="290"/>
      <c r="BO462" s="290"/>
      <c r="BP462" s="290"/>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row>
    <row r="463" spans="2:99" hidden="1">
      <c r="B463" s="251"/>
      <c r="BL463" s="67"/>
      <c r="BM463" s="290"/>
      <c r="BN463" s="290"/>
      <c r="BO463" s="290"/>
      <c r="BP463" s="290"/>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row>
    <row r="464" spans="2:99" hidden="1">
      <c r="B464" s="251"/>
      <c r="BL464" s="67"/>
      <c r="BM464" s="290"/>
      <c r="BN464" s="290"/>
      <c r="BO464" s="290"/>
      <c r="BP464" s="290"/>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row>
    <row r="465" spans="2:99" hidden="1">
      <c r="B465" s="251"/>
      <c r="BL465" s="67"/>
      <c r="BM465" s="290"/>
      <c r="BN465" s="290"/>
      <c r="BO465" s="290"/>
      <c r="BP465" s="290"/>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row>
    <row r="466" spans="2:99" hidden="1">
      <c r="B466" s="251"/>
      <c r="BL466" s="67"/>
      <c r="BM466" s="290"/>
      <c r="BN466" s="290"/>
      <c r="BO466" s="290"/>
      <c r="BP466" s="290"/>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row>
    <row r="467" spans="2:99" hidden="1">
      <c r="B467" s="251"/>
      <c r="BL467" s="67"/>
      <c r="BM467" s="290"/>
      <c r="BN467" s="290"/>
      <c r="BO467" s="290"/>
      <c r="BP467" s="290"/>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row>
    <row r="468" spans="2:99" hidden="1">
      <c r="B468" s="251"/>
      <c r="BL468" s="67"/>
      <c r="BM468" s="290"/>
      <c r="BN468" s="290"/>
      <c r="BO468" s="290"/>
      <c r="BP468" s="290"/>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row>
    <row r="469" spans="2:99" hidden="1">
      <c r="B469" s="251"/>
      <c r="BL469" s="67"/>
      <c r="BM469" s="290"/>
      <c r="BN469" s="290"/>
      <c r="BO469" s="290"/>
      <c r="BP469" s="290"/>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row>
    <row r="470" spans="2:99" hidden="1">
      <c r="B470" s="251"/>
      <c r="BL470" s="67"/>
      <c r="BM470" s="290"/>
      <c r="BN470" s="290"/>
      <c r="BO470" s="290"/>
      <c r="BP470" s="290"/>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row>
    <row r="471" spans="2:99" hidden="1">
      <c r="B471" s="251"/>
      <c r="BL471" s="67"/>
      <c r="BM471" s="290"/>
      <c r="BN471" s="290"/>
      <c r="BO471" s="290"/>
      <c r="BP471" s="290"/>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row>
    <row r="472" spans="2:99" hidden="1">
      <c r="B472" s="251"/>
      <c r="BL472" s="67"/>
      <c r="BM472" s="290"/>
      <c r="BN472" s="290"/>
      <c r="BO472" s="290"/>
      <c r="BP472" s="290"/>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row>
    <row r="473" spans="2:99" hidden="1">
      <c r="B473" s="251"/>
      <c r="BL473" s="67"/>
      <c r="BM473" s="290"/>
      <c r="BN473" s="290"/>
      <c r="BO473" s="290"/>
      <c r="BP473" s="290"/>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row>
    <row r="474" spans="2:99" hidden="1">
      <c r="B474" s="251"/>
      <c r="BL474" s="67"/>
      <c r="BM474" s="290"/>
      <c r="BN474" s="290"/>
      <c r="BO474" s="290"/>
      <c r="BP474" s="290"/>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row>
    <row r="475" spans="2:99" hidden="1">
      <c r="B475" s="251"/>
      <c r="BL475" s="67"/>
      <c r="BM475" s="290"/>
      <c r="BN475" s="290"/>
      <c r="BO475" s="290"/>
      <c r="BP475" s="290"/>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row>
    <row r="476" spans="2:99" hidden="1">
      <c r="B476" s="251"/>
      <c r="BL476" s="67"/>
      <c r="BM476" s="290"/>
      <c r="BN476" s="290"/>
      <c r="BO476" s="290"/>
      <c r="BP476" s="290"/>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row>
    <row r="477" spans="2:99" hidden="1">
      <c r="B477" s="251"/>
      <c r="BL477" s="67"/>
      <c r="BM477" s="290"/>
      <c r="BN477" s="290"/>
      <c r="BO477" s="290"/>
      <c r="BP477" s="290"/>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row>
    <row r="478" spans="2:99" hidden="1">
      <c r="B478" s="251"/>
      <c r="BL478" s="67"/>
      <c r="BM478" s="290"/>
      <c r="BN478" s="290"/>
      <c r="BO478" s="290"/>
      <c r="BP478" s="290"/>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row>
    <row r="479" spans="2:99" hidden="1">
      <c r="B479" s="251"/>
      <c r="BL479" s="67"/>
      <c r="BM479" s="290"/>
      <c r="BN479" s="290"/>
      <c r="BO479" s="290"/>
      <c r="BP479" s="290"/>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row>
    <row r="480" spans="2:99" hidden="1">
      <c r="B480" s="251"/>
      <c r="BL480" s="67"/>
      <c r="BM480" s="290"/>
      <c r="BN480" s="290"/>
      <c r="BO480" s="290"/>
      <c r="BP480" s="290"/>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row>
    <row r="481" spans="2:99" hidden="1">
      <c r="B481" s="251"/>
      <c r="BL481" s="67"/>
      <c r="BM481" s="290"/>
      <c r="BN481" s="290"/>
      <c r="BO481" s="290"/>
      <c r="BP481" s="290"/>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row>
    <row r="482" spans="2:99" hidden="1">
      <c r="B482" s="251"/>
      <c r="BL482" s="67"/>
      <c r="BM482" s="290"/>
      <c r="BN482" s="290"/>
      <c r="BO482" s="290"/>
      <c r="BP482" s="290"/>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row>
    <row r="483" spans="2:99" hidden="1">
      <c r="B483" s="251"/>
      <c r="BL483" s="67"/>
      <c r="BM483" s="290"/>
      <c r="BN483" s="290"/>
      <c r="BO483" s="290"/>
      <c r="BP483" s="290"/>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row>
    <row r="484" spans="2:99" hidden="1">
      <c r="B484" s="251"/>
      <c r="BL484" s="67"/>
      <c r="BM484" s="290"/>
      <c r="BN484" s="290"/>
      <c r="BO484" s="290"/>
      <c r="BP484" s="290"/>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row>
    <row r="485" spans="2:99" hidden="1">
      <c r="B485" s="251"/>
      <c r="BL485" s="67"/>
      <c r="BM485" s="290"/>
      <c r="BN485" s="290"/>
      <c r="BO485" s="290"/>
      <c r="BP485" s="290"/>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row>
    <row r="486" spans="2:99" hidden="1">
      <c r="B486" s="251"/>
      <c r="BL486" s="67"/>
      <c r="BM486" s="290"/>
      <c r="BN486" s="290"/>
      <c r="BO486" s="290"/>
      <c r="BP486" s="290"/>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row>
    <row r="487" spans="2:99" hidden="1">
      <c r="B487" s="251"/>
      <c r="BL487" s="67"/>
      <c r="BM487" s="290"/>
      <c r="BN487" s="290"/>
      <c r="BO487" s="290"/>
      <c r="BP487" s="290"/>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row>
    <row r="488" spans="2:99" hidden="1">
      <c r="B488" s="251"/>
      <c r="BL488" s="67"/>
      <c r="BM488" s="290"/>
      <c r="BN488" s="290"/>
      <c r="BO488" s="290"/>
      <c r="BP488" s="290"/>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row>
    <row r="489" spans="2:99" hidden="1">
      <c r="B489" s="251"/>
      <c r="BL489" s="67"/>
      <c r="BM489" s="290"/>
      <c r="BN489" s="290"/>
      <c r="BO489" s="290"/>
      <c r="BP489" s="290"/>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row>
    <row r="490" spans="2:99" hidden="1">
      <c r="B490" s="251"/>
      <c r="BL490" s="67"/>
      <c r="BM490" s="290"/>
      <c r="BN490" s="290"/>
      <c r="BO490" s="290"/>
      <c r="BP490" s="290"/>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row>
    <row r="491" spans="2:99" hidden="1">
      <c r="B491" s="251"/>
      <c r="BL491" s="67"/>
      <c r="BM491" s="290"/>
      <c r="BN491" s="290"/>
      <c r="BO491" s="290"/>
      <c r="BP491" s="290"/>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row>
    <row r="492" spans="2:99" hidden="1">
      <c r="B492" s="251"/>
      <c r="BL492" s="67"/>
      <c r="BM492" s="290"/>
      <c r="BN492" s="290"/>
      <c r="BO492" s="290"/>
      <c r="BP492" s="290"/>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row>
    <row r="493" spans="2:99" hidden="1">
      <c r="B493" s="251"/>
      <c r="BL493" s="67"/>
      <c r="BM493" s="290"/>
      <c r="BN493" s="290"/>
      <c r="BO493" s="290"/>
      <c r="BP493" s="290"/>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row>
    <row r="494" spans="2:99" hidden="1">
      <c r="B494" s="251"/>
      <c r="BL494" s="67"/>
      <c r="BM494" s="290"/>
      <c r="BN494" s="290"/>
      <c r="BO494" s="290"/>
      <c r="BP494" s="290"/>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row>
    <row r="495" spans="2:99" hidden="1">
      <c r="B495" s="251"/>
      <c r="BL495" s="67"/>
      <c r="BM495" s="290"/>
      <c r="BN495" s="290"/>
      <c r="BO495" s="290"/>
      <c r="BP495" s="290"/>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row>
    <row r="496" spans="2:99" hidden="1">
      <c r="B496" s="251"/>
      <c r="BL496" s="67"/>
      <c r="BM496" s="290"/>
      <c r="BN496" s="290"/>
      <c r="BO496" s="290"/>
      <c r="BP496" s="290"/>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row>
    <row r="497" spans="2:99" hidden="1">
      <c r="B497" s="251"/>
      <c r="BL497" s="67"/>
      <c r="BM497" s="290"/>
      <c r="BN497" s="290"/>
      <c r="BO497" s="290"/>
      <c r="BP497" s="290"/>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row>
    <row r="498" spans="2:99" hidden="1">
      <c r="B498" s="251"/>
      <c r="BL498" s="67"/>
      <c r="BM498" s="290"/>
      <c r="BN498" s="290"/>
      <c r="BO498" s="290"/>
      <c r="BP498" s="290"/>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row>
    <row r="499" spans="2:99" hidden="1">
      <c r="B499" s="251"/>
      <c r="BL499" s="67"/>
      <c r="BM499" s="290"/>
      <c r="BN499" s="290"/>
      <c r="BO499" s="290"/>
      <c r="BP499" s="290"/>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row>
    <row r="500" spans="2:99" hidden="1">
      <c r="B500" s="251"/>
      <c r="BL500" s="67"/>
      <c r="BM500" s="290"/>
      <c r="BN500" s="290"/>
      <c r="BO500" s="290"/>
      <c r="BP500" s="290"/>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row>
    <row r="501" spans="2:99" hidden="1">
      <c r="B501" s="251"/>
      <c r="BL501" s="67"/>
      <c r="BM501" s="290"/>
      <c r="BN501" s="290"/>
      <c r="BO501" s="290"/>
      <c r="BP501" s="290"/>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row>
    <row r="502" spans="2:99" hidden="1">
      <c r="B502" s="251"/>
      <c r="BL502" s="67"/>
      <c r="BM502" s="290"/>
      <c r="BN502" s="290"/>
      <c r="BO502" s="290"/>
      <c r="BP502" s="290"/>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row>
    <row r="503" spans="2:99" hidden="1">
      <c r="B503" s="251"/>
      <c r="BL503" s="67"/>
      <c r="BM503" s="290"/>
      <c r="BN503" s="290"/>
      <c r="BO503" s="290"/>
      <c r="BP503" s="290"/>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row>
    <row r="504" spans="2:99" hidden="1">
      <c r="B504" s="251"/>
      <c r="BL504" s="67"/>
      <c r="BM504" s="290"/>
      <c r="BN504" s="290"/>
      <c r="BO504" s="290"/>
      <c r="BP504" s="290"/>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row>
    <row r="505" spans="2:99" hidden="1">
      <c r="B505" s="251"/>
      <c r="BL505" s="67"/>
      <c r="BM505" s="290"/>
      <c r="BN505" s="290"/>
      <c r="BO505" s="290"/>
      <c r="BP505" s="290"/>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row>
    <row r="506" spans="2:99" hidden="1">
      <c r="B506" s="251"/>
      <c r="BL506" s="67"/>
      <c r="BM506" s="290"/>
      <c r="BN506" s="290"/>
      <c r="BO506" s="290"/>
      <c r="BP506" s="290"/>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row>
    <row r="507" spans="2:99" hidden="1">
      <c r="B507" s="251"/>
      <c r="BL507" s="67"/>
      <c r="BM507" s="290"/>
      <c r="BN507" s="290"/>
      <c r="BO507" s="290"/>
      <c r="BP507" s="290"/>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row>
    <row r="508" spans="2:99" hidden="1">
      <c r="B508" s="251"/>
      <c r="BL508" s="67"/>
      <c r="BM508" s="290"/>
      <c r="BN508" s="290"/>
      <c r="BO508" s="290"/>
      <c r="BP508" s="290"/>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row>
    <row r="509" spans="2:99" hidden="1">
      <c r="B509" s="251"/>
      <c r="BL509" s="67"/>
      <c r="BM509" s="290"/>
      <c r="BN509" s="290"/>
      <c r="BO509" s="290"/>
      <c r="BP509" s="290"/>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row>
    <row r="510" spans="2:99" hidden="1">
      <c r="B510" s="251"/>
      <c r="BL510" s="67"/>
      <c r="BM510" s="290"/>
      <c r="BN510" s="290"/>
      <c r="BO510" s="290"/>
      <c r="BP510" s="290"/>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row>
    <row r="511" spans="2:99" hidden="1">
      <c r="B511" s="251"/>
      <c r="BL511" s="67"/>
      <c r="BM511" s="290"/>
      <c r="BN511" s="290"/>
      <c r="BO511" s="290"/>
      <c r="BP511" s="290"/>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row>
    <row r="512" spans="2:99" hidden="1">
      <c r="B512" s="251"/>
      <c r="BL512" s="67"/>
      <c r="BM512" s="290"/>
      <c r="BN512" s="290"/>
      <c r="BO512" s="290"/>
      <c r="BP512" s="290"/>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row>
    <row r="513" spans="2:99" hidden="1">
      <c r="B513" s="251"/>
      <c r="BL513" s="67"/>
      <c r="BM513" s="290"/>
      <c r="BN513" s="290"/>
      <c r="BO513" s="290"/>
      <c r="BP513" s="290"/>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row>
    <row r="514" spans="2:99" hidden="1">
      <c r="B514" s="251"/>
      <c r="BL514" s="67"/>
      <c r="BM514" s="290"/>
      <c r="BN514" s="290"/>
      <c r="BO514" s="290"/>
      <c r="BP514" s="290"/>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row>
    <row r="515" spans="2:99" hidden="1">
      <c r="B515" s="251"/>
      <c r="BL515" s="67"/>
      <c r="BM515" s="290"/>
      <c r="BN515" s="290"/>
      <c r="BO515" s="290"/>
      <c r="BP515" s="290"/>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row>
    <row r="516" spans="2:99" hidden="1">
      <c r="B516" s="251"/>
      <c r="BL516" s="67"/>
      <c r="BM516" s="290"/>
      <c r="BN516" s="290"/>
      <c r="BO516" s="290"/>
      <c r="BP516" s="290"/>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row>
    <row r="517" spans="2:99" hidden="1">
      <c r="B517" s="251"/>
      <c r="BL517" s="67"/>
      <c r="BM517" s="290"/>
      <c r="BN517" s="290"/>
      <c r="BO517" s="290"/>
      <c r="BP517" s="290"/>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row>
    <row r="518" spans="2:99" hidden="1">
      <c r="B518" s="251"/>
      <c r="BL518" s="67"/>
      <c r="BM518" s="290"/>
      <c r="BN518" s="290"/>
      <c r="BO518" s="290"/>
      <c r="BP518" s="290"/>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row>
    <row r="519" spans="2:99" hidden="1">
      <c r="B519" s="251"/>
      <c r="BL519" s="67"/>
      <c r="BM519" s="290"/>
      <c r="BN519" s="290"/>
      <c r="BO519" s="290"/>
      <c r="BP519" s="290"/>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row>
    <row r="520" spans="2:99" hidden="1">
      <c r="B520" s="251"/>
      <c r="BL520" s="67"/>
      <c r="BM520" s="290"/>
      <c r="BN520" s="290"/>
      <c r="BO520" s="290"/>
      <c r="BP520" s="290"/>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row>
    <row r="521" spans="2:99" hidden="1">
      <c r="B521" s="251"/>
      <c r="BL521" s="67"/>
      <c r="BM521" s="290"/>
      <c r="BN521" s="290"/>
      <c r="BO521" s="290"/>
      <c r="BP521" s="290"/>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row>
    <row r="522" spans="2:99" hidden="1">
      <c r="B522" s="251"/>
      <c r="BL522" s="67"/>
      <c r="BM522" s="290"/>
      <c r="BN522" s="290"/>
      <c r="BO522" s="290"/>
      <c r="BP522" s="290"/>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row>
    <row r="523" spans="2:99" hidden="1">
      <c r="B523" s="251"/>
      <c r="BL523" s="67"/>
      <c r="BM523" s="290"/>
      <c r="BN523" s="290"/>
      <c r="BO523" s="290"/>
      <c r="BP523" s="290"/>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row>
    <row r="524" spans="2:99" hidden="1">
      <c r="B524" s="251"/>
      <c r="BL524" s="67"/>
      <c r="BM524" s="290"/>
      <c r="BN524" s="290"/>
      <c r="BO524" s="290"/>
      <c r="BP524" s="290"/>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row>
    <row r="525" spans="2:99" hidden="1">
      <c r="B525" s="251"/>
      <c r="BL525" s="67"/>
      <c r="BM525" s="290"/>
      <c r="BN525" s="290"/>
      <c r="BO525" s="290"/>
      <c r="BP525" s="290"/>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row>
    <row r="526" spans="2:99" hidden="1">
      <c r="B526" s="251"/>
      <c r="BL526" s="67"/>
      <c r="BM526" s="290"/>
      <c r="BN526" s="290"/>
      <c r="BO526" s="290"/>
      <c r="BP526" s="290"/>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row>
    <row r="527" spans="2:99" hidden="1">
      <c r="B527" s="251"/>
      <c r="BL527" s="67"/>
      <c r="BM527" s="290"/>
      <c r="BN527" s="290"/>
      <c r="BO527" s="290"/>
      <c r="BP527" s="290"/>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row>
    <row r="528" spans="2:99" hidden="1">
      <c r="B528" s="251"/>
      <c r="BL528" s="67"/>
      <c r="BM528" s="290"/>
      <c r="BN528" s="290"/>
      <c r="BO528" s="290"/>
      <c r="BP528" s="290"/>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row>
    <row r="529" spans="2:99" hidden="1">
      <c r="B529" s="251"/>
      <c r="BL529" s="67"/>
      <c r="BM529" s="290"/>
      <c r="BN529" s="290"/>
      <c r="BO529" s="290"/>
      <c r="BP529" s="290"/>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row>
    <row r="530" spans="2:99" hidden="1">
      <c r="B530" s="251"/>
      <c r="BL530" s="67"/>
      <c r="BM530" s="290"/>
      <c r="BN530" s="290"/>
      <c r="BO530" s="290"/>
      <c r="BP530" s="290"/>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row>
    <row r="531" spans="2:99" hidden="1">
      <c r="B531" s="251"/>
      <c r="BL531" s="67"/>
      <c r="BM531" s="290"/>
      <c r="BN531" s="290"/>
      <c r="BO531" s="290"/>
      <c r="BP531" s="290"/>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row>
    <row r="532" spans="2:99" hidden="1">
      <c r="B532" s="251"/>
      <c r="BL532" s="67"/>
      <c r="BM532" s="290"/>
      <c r="BN532" s="290"/>
      <c r="BO532" s="290"/>
      <c r="BP532" s="290"/>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row>
    <row r="533" spans="2:99" hidden="1">
      <c r="B533" s="251"/>
      <c r="BL533" s="67"/>
      <c r="BM533" s="290"/>
      <c r="BN533" s="290"/>
      <c r="BO533" s="290"/>
      <c r="BP533" s="290"/>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row>
    <row r="534" spans="2:99" hidden="1">
      <c r="B534" s="251"/>
      <c r="BL534" s="67"/>
      <c r="BM534" s="290"/>
      <c r="BN534" s="290"/>
      <c r="BO534" s="290"/>
      <c r="BP534" s="290"/>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row>
    <row r="535" spans="2:99" hidden="1">
      <c r="B535" s="251"/>
      <c r="BL535" s="67"/>
      <c r="BM535" s="290"/>
      <c r="BN535" s="290"/>
      <c r="BO535" s="290"/>
      <c r="BP535" s="290"/>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row>
    <row r="536" spans="2:99" hidden="1">
      <c r="B536" s="251"/>
      <c r="BL536" s="67"/>
      <c r="BM536" s="290"/>
      <c r="BN536" s="290"/>
      <c r="BO536" s="290"/>
      <c r="BP536" s="290"/>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row>
    <row r="537" spans="2:99" hidden="1">
      <c r="B537" s="251"/>
      <c r="BL537" s="67"/>
      <c r="BM537" s="290"/>
      <c r="BN537" s="290"/>
      <c r="BO537" s="290"/>
      <c r="BP537" s="290"/>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row>
    <row r="538" spans="2:99" hidden="1">
      <c r="B538" s="251"/>
      <c r="BL538" s="67"/>
      <c r="BM538" s="290"/>
      <c r="BN538" s="290"/>
      <c r="BO538" s="290"/>
      <c r="BP538" s="290"/>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row>
    <row r="539" spans="2:99" hidden="1">
      <c r="B539" s="251"/>
      <c r="BL539" s="67"/>
      <c r="BM539" s="290"/>
      <c r="BN539" s="290"/>
      <c r="BO539" s="290"/>
      <c r="BP539" s="290"/>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row>
    <row r="540" spans="2:99" hidden="1">
      <c r="B540" s="251"/>
      <c r="BL540" s="67"/>
      <c r="BM540" s="290"/>
      <c r="BN540" s="290"/>
      <c r="BO540" s="290"/>
      <c r="BP540" s="290"/>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row>
    <row r="541" spans="2:99" hidden="1">
      <c r="B541" s="251"/>
      <c r="BL541" s="67"/>
      <c r="BM541" s="290"/>
      <c r="BN541" s="290"/>
      <c r="BO541" s="290"/>
      <c r="BP541" s="290"/>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row>
    <row r="542" spans="2:99" hidden="1">
      <c r="B542" s="251"/>
      <c r="BL542" s="67"/>
      <c r="BM542" s="290"/>
      <c r="BN542" s="290"/>
      <c r="BO542" s="290"/>
      <c r="BP542" s="290"/>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row>
    <row r="543" spans="2:99" hidden="1">
      <c r="B543" s="251"/>
      <c r="BL543" s="67"/>
      <c r="BM543" s="290"/>
      <c r="BN543" s="290"/>
      <c r="BO543" s="290"/>
      <c r="BP543" s="290"/>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row>
    <row r="544" spans="2:99" hidden="1">
      <c r="B544" s="251"/>
      <c r="BL544" s="67"/>
      <c r="BM544" s="290"/>
      <c r="BN544" s="290"/>
      <c r="BO544" s="290"/>
      <c r="BP544" s="290"/>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row>
    <row r="545" spans="2:99" hidden="1">
      <c r="B545" s="251"/>
      <c r="BL545" s="67"/>
      <c r="BM545" s="290"/>
      <c r="BN545" s="290"/>
      <c r="BO545" s="290"/>
      <c r="BP545" s="290"/>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row>
    <row r="546" spans="2:99" hidden="1">
      <c r="B546" s="251"/>
      <c r="BL546" s="67"/>
      <c r="BM546" s="290"/>
      <c r="BN546" s="290"/>
      <c r="BO546" s="290"/>
      <c r="BP546" s="290"/>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row>
    <row r="547" spans="2:99" hidden="1">
      <c r="B547" s="251"/>
      <c r="BL547" s="67"/>
      <c r="BM547" s="290"/>
      <c r="BN547" s="290"/>
      <c r="BO547" s="290"/>
      <c r="BP547" s="290"/>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row>
    <row r="548" spans="2:99" hidden="1">
      <c r="B548" s="251"/>
      <c r="BL548" s="67"/>
      <c r="BM548" s="290"/>
      <c r="BN548" s="290"/>
      <c r="BO548" s="290"/>
      <c r="BP548" s="290"/>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row>
    <row r="549" spans="2:99" hidden="1">
      <c r="B549" s="251"/>
      <c r="BL549" s="67"/>
      <c r="BM549" s="290"/>
      <c r="BN549" s="290"/>
      <c r="BO549" s="290"/>
      <c r="BP549" s="290"/>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row>
    <row r="550" spans="2:99" hidden="1">
      <c r="B550" s="251"/>
      <c r="BL550" s="67"/>
      <c r="BM550" s="290"/>
      <c r="BN550" s="290"/>
      <c r="BO550" s="290"/>
      <c r="BP550" s="290"/>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row>
    <row r="551" spans="2:99" hidden="1">
      <c r="B551" s="251"/>
      <c r="BL551" s="67"/>
      <c r="BM551" s="290"/>
      <c r="BN551" s="290"/>
      <c r="BO551" s="290"/>
      <c r="BP551" s="290"/>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row>
    <row r="552" spans="2:99" hidden="1">
      <c r="B552" s="251"/>
      <c r="BL552" s="67"/>
      <c r="BM552" s="290"/>
      <c r="BN552" s="290"/>
      <c r="BO552" s="290"/>
      <c r="BP552" s="290"/>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row>
    <row r="553" spans="2:99" hidden="1">
      <c r="B553" s="251"/>
      <c r="BL553" s="67"/>
      <c r="BM553" s="290"/>
      <c r="BN553" s="290"/>
      <c r="BO553" s="290"/>
      <c r="BP553" s="290"/>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row>
    <row r="554" spans="2:99" hidden="1">
      <c r="B554" s="251"/>
      <c r="BL554" s="67"/>
      <c r="BM554" s="290"/>
      <c r="BN554" s="290"/>
      <c r="BO554" s="290"/>
      <c r="BP554" s="290"/>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row>
    <row r="555" spans="2:99" hidden="1">
      <c r="B555" s="251"/>
      <c r="BL555" s="67"/>
      <c r="BM555" s="290"/>
      <c r="BN555" s="290"/>
      <c r="BO555" s="290"/>
      <c r="BP555" s="290"/>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row>
    <row r="556" spans="2:99" hidden="1">
      <c r="B556" s="251"/>
      <c r="BL556" s="67"/>
      <c r="BM556" s="290"/>
      <c r="BN556" s="290"/>
      <c r="BO556" s="290"/>
      <c r="BP556" s="290"/>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row>
    <row r="557" spans="2:99" hidden="1">
      <c r="B557" s="251"/>
      <c r="BL557" s="67"/>
      <c r="BM557" s="290"/>
      <c r="BN557" s="290"/>
      <c r="BO557" s="290"/>
      <c r="BP557" s="290"/>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row>
    <row r="558" spans="2:99" hidden="1">
      <c r="B558" s="251"/>
      <c r="BL558" s="67"/>
      <c r="BM558" s="290"/>
      <c r="BN558" s="290"/>
      <c r="BO558" s="290"/>
      <c r="BP558" s="290"/>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row>
    <row r="559" spans="2:99" hidden="1">
      <c r="B559" s="251"/>
      <c r="BL559" s="67"/>
      <c r="BM559" s="290"/>
      <c r="BN559" s="290"/>
      <c r="BO559" s="290"/>
      <c r="BP559" s="290"/>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row>
    <row r="560" spans="2:99" hidden="1">
      <c r="B560" s="251"/>
      <c r="BL560" s="67"/>
      <c r="BM560" s="290"/>
      <c r="BN560" s="290"/>
      <c r="BO560" s="290"/>
      <c r="BP560" s="290"/>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row>
    <row r="561" spans="2:99" hidden="1">
      <c r="B561" s="251"/>
      <c r="BM561" s="290"/>
      <c r="BN561" s="290"/>
      <c r="BO561" s="290"/>
      <c r="BP561" s="290"/>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row>
    <row r="562" spans="2:99" hidden="1">
      <c r="BM562" s="290"/>
      <c r="BN562" s="290"/>
      <c r="BO562" s="290"/>
      <c r="BP562" s="290"/>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row>
    <row r="563" spans="2:99" hidden="1">
      <c r="BM563" s="290"/>
      <c r="BN563" s="290"/>
      <c r="BO563" s="290"/>
      <c r="BP563" s="290"/>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row>
  </sheetData>
  <sheetProtection formatCells="0" formatColumns="0" formatRows="0" insertHyperlinks="0" sort="0" autoFilter="0" pivotTables="0"/>
  <mergeCells count="109">
    <mergeCell ref="A56:B56"/>
    <mergeCell ref="A57:B57"/>
    <mergeCell ref="A58:B58"/>
    <mergeCell ref="A59:B59"/>
    <mergeCell ref="A60:B60"/>
    <mergeCell ref="A52:B52"/>
    <mergeCell ref="A53:B53"/>
    <mergeCell ref="A54:B54"/>
    <mergeCell ref="A55:B55"/>
    <mergeCell ref="A47:B47"/>
    <mergeCell ref="A48:B48"/>
    <mergeCell ref="A49:B49"/>
    <mergeCell ref="A50:B50"/>
    <mergeCell ref="A51:B51"/>
    <mergeCell ref="A42:B42"/>
    <mergeCell ref="A43:B43"/>
    <mergeCell ref="A44:B44"/>
    <mergeCell ref="A45:B45"/>
    <mergeCell ref="A46:B46"/>
    <mergeCell ref="A37:B37"/>
    <mergeCell ref="A38:B38"/>
    <mergeCell ref="A39:B39"/>
    <mergeCell ref="A40:B40"/>
    <mergeCell ref="A41:B41"/>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17:B17"/>
    <mergeCell ref="A18:B18"/>
    <mergeCell ref="A19:B19"/>
    <mergeCell ref="A20:B20"/>
    <mergeCell ref="A21:B21"/>
    <mergeCell ref="A9:B13"/>
    <mergeCell ref="A14:B14"/>
    <mergeCell ref="A15:B15"/>
    <mergeCell ref="A16:B16"/>
    <mergeCell ref="BC57:BE57"/>
    <mergeCell ref="BJ57:BL57"/>
    <mergeCell ref="BC56:BF56"/>
    <mergeCell ref="BJ56:BM56"/>
    <mergeCell ref="C57:E57"/>
    <mergeCell ref="H57:J57"/>
    <mergeCell ref="M57:O57"/>
    <mergeCell ref="T57:V57"/>
    <mergeCell ref="AA57:AC57"/>
    <mergeCell ref="AH57:AJ57"/>
    <mergeCell ref="AO57:AQ57"/>
    <mergeCell ref="AV57:AX57"/>
    <mergeCell ref="M56:P56"/>
    <mergeCell ref="T56:W56"/>
    <mergeCell ref="AA56:AD56"/>
    <mergeCell ref="AH56:AK56"/>
    <mergeCell ref="AO56:AR56"/>
    <mergeCell ref="AV56:AY56"/>
    <mergeCell ref="C56:F56"/>
    <mergeCell ref="H56:K56"/>
    <mergeCell ref="BQ11:BQ12"/>
    <mergeCell ref="O10:P12"/>
    <mergeCell ref="T10:U12"/>
    <mergeCell ref="V10:W12"/>
    <mergeCell ref="AA10:AB12"/>
    <mergeCell ref="AC10:AD12"/>
    <mergeCell ref="AH10:AI12"/>
    <mergeCell ref="C10:D12"/>
    <mergeCell ref="E10:F12"/>
    <mergeCell ref="H10:I12"/>
    <mergeCell ref="J10:K12"/>
    <mergeCell ref="M10:N12"/>
    <mergeCell ref="BJ10:BK12"/>
    <mergeCell ref="BL10:BM12"/>
    <mergeCell ref="AJ10:AK12"/>
    <mergeCell ref="AO10:AP12"/>
    <mergeCell ref="AQ10:AR12"/>
    <mergeCell ref="AV10:AW12"/>
    <mergeCell ref="AX10:AY12"/>
    <mergeCell ref="BC10:BD12"/>
    <mergeCell ref="BJ9:BP9"/>
    <mergeCell ref="BE10:BF12"/>
    <mergeCell ref="AH8:AN8"/>
    <mergeCell ref="AO8:AU8"/>
    <mergeCell ref="AV8:BB8"/>
    <mergeCell ref="BC8:BI8"/>
    <mergeCell ref="AH9:AN9"/>
    <mergeCell ref="AO9:AU9"/>
    <mergeCell ref="AV9:BB9"/>
    <mergeCell ref="BC9:BI9"/>
    <mergeCell ref="BJ8:BP8"/>
    <mergeCell ref="C9:G9"/>
    <mergeCell ref="H9:L9"/>
    <mergeCell ref="M9:S9"/>
    <mergeCell ref="T9:Z9"/>
    <mergeCell ref="AA9:AG9"/>
    <mergeCell ref="C8:G8"/>
    <mergeCell ref="H8:L8"/>
    <mergeCell ref="M8:S8"/>
    <mergeCell ref="T8:Z8"/>
    <mergeCell ref="AA8:AG8"/>
  </mergeCells>
  <conditionalFormatting sqref="C14:C55 H14:H55 M14:M55 T14:T55 AA14:AA55 AH14:AH55 AO14:AO55 AV14:AV55 BC14:BC55 BJ14:BJ55">
    <cfRule type="expression" dxfId="457" priority="13">
      <formula>AND(C14&gt;0,C14&lt;C$76)</formula>
    </cfRule>
  </conditionalFormatting>
  <conditionalFormatting sqref="C14:E55 H14:J55 M14:O55 T14:V55 AA14:AC55 AH14:AJ55 AO14:AQ55 AV14:AX55 BC14:BE55 BJ14:BL55">
    <cfRule type="expression" dxfId="456" priority="10">
      <formula>$A14=""</formula>
    </cfRule>
    <cfRule type="containsBlanks" dxfId="455" priority="12">
      <formula>LEN(TRIM(C14))=0</formula>
    </cfRule>
  </conditionalFormatting>
  <conditionalFormatting sqref="G58 L58 Q58 S58 X58 Z58 AE58 AG58 AL58 AN58 AS58 AU58 AZ58 BB58 BG58 BI58 BN58 BP58">
    <cfRule type="containsBlanks" dxfId="454" priority="11">
      <formula>LEN(TRIM(G58))=0</formula>
    </cfRule>
  </conditionalFormatting>
  <printOptions headings="1"/>
  <pageMargins left="0.25" right="0.25" top="0.75" bottom="0.75" header="0.3" footer="0.3"/>
  <pageSetup scale="11" fitToHeight="0" orientation="landscape" r:id="rId1"/>
  <headerFooter alignWithMargins="0">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4990-EFA8-4AFE-852D-7EE2FEF29B98}">
  <dimension ref="A1:XFD229"/>
  <sheetViews>
    <sheetView tabSelected="1" zoomScale="120" zoomScaleNormal="120" workbookViewId="0">
      <selection activeCell="H229" sqref="H229"/>
    </sheetView>
  </sheetViews>
  <sheetFormatPr defaultColWidth="0" defaultRowHeight="12.5" zeroHeight="1"/>
  <cols>
    <col min="1" max="13" width="10.54296875" customWidth="1"/>
    <col min="14" max="14" width="15" customWidth="1"/>
    <col min="15" max="15" width="9.1796875" hidden="1" customWidth="1"/>
    <col min="16" max="16384" width="10.54296875" hidden="1"/>
  </cols>
  <sheetData>
    <row r="1" spans="1:14" ht="27">
      <c r="A1" s="1182" t="s">
        <v>52</v>
      </c>
      <c r="B1" s="1182"/>
      <c r="C1" s="1182"/>
      <c r="D1" s="1182"/>
      <c r="E1" s="1182"/>
      <c r="F1" s="1182"/>
      <c r="G1" s="1182"/>
      <c r="H1" s="1182"/>
      <c r="I1" s="1182"/>
      <c r="J1" s="1182"/>
      <c r="K1" s="1182"/>
      <c r="L1" s="1182"/>
      <c r="M1" s="1182"/>
      <c r="N1" s="1182"/>
    </row>
    <row r="2" spans="1:14" ht="27">
      <c r="A2" s="1182" t="s">
        <v>53</v>
      </c>
      <c r="B2" s="1182"/>
      <c r="C2" s="1182"/>
      <c r="D2" s="1182"/>
      <c r="E2" s="1182"/>
      <c r="F2" s="1182"/>
      <c r="G2" s="1182"/>
      <c r="H2" s="1182"/>
      <c r="I2" s="1182"/>
      <c r="J2" s="1182"/>
      <c r="K2" s="1182"/>
      <c r="L2" s="1182"/>
      <c r="M2" s="1182"/>
      <c r="N2" s="1182"/>
    </row>
    <row r="3" spans="1:14" ht="27">
      <c r="A3" s="1182" t="s">
        <v>54</v>
      </c>
      <c r="B3" s="1182"/>
      <c r="C3" s="1182"/>
      <c r="D3" s="1182"/>
      <c r="E3" s="1182"/>
      <c r="F3" s="1182"/>
      <c r="G3" s="1182"/>
      <c r="H3" s="1182"/>
      <c r="I3" s="1182"/>
      <c r="J3" s="1182"/>
      <c r="K3" s="1182"/>
      <c r="L3" s="1182"/>
      <c r="M3" s="1182"/>
      <c r="N3" s="1182"/>
    </row>
    <row r="4" spans="1:14" ht="26.25" customHeight="1">
      <c r="A4" s="1177" t="s">
        <v>55</v>
      </c>
      <c r="B4" s="1177"/>
      <c r="C4" s="1177"/>
      <c r="D4" s="1177"/>
      <c r="E4" s="1177"/>
      <c r="F4" s="1177"/>
      <c r="G4" s="1177"/>
      <c r="H4" s="1177"/>
      <c r="I4" s="1177"/>
      <c r="J4" s="1177"/>
      <c r="K4" s="1177"/>
      <c r="L4" s="1177"/>
      <c r="M4" s="1177"/>
      <c r="N4" s="1177"/>
    </row>
    <row r="5" spans="1:14" s="831" customFormat="1" ht="8.25" customHeight="1">
      <c r="A5" s="1147"/>
      <c r="B5" s="1147"/>
      <c r="C5" s="1147"/>
      <c r="D5" s="1147"/>
      <c r="E5" s="1147"/>
      <c r="F5" s="1147"/>
      <c r="G5" s="1147"/>
      <c r="H5" s="1147"/>
      <c r="I5" s="1147"/>
      <c r="J5" s="1147"/>
      <c r="K5" s="1147"/>
      <c r="L5" s="1147"/>
      <c r="M5" s="1147"/>
      <c r="N5" s="1147"/>
    </row>
    <row r="6" spans="1:14" ht="50.25" customHeight="1">
      <c r="A6" s="1169" t="s">
        <v>56</v>
      </c>
      <c r="B6" s="1169"/>
      <c r="C6" s="1169"/>
      <c r="D6" s="1169"/>
      <c r="E6" s="1169"/>
      <c r="F6" s="1169"/>
      <c r="G6" s="1169"/>
      <c r="H6" s="1169"/>
      <c r="I6" s="1169"/>
      <c r="J6" s="1169"/>
      <c r="K6" s="1169"/>
      <c r="L6" s="1169"/>
      <c r="M6" s="1169"/>
      <c r="N6" s="1169"/>
    </row>
    <row r="7" spans="1:14" ht="10.5" customHeight="1">
      <c r="A7" s="1181"/>
      <c r="B7" s="1181"/>
      <c r="C7" s="1181"/>
      <c r="D7" s="1181"/>
      <c r="E7" s="1181"/>
      <c r="F7" s="1181"/>
      <c r="G7" s="1181"/>
      <c r="H7" s="1181"/>
      <c r="I7" s="1181"/>
      <c r="J7" s="1181"/>
      <c r="K7" s="1181"/>
      <c r="L7" s="1181"/>
      <c r="M7" s="1181"/>
      <c r="N7" s="1181"/>
    </row>
    <row r="8" spans="1:14" ht="20">
      <c r="A8" s="1177" t="s">
        <v>57</v>
      </c>
      <c r="B8" s="1177"/>
      <c r="C8" s="1177"/>
      <c r="D8" s="1177"/>
      <c r="E8" s="1177"/>
      <c r="F8" s="1177"/>
      <c r="G8" s="1177"/>
      <c r="H8" s="1177"/>
      <c r="I8" s="1177"/>
      <c r="J8" s="1177"/>
      <c r="K8" s="1177"/>
      <c r="L8" s="1177"/>
      <c r="M8" s="1177"/>
      <c r="N8" s="1177"/>
    </row>
    <row r="9" spans="1:14" s="831" customFormat="1" ht="8.25" customHeight="1">
      <c r="A9" s="1147"/>
      <c r="B9" s="1147"/>
      <c r="C9" s="1147"/>
      <c r="D9" s="1147"/>
      <c r="E9" s="1147"/>
      <c r="F9" s="1147"/>
      <c r="G9" s="1147"/>
      <c r="H9" s="1147"/>
      <c r="I9" s="1147"/>
      <c r="J9" s="1147"/>
      <c r="K9" s="1147"/>
      <c r="L9" s="1147"/>
      <c r="M9" s="1147"/>
      <c r="N9" s="1147"/>
    </row>
    <row r="10" spans="1:14" ht="15.75" customHeight="1">
      <c r="A10" s="1169" t="s">
        <v>58</v>
      </c>
      <c r="B10" s="1169"/>
      <c r="C10" s="1169"/>
      <c r="D10" s="1169"/>
      <c r="E10" s="1169"/>
      <c r="F10" s="1169"/>
      <c r="G10" s="1169"/>
      <c r="H10" s="1169"/>
      <c r="I10" s="1169"/>
      <c r="J10" s="1169"/>
      <c r="K10" s="1169"/>
      <c r="L10" s="1169"/>
      <c r="M10" s="1169"/>
      <c r="N10" s="1169"/>
    </row>
    <row r="11" spans="1:14" ht="15.5">
      <c r="A11" s="1169" t="s">
        <v>59</v>
      </c>
      <c r="B11" s="1169"/>
      <c r="C11" s="1169"/>
      <c r="D11" s="1169"/>
      <c r="E11" s="1169"/>
      <c r="F11" s="1169"/>
      <c r="G11" s="1169"/>
      <c r="H11" s="1169"/>
      <c r="I11" s="1169"/>
      <c r="J11" s="1169"/>
      <c r="K11" s="1169"/>
      <c r="L11" s="1169"/>
      <c r="M11" s="1169"/>
      <c r="N11" s="1169"/>
    </row>
    <row r="12" spans="1:14" ht="15.5">
      <c r="A12" s="1169" t="s">
        <v>60</v>
      </c>
      <c r="B12" s="1169"/>
      <c r="C12" s="1169"/>
      <c r="D12" s="1169"/>
      <c r="E12" s="1169"/>
      <c r="F12" s="1169"/>
      <c r="G12" s="1169"/>
      <c r="H12" s="1169"/>
      <c r="I12" s="1169"/>
      <c r="J12" s="1169"/>
      <c r="K12" s="1169"/>
      <c r="L12" s="1169"/>
      <c r="M12" s="1169"/>
      <c r="N12" s="1169"/>
    </row>
    <row r="13" spans="1:14" ht="13.5" customHeight="1">
      <c r="A13" s="1181"/>
      <c r="B13" s="1181"/>
      <c r="C13" s="1181"/>
      <c r="D13" s="1181"/>
      <c r="E13" s="1181"/>
      <c r="F13" s="1181"/>
      <c r="G13" s="1181"/>
      <c r="H13" s="1181"/>
      <c r="I13" s="1181"/>
      <c r="J13" s="1181"/>
      <c r="K13" s="1181"/>
      <c r="L13" s="1181"/>
      <c r="M13" s="1181"/>
      <c r="N13" s="1181"/>
    </row>
    <row r="14" spans="1:14" ht="20">
      <c r="A14" s="1177" t="s">
        <v>61</v>
      </c>
      <c r="B14" s="1177"/>
      <c r="C14" s="1177"/>
      <c r="D14" s="1177"/>
      <c r="E14" s="1177"/>
      <c r="F14" s="1177"/>
      <c r="G14" s="1177"/>
      <c r="H14" s="1177"/>
      <c r="I14" s="1177"/>
      <c r="J14" s="1177"/>
      <c r="K14" s="1177"/>
      <c r="L14" s="1177"/>
      <c r="M14" s="1177"/>
      <c r="N14" s="1177"/>
    </row>
    <row r="15" spans="1:14" s="831" customFormat="1" ht="8.25" customHeight="1">
      <c r="A15" s="1147"/>
      <c r="B15" s="1147"/>
      <c r="C15" s="1147"/>
      <c r="D15" s="1147"/>
      <c r="E15" s="1147"/>
      <c r="F15" s="1147"/>
      <c r="G15" s="1147"/>
      <c r="H15" s="1147"/>
      <c r="I15" s="1147"/>
      <c r="J15" s="1147"/>
      <c r="K15" s="1147"/>
      <c r="L15" s="1147"/>
      <c r="M15" s="1147"/>
      <c r="N15" s="1147"/>
    </row>
    <row r="16" spans="1:14" ht="39.75" customHeight="1">
      <c r="A16" s="1169" t="s">
        <v>409</v>
      </c>
      <c r="B16" s="1169"/>
      <c r="C16" s="1169"/>
      <c r="D16" s="1169"/>
      <c r="E16" s="1169"/>
      <c r="F16" s="1169"/>
      <c r="G16" s="1169"/>
      <c r="H16" s="1169"/>
      <c r="I16" s="1169"/>
      <c r="J16" s="1169"/>
      <c r="K16" s="1169"/>
      <c r="L16" s="1169"/>
      <c r="M16" s="1169"/>
      <c r="N16" s="1169"/>
    </row>
    <row r="17" spans="1:14" ht="15.5">
      <c r="A17" s="1180" t="s">
        <v>62</v>
      </c>
      <c r="B17" s="1180"/>
      <c r="C17" s="1180"/>
      <c r="D17" s="1180"/>
      <c r="E17" s="1180"/>
      <c r="F17" s="1180"/>
      <c r="G17" s="1180"/>
      <c r="H17" s="1180"/>
      <c r="I17" s="1180"/>
      <c r="J17" s="1180"/>
      <c r="K17" s="1180"/>
      <c r="L17" s="1180"/>
      <c r="M17" s="1180"/>
      <c r="N17" s="1180"/>
    </row>
    <row r="18" spans="1:14" ht="15.75" customHeight="1">
      <c r="A18" s="1159" t="s">
        <v>63</v>
      </c>
      <c r="B18" s="1159"/>
      <c r="C18" s="1159"/>
      <c r="D18" s="1159"/>
      <c r="E18" s="1159"/>
      <c r="F18" s="1159"/>
      <c r="G18" s="1159"/>
      <c r="H18" s="1159"/>
      <c r="I18" s="1159"/>
      <c r="J18" s="1159"/>
      <c r="K18" s="1159"/>
      <c r="L18" s="1159"/>
      <c r="M18" s="1159"/>
      <c r="N18" s="1159"/>
    </row>
    <row r="19" spans="1:14" ht="35.25" customHeight="1">
      <c r="A19" s="1159"/>
      <c r="B19" s="1159"/>
      <c r="C19" s="1159"/>
      <c r="D19" s="1159"/>
      <c r="E19" s="1159"/>
      <c r="F19" s="1159"/>
      <c r="G19" s="1159"/>
      <c r="H19" s="1159"/>
      <c r="I19" s="1159"/>
      <c r="J19" s="1159"/>
      <c r="K19" s="1159"/>
      <c r="L19" s="1159"/>
      <c r="M19" s="1159"/>
      <c r="N19" s="1159"/>
    </row>
    <row r="20" spans="1:14" ht="14.25" customHeight="1">
      <c r="A20" s="1159"/>
      <c r="B20" s="1159"/>
      <c r="C20" s="1159"/>
      <c r="D20" s="1159"/>
      <c r="E20" s="1159"/>
      <c r="F20" s="1159"/>
      <c r="G20" s="1159"/>
      <c r="H20" s="1159"/>
      <c r="I20" s="1159"/>
      <c r="J20" s="1159"/>
      <c r="K20" s="1159"/>
      <c r="L20" s="1159"/>
      <c r="M20" s="1159"/>
      <c r="N20" s="1159"/>
    </row>
    <row r="21" spans="1:14" ht="12.75" customHeight="1">
      <c r="A21" s="1180" t="s">
        <v>64</v>
      </c>
      <c r="B21" s="1180"/>
      <c r="C21" s="1180"/>
      <c r="D21" s="1180"/>
      <c r="E21" s="1180"/>
      <c r="F21" s="1180"/>
      <c r="G21" s="1180"/>
      <c r="H21" s="1180"/>
      <c r="I21" s="1180"/>
      <c r="J21" s="1180"/>
      <c r="K21" s="1180"/>
      <c r="L21" s="1180"/>
      <c r="M21" s="1180"/>
      <c r="N21" s="1180"/>
    </row>
    <row r="22" spans="1:14" ht="12.75" customHeight="1">
      <c r="A22" s="1159" t="s">
        <v>396</v>
      </c>
      <c r="B22" s="1159"/>
      <c r="C22" s="1159"/>
      <c r="D22" s="1159"/>
      <c r="E22" s="1159"/>
      <c r="F22" s="1159"/>
      <c r="G22" s="1159"/>
      <c r="H22" s="1159"/>
      <c r="I22" s="1159"/>
      <c r="J22" s="1159"/>
      <c r="K22" s="1159"/>
      <c r="L22" s="1159"/>
      <c r="M22" s="1159"/>
      <c r="N22" s="1159"/>
    </row>
    <row r="23" spans="1:14" ht="14.15" customHeight="1">
      <c r="A23" s="1159"/>
      <c r="B23" s="1159"/>
      <c r="C23" s="1159"/>
      <c r="D23" s="1159"/>
      <c r="E23" s="1159"/>
      <c r="F23" s="1159"/>
      <c r="G23" s="1159"/>
      <c r="H23" s="1159"/>
      <c r="I23" s="1159"/>
      <c r="J23" s="1159"/>
      <c r="K23" s="1159"/>
      <c r="L23" s="1159"/>
      <c r="M23" s="1159"/>
      <c r="N23" s="1159"/>
    </row>
    <row r="24" spans="1:14" ht="15.5">
      <c r="A24" s="1180" t="s">
        <v>397</v>
      </c>
      <c r="B24" s="1180"/>
      <c r="C24" s="1180"/>
      <c r="D24" s="1180"/>
      <c r="E24" s="1180"/>
      <c r="F24" s="1180"/>
      <c r="G24" s="1180"/>
      <c r="H24" s="1180"/>
      <c r="I24" s="1180"/>
      <c r="J24" s="1180"/>
      <c r="K24" s="1180"/>
      <c r="L24" s="1180"/>
      <c r="M24" s="1180"/>
      <c r="N24" s="1180"/>
    </row>
    <row r="25" spans="1:14" ht="35.25" customHeight="1">
      <c r="A25" s="1159" t="s">
        <v>425</v>
      </c>
      <c r="B25" s="1159"/>
      <c r="C25" s="1159"/>
      <c r="D25" s="1159"/>
      <c r="E25" s="1159"/>
      <c r="F25" s="1159"/>
      <c r="G25" s="1159"/>
      <c r="H25" s="1159"/>
      <c r="I25" s="1159"/>
      <c r="J25" s="1159"/>
      <c r="K25" s="1159"/>
      <c r="L25" s="1159"/>
      <c r="M25" s="1159"/>
      <c r="N25" s="1159"/>
    </row>
    <row r="26" spans="1:14" ht="14.25" customHeight="1">
      <c r="A26" s="1159"/>
      <c r="B26" s="1159"/>
      <c r="C26" s="1159"/>
      <c r="D26" s="1159"/>
      <c r="E26" s="1159"/>
      <c r="F26" s="1159"/>
      <c r="G26" s="1159"/>
      <c r="H26" s="1159"/>
      <c r="I26" s="1159"/>
      <c r="J26" s="1159"/>
      <c r="K26" s="1159"/>
      <c r="L26" s="1159"/>
      <c r="M26" s="1159"/>
      <c r="N26" s="1159"/>
    </row>
    <row r="27" spans="1:14" ht="14.25" customHeight="1">
      <c r="A27" s="938"/>
      <c r="B27" s="938"/>
      <c r="C27" s="938"/>
      <c r="D27" s="938"/>
      <c r="E27" s="938"/>
      <c r="F27" s="938"/>
      <c r="G27" s="938"/>
      <c r="H27" s="938"/>
      <c r="I27" s="938"/>
      <c r="J27" s="938"/>
      <c r="K27" s="938"/>
      <c r="L27" s="938"/>
      <c r="M27" s="938"/>
      <c r="N27" s="938"/>
    </row>
    <row r="28" spans="1:14" ht="15.5">
      <c r="A28" s="1180" t="s">
        <v>428</v>
      </c>
      <c r="B28" s="1180"/>
      <c r="C28" s="1180"/>
      <c r="D28" s="1180"/>
      <c r="E28" s="1180"/>
      <c r="F28" s="1180"/>
      <c r="G28" s="1180"/>
      <c r="H28" s="1180"/>
      <c r="I28" s="1180"/>
      <c r="J28" s="1180"/>
      <c r="K28" s="1180"/>
      <c r="L28" s="1180"/>
      <c r="M28" s="1180"/>
      <c r="N28" s="1180"/>
    </row>
    <row r="29" spans="1:14" ht="35.25" customHeight="1">
      <c r="A29" s="1159" t="s">
        <v>398</v>
      </c>
      <c r="B29" s="1159"/>
      <c r="C29" s="1159"/>
      <c r="D29" s="1159"/>
      <c r="E29" s="1159"/>
      <c r="F29" s="1159"/>
      <c r="G29" s="1159"/>
      <c r="H29" s="1159"/>
      <c r="I29" s="1159"/>
      <c r="J29" s="1159"/>
      <c r="K29" s="1159"/>
      <c r="L29" s="1159"/>
      <c r="M29" s="1159"/>
      <c r="N29" s="1159"/>
    </row>
    <row r="30" spans="1:14" ht="12" customHeight="1">
      <c r="A30" s="1159"/>
      <c r="B30" s="1159"/>
      <c r="C30" s="1159"/>
      <c r="D30" s="1159"/>
      <c r="E30" s="1159"/>
      <c r="F30" s="1159"/>
      <c r="G30" s="1159"/>
      <c r="H30" s="1159"/>
      <c r="I30" s="1159"/>
      <c r="J30" s="1159"/>
      <c r="K30" s="1159"/>
      <c r="L30" s="1159"/>
      <c r="M30" s="1159"/>
      <c r="N30" s="1159"/>
    </row>
    <row r="31" spans="1:14" ht="15.5">
      <c r="A31" s="1180" t="s">
        <v>429</v>
      </c>
      <c r="B31" s="1180"/>
      <c r="C31" s="1180"/>
      <c r="D31" s="1180"/>
      <c r="E31" s="1180"/>
      <c r="F31" s="1180"/>
      <c r="G31" s="1180"/>
      <c r="H31" s="1180"/>
      <c r="I31" s="1180"/>
      <c r="J31" s="1180"/>
      <c r="K31" s="1180"/>
      <c r="L31" s="1180"/>
      <c r="M31" s="1180"/>
      <c r="N31" s="1180"/>
    </row>
    <row r="32" spans="1:14" ht="39" customHeight="1">
      <c r="A32" s="1159" t="s">
        <v>65</v>
      </c>
      <c r="B32" s="1159"/>
      <c r="C32" s="1159"/>
      <c r="D32" s="1159"/>
      <c r="E32" s="1159"/>
      <c r="F32" s="1159"/>
      <c r="G32" s="1159"/>
      <c r="H32" s="1159"/>
      <c r="I32" s="1159"/>
      <c r="J32" s="1159"/>
      <c r="K32" s="1159"/>
      <c r="L32" s="1159"/>
      <c r="M32" s="1159"/>
      <c r="N32" s="1159"/>
    </row>
    <row r="33" spans="1:16384" ht="15.5">
      <c r="A33" s="1180" t="s">
        <v>430</v>
      </c>
      <c r="B33" s="1180"/>
      <c r="C33" s="1180"/>
      <c r="D33" s="1180"/>
      <c r="E33" s="1180"/>
      <c r="F33" s="1180"/>
      <c r="G33" s="1180"/>
      <c r="H33" s="1180"/>
      <c r="I33" s="1180"/>
      <c r="J33" s="1180"/>
      <c r="K33" s="1180"/>
      <c r="L33" s="1180"/>
      <c r="M33" s="1180"/>
      <c r="N33" s="1180"/>
    </row>
    <row r="34" spans="1:16384" ht="36.75" customHeight="1">
      <c r="A34" s="1159" t="s">
        <v>66</v>
      </c>
      <c r="B34" s="1159"/>
      <c r="C34" s="1159"/>
      <c r="D34" s="1159"/>
      <c r="E34" s="1159"/>
      <c r="F34" s="1159"/>
      <c r="G34" s="1159"/>
      <c r="H34" s="1159"/>
      <c r="I34" s="1159"/>
      <c r="J34" s="1159"/>
      <c r="K34" s="1159"/>
      <c r="L34" s="1159"/>
      <c r="M34" s="1159"/>
      <c r="N34" s="1159"/>
    </row>
    <row r="35" spans="1:16384" ht="38.25" customHeight="1">
      <c r="A35" s="1159"/>
      <c r="B35" s="1159"/>
      <c r="C35" s="1159"/>
      <c r="D35" s="1159"/>
      <c r="E35" s="1159"/>
      <c r="F35" s="1159"/>
      <c r="G35" s="1159"/>
      <c r="H35" s="1159"/>
      <c r="I35" s="1159"/>
      <c r="J35" s="1159"/>
      <c r="K35" s="1159"/>
      <c r="L35" s="1159"/>
      <c r="M35" s="1159"/>
      <c r="N35" s="1159"/>
    </row>
    <row r="36" spans="1:16384" ht="24.75" customHeight="1">
      <c r="A36" s="1180" t="s">
        <v>431</v>
      </c>
      <c r="B36" s="1180"/>
      <c r="C36" s="1180"/>
      <c r="D36" s="1180"/>
      <c r="E36" s="1180"/>
      <c r="F36" s="1180"/>
      <c r="G36" s="1180"/>
      <c r="H36" s="1180"/>
      <c r="I36" s="1180"/>
      <c r="J36" s="1180"/>
      <c r="K36" s="1180"/>
      <c r="L36" s="1180"/>
      <c r="M36" s="1180"/>
      <c r="N36" s="1180"/>
    </row>
    <row r="37" spans="1:16384" s="832" customFormat="1" ht="39.75" customHeight="1">
      <c r="A37" s="1159" t="s">
        <v>399</v>
      </c>
      <c r="B37" s="1159"/>
      <c r="C37" s="1159"/>
      <c r="D37" s="1159"/>
      <c r="E37" s="1159"/>
      <c r="F37" s="1159"/>
      <c r="G37" s="1159"/>
      <c r="H37" s="1159"/>
      <c r="I37" s="1159"/>
      <c r="J37" s="1159"/>
      <c r="K37" s="1159"/>
      <c r="L37" s="1159"/>
      <c r="M37" s="1159"/>
      <c r="N37" s="1159"/>
    </row>
    <row r="38" spans="1:16384" s="832" customFormat="1" ht="39.75" hidden="1" customHeight="1">
      <c r="A38" s="938"/>
      <c r="B38" s="938"/>
      <c r="C38" s="938"/>
      <c r="D38" s="938"/>
      <c r="E38" s="938"/>
      <c r="F38" s="938"/>
      <c r="G38" s="938"/>
      <c r="H38" s="938"/>
      <c r="I38" s="938"/>
      <c r="J38" s="938"/>
      <c r="K38" s="938"/>
      <c r="L38" s="938"/>
      <c r="M38" s="938"/>
      <c r="N38" s="938"/>
    </row>
    <row r="39" spans="1:16384" s="832" customFormat="1" ht="39.75" hidden="1" customHeight="1">
      <c r="A39" s="938"/>
      <c r="B39" s="938"/>
      <c r="C39" s="938"/>
      <c r="D39" s="938"/>
      <c r="E39" s="938"/>
      <c r="F39" s="938"/>
      <c r="G39" s="938"/>
      <c r="H39" s="938"/>
      <c r="I39" s="938"/>
      <c r="J39" s="938"/>
      <c r="K39" s="938"/>
      <c r="L39" s="938"/>
      <c r="M39" s="938"/>
      <c r="N39" s="938"/>
    </row>
    <row r="40" spans="1:16384" s="832" customFormat="1" ht="39.75" hidden="1" customHeight="1">
      <c r="A40" s="938"/>
      <c r="B40" s="938"/>
      <c r="C40" s="938"/>
      <c r="D40" s="938"/>
      <c r="E40" s="938"/>
      <c r="F40" s="938"/>
      <c r="G40" s="938"/>
      <c r="H40" s="938"/>
      <c r="I40" s="938"/>
      <c r="J40" s="938"/>
      <c r="K40" s="938"/>
      <c r="L40" s="938"/>
      <c r="M40" s="938"/>
      <c r="N40" s="938"/>
    </row>
    <row r="41" spans="1:16384" ht="24" customHeight="1">
      <c r="A41" s="1177" t="s">
        <v>67</v>
      </c>
      <c r="B41" s="1177"/>
      <c r="C41" s="1177"/>
      <c r="D41" s="1177"/>
      <c r="E41" s="1177"/>
      <c r="F41" s="1177"/>
      <c r="G41" s="1177"/>
      <c r="H41" s="1177"/>
      <c r="I41" s="1177"/>
      <c r="J41" s="1177"/>
      <c r="K41" s="1177"/>
      <c r="L41" s="1177"/>
      <c r="M41" s="1177"/>
      <c r="N41" s="1177"/>
      <c r="O41" s="1177"/>
      <c r="P41" s="1177"/>
      <c r="Q41" s="1177"/>
      <c r="R41" s="1177"/>
      <c r="S41" s="1177"/>
      <c r="T41" s="1177"/>
      <c r="U41" s="1177"/>
      <c r="V41" s="1177"/>
      <c r="W41" s="1177"/>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177"/>
      <c r="AS41" s="1177"/>
      <c r="AT41" s="1177"/>
      <c r="AU41" s="1177"/>
      <c r="AV41" s="1177"/>
      <c r="AW41" s="1177"/>
      <c r="AX41" s="1177"/>
      <c r="AY41" s="1177"/>
      <c r="AZ41" s="1177"/>
      <c r="BA41" s="1177"/>
      <c r="BB41" s="1177"/>
      <c r="BC41" s="1177"/>
      <c r="BD41" s="1177"/>
      <c r="BE41" s="1177"/>
      <c r="BF41" s="1177"/>
      <c r="BG41" s="1177"/>
      <c r="BH41" s="1177"/>
      <c r="BI41" s="1177"/>
      <c r="BJ41" s="1177"/>
      <c r="BK41" s="1177"/>
      <c r="BL41" s="1177"/>
      <c r="BM41" s="1177"/>
      <c r="BN41" s="1177"/>
      <c r="BO41" s="1177"/>
      <c r="BP41" s="1177"/>
      <c r="BQ41" s="1177"/>
      <c r="BR41" s="1177"/>
      <c r="BS41" s="1177"/>
      <c r="BT41" s="1177"/>
      <c r="BU41" s="1177"/>
      <c r="BV41" s="1177"/>
      <c r="BW41" s="1177"/>
      <c r="BX41" s="1177"/>
      <c r="BY41" s="1177"/>
      <c r="BZ41" s="1177"/>
      <c r="CA41" s="1177"/>
      <c r="CB41" s="1177"/>
      <c r="CC41" s="1177"/>
      <c r="CD41" s="1177"/>
      <c r="CE41" s="1177"/>
      <c r="CF41" s="1177"/>
      <c r="CG41" s="1177"/>
      <c r="CH41" s="1177"/>
      <c r="CI41" s="1177"/>
      <c r="CJ41" s="1177"/>
      <c r="CK41" s="1177"/>
      <c r="CL41" s="1177"/>
      <c r="CM41" s="1177"/>
      <c r="CN41" s="1177"/>
      <c r="CO41" s="1177"/>
      <c r="CP41" s="1177"/>
      <c r="CQ41" s="1177"/>
      <c r="CR41" s="1177"/>
      <c r="CS41" s="1177"/>
      <c r="CT41" s="1177"/>
      <c r="CU41" s="1177"/>
      <c r="CV41" s="1177"/>
      <c r="CW41" s="1177"/>
      <c r="CX41" s="1177"/>
      <c r="CY41" s="1177"/>
      <c r="CZ41" s="1177"/>
      <c r="DA41" s="1177"/>
      <c r="DB41" s="1177"/>
      <c r="DC41" s="1177"/>
      <c r="DD41" s="1177"/>
      <c r="DE41" s="1177"/>
      <c r="DF41" s="1177"/>
      <c r="DG41" s="1177"/>
      <c r="DH41" s="1177"/>
      <c r="DI41" s="1177"/>
      <c r="DJ41" s="1177"/>
      <c r="DK41" s="1177"/>
      <c r="DL41" s="1177"/>
      <c r="DM41" s="1177"/>
      <c r="DN41" s="1177"/>
      <c r="DO41" s="1177"/>
      <c r="DP41" s="1177"/>
      <c r="DQ41" s="1177"/>
      <c r="DR41" s="1177"/>
      <c r="DS41" s="1177"/>
      <c r="DT41" s="1177"/>
      <c r="DU41" s="1177"/>
      <c r="DV41" s="1177"/>
      <c r="DW41" s="1177"/>
      <c r="DX41" s="1177"/>
      <c r="DY41" s="1177"/>
      <c r="DZ41" s="1177"/>
      <c r="EA41" s="1177"/>
      <c r="EB41" s="1177"/>
      <c r="EC41" s="1177"/>
      <c r="ED41" s="1177"/>
      <c r="EE41" s="1177"/>
      <c r="EF41" s="1177"/>
      <c r="EG41" s="1177"/>
      <c r="EH41" s="1177"/>
      <c r="EI41" s="1177"/>
      <c r="EJ41" s="1177"/>
      <c r="EK41" s="1177"/>
      <c r="EL41" s="1177"/>
      <c r="EM41" s="1177"/>
      <c r="EN41" s="1177"/>
      <c r="EO41" s="1177"/>
      <c r="EP41" s="1177"/>
      <c r="EQ41" s="1177"/>
      <c r="ER41" s="1177"/>
      <c r="ES41" s="1177"/>
      <c r="ET41" s="1177"/>
      <c r="EU41" s="1177"/>
      <c r="EV41" s="1177"/>
      <c r="EW41" s="1177"/>
      <c r="EX41" s="1177"/>
      <c r="EY41" s="1177"/>
      <c r="EZ41" s="1177"/>
      <c r="FA41" s="1177"/>
      <c r="FB41" s="1177"/>
      <c r="FC41" s="1177"/>
      <c r="FD41" s="1177"/>
      <c r="FE41" s="1177"/>
      <c r="FF41" s="1177"/>
      <c r="FG41" s="1177"/>
      <c r="FH41" s="1177"/>
      <c r="FI41" s="1177"/>
      <c r="FJ41" s="1177"/>
      <c r="FK41" s="1177"/>
      <c r="FL41" s="1177"/>
      <c r="FM41" s="1177"/>
      <c r="FN41" s="1177"/>
      <c r="FO41" s="1177"/>
      <c r="FP41" s="1177"/>
      <c r="FQ41" s="1177"/>
      <c r="FR41" s="1177"/>
      <c r="FS41" s="1177"/>
      <c r="FT41" s="1177"/>
      <c r="FU41" s="1177"/>
      <c r="FV41" s="1177"/>
      <c r="FW41" s="1177"/>
      <c r="FX41" s="1177"/>
      <c r="FY41" s="1177"/>
      <c r="FZ41" s="1177"/>
      <c r="GA41" s="1177"/>
      <c r="GB41" s="1177"/>
      <c r="GC41" s="1177"/>
      <c r="GD41" s="1177"/>
      <c r="GE41" s="1177"/>
      <c r="GF41" s="1177"/>
      <c r="GG41" s="1177"/>
      <c r="GH41" s="1177"/>
      <c r="GI41" s="1177"/>
      <c r="GJ41" s="1177"/>
      <c r="GK41" s="1177"/>
      <c r="GL41" s="1177"/>
      <c r="GM41" s="1177"/>
      <c r="GN41" s="1177"/>
      <c r="GO41" s="1177"/>
      <c r="GP41" s="1177"/>
      <c r="GQ41" s="1177"/>
      <c r="GR41" s="1177"/>
      <c r="GS41" s="1177"/>
      <c r="GT41" s="1177"/>
      <c r="GU41" s="1177"/>
      <c r="GV41" s="1177"/>
      <c r="GW41" s="1177"/>
      <c r="GX41" s="1177"/>
      <c r="GY41" s="1177"/>
      <c r="GZ41" s="1177"/>
      <c r="HA41" s="1177"/>
      <c r="HB41" s="1177"/>
      <c r="HC41" s="1177"/>
      <c r="HD41" s="1177"/>
      <c r="HE41" s="1177"/>
      <c r="HF41" s="1177"/>
      <c r="HG41" s="1177"/>
      <c r="HH41" s="1177"/>
      <c r="HI41" s="1177"/>
      <c r="HJ41" s="1177"/>
      <c r="HK41" s="1177"/>
      <c r="HL41" s="1177"/>
      <c r="HM41" s="1177"/>
      <c r="HN41" s="1177"/>
      <c r="HO41" s="1177"/>
      <c r="HP41" s="1177"/>
      <c r="HQ41" s="1177"/>
      <c r="HR41" s="1177"/>
      <c r="HS41" s="1177"/>
      <c r="HT41" s="1177"/>
      <c r="HU41" s="1177"/>
      <c r="HV41" s="1177"/>
      <c r="HW41" s="1177"/>
      <c r="HX41" s="1177"/>
      <c r="HY41" s="1177"/>
      <c r="HZ41" s="1177"/>
      <c r="IA41" s="1177"/>
      <c r="IB41" s="1177"/>
      <c r="IC41" s="1177"/>
      <c r="ID41" s="1177"/>
      <c r="IE41" s="1177"/>
      <c r="IF41" s="1177"/>
      <c r="IG41" s="1177"/>
      <c r="IH41" s="1177"/>
      <c r="II41" s="1177"/>
      <c r="IJ41" s="1177"/>
      <c r="IK41" s="1177"/>
      <c r="IL41" s="1177"/>
      <c r="IM41" s="1177"/>
      <c r="IN41" s="1177"/>
      <c r="IO41" s="1177"/>
      <c r="IP41" s="1177"/>
      <c r="IQ41" s="1177"/>
      <c r="IR41" s="1177"/>
      <c r="IS41" s="1177"/>
      <c r="IT41" s="1177"/>
      <c r="IU41" s="1177"/>
      <c r="IV41" s="1177"/>
      <c r="IW41" s="1177"/>
      <c r="IX41" s="1177"/>
      <c r="IY41" s="1177"/>
      <c r="IZ41" s="1177"/>
      <c r="JA41" s="1177"/>
      <c r="JB41" s="1177"/>
      <c r="JC41" s="1177"/>
      <c r="JD41" s="1177"/>
      <c r="JE41" s="1177"/>
      <c r="JF41" s="1177"/>
      <c r="JG41" s="1177"/>
      <c r="JH41" s="1177"/>
      <c r="JI41" s="1177"/>
      <c r="JJ41" s="1177"/>
      <c r="JK41" s="1177"/>
      <c r="JL41" s="1177"/>
      <c r="JM41" s="1177"/>
      <c r="JN41" s="1177"/>
      <c r="JO41" s="1177"/>
      <c r="JP41" s="1177"/>
      <c r="JQ41" s="1177"/>
      <c r="JR41" s="1177"/>
      <c r="JS41" s="1177"/>
      <c r="JT41" s="1177"/>
      <c r="JU41" s="1177"/>
      <c r="JV41" s="1177"/>
      <c r="JW41" s="1177"/>
      <c r="JX41" s="1177"/>
      <c r="JY41" s="1177"/>
      <c r="JZ41" s="1177"/>
      <c r="KA41" s="1177"/>
      <c r="KB41" s="1177"/>
      <c r="KC41" s="1177"/>
      <c r="KD41" s="1177"/>
      <c r="KE41" s="1177"/>
      <c r="KF41" s="1177"/>
      <c r="KG41" s="1177"/>
      <c r="KH41" s="1177"/>
      <c r="KI41" s="1177"/>
      <c r="KJ41" s="1177"/>
      <c r="KK41" s="1177"/>
      <c r="KL41" s="1177"/>
      <c r="KM41" s="1177"/>
      <c r="KN41" s="1177"/>
      <c r="KO41" s="1177"/>
      <c r="KP41" s="1177"/>
      <c r="KQ41" s="1177"/>
      <c r="KR41" s="1177"/>
      <c r="KS41" s="1177"/>
      <c r="KT41" s="1177"/>
      <c r="KU41" s="1177"/>
      <c r="KV41" s="1177"/>
      <c r="KW41" s="1177"/>
      <c r="KX41" s="1177"/>
      <c r="KY41" s="1177"/>
      <c r="KZ41" s="1177"/>
      <c r="LA41" s="1177"/>
      <c r="LB41" s="1177"/>
      <c r="LC41" s="1177"/>
      <c r="LD41" s="1177"/>
      <c r="LE41" s="1177"/>
      <c r="LF41" s="1177"/>
      <c r="LG41" s="1177"/>
      <c r="LH41" s="1177"/>
      <c r="LI41" s="1177"/>
      <c r="LJ41" s="1177"/>
      <c r="LK41" s="1177"/>
      <c r="LL41" s="1177"/>
      <c r="LM41" s="1177"/>
      <c r="LN41" s="1177"/>
      <c r="LO41" s="1177"/>
      <c r="LP41" s="1177"/>
      <c r="LQ41" s="1177"/>
      <c r="LR41" s="1177"/>
      <c r="LS41" s="1177"/>
      <c r="LT41" s="1177"/>
      <c r="LU41" s="1177"/>
      <c r="LV41" s="1177"/>
      <c r="LW41" s="1177"/>
      <c r="LX41" s="1177"/>
      <c r="LY41" s="1177"/>
      <c r="LZ41" s="1177"/>
      <c r="MA41" s="1177"/>
      <c r="MB41" s="1177"/>
      <c r="MC41" s="1177"/>
      <c r="MD41" s="1177"/>
      <c r="ME41" s="1177"/>
      <c r="MF41" s="1177"/>
      <c r="MG41" s="1177"/>
      <c r="MH41" s="1177"/>
      <c r="MI41" s="1177"/>
      <c r="MJ41" s="1177"/>
      <c r="MK41" s="1177"/>
      <c r="ML41" s="1177"/>
      <c r="MM41" s="1177"/>
      <c r="MN41" s="1177"/>
      <c r="MO41" s="1177"/>
      <c r="MP41" s="1177"/>
      <c r="MQ41" s="1177"/>
      <c r="MR41" s="1177"/>
      <c r="MS41" s="1177"/>
      <c r="MT41" s="1177"/>
      <c r="MU41" s="1177"/>
      <c r="MV41" s="1177"/>
      <c r="MW41" s="1177"/>
      <c r="MX41" s="1177"/>
      <c r="MY41" s="1177"/>
      <c r="MZ41" s="1177"/>
      <c r="NA41" s="1177"/>
      <c r="NB41" s="1177"/>
      <c r="NC41" s="1177"/>
      <c r="ND41" s="1177"/>
      <c r="NE41" s="1177"/>
      <c r="NF41" s="1177"/>
      <c r="NG41" s="1177"/>
      <c r="NH41" s="1177"/>
      <c r="NI41" s="1177"/>
      <c r="NJ41" s="1177"/>
      <c r="NK41" s="1177"/>
      <c r="NL41" s="1177"/>
      <c r="NM41" s="1177"/>
      <c r="NN41" s="1177"/>
      <c r="NO41" s="1177"/>
      <c r="NP41" s="1177"/>
      <c r="NQ41" s="1177"/>
      <c r="NR41" s="1177"/>
      <c r="NS41" s="1177"/>
      <c r="NT41" s="1177"/>
      <c r="NU41" s="1177"/>
      <c r="NV41" s="1177"/>
      <c r="NW41" s="1177"/>
      <c r="NX41" s="1177"/>
      <c r="NY41" s="1177"/>
      <c r="NZ41" s="1177"/>
      <c r="OA41" s="1177"/>
      <c r="OB41" s="1177"/>
      <c r="OC41" s="1177"/>
      <c r="OD41" s="1177"/>
      <c r="OE41" s="1177"/>
      <c r="OF41" s="1177"/>
      <c r="OG41" s="1177"/>
      <c r="OH41" s="1177"/>
      <c r="OI41" s="1177"/>
      <c r="OJ41" s="1177"/>
      <c r="OK41" s="1177"/>
      <c r="OL41" s="1177"/>
      <c r="OM41" s="1177"/>
      <c r="ON41" s="1177"/>
      <c r="OO41" s="1177"/>
      <c r="OP41" s="1177"/>
      <c r="OQ41" s="1177"/>
      <c r="OR41" s="1177"/>
      <c r="OS41" s="1177"/>
      <c r="OT41" s="1177"/>
      <c r="OU41" s="1177"/>
      <c r="OV41" s="1177"/>
      <c r="OW41" s="1177"/>
      <c r="OX41" s="1177"/>
      <c r="OY41" s="1177"/>
      <c r="OZ41" s="1177"/>
      <c r="PA41" s="1177"/>
      <c r="PB41" s="1177"/>
      <c r="PC41" s="1177"/>
      <c r="PD41" s="1177"/>
      <c r="PE41" s="1177"/>
      <c r="PF41" s="1177"/>
      <c r="PG41" s="1177"/>
      <c r="PH41" s="1177"/>
      <c r="PI41" s="1177"/>
      <c r="PJ41" s="1177"/>
      <c r="PK41" s="1177"/>
      <c r="PL41" s="1177"/>
      <c r="PM41" s="1177"/>
      <c r="PN41" s="1177"/>
      <c r="PO41" s="1177"/>
      <c r="PP41" s="1177"/>
      <c r="PQ41" s="1177"/>
      <c r="PR41" s="1177"/>
      <c r="PS41" s="1177"/>
      <c r="PT41" s="1177"/>
      <c r="PU41" s="1177"/>
      <c r="PV41" s="1177"/>
      <c r="PW41" s="1177"/>
      <c r="PX41" s="1177"/>
      <c r="PY41" s="1177"/>
      <c r="PZ41" s="1177"/>
      <c r="QA41" s="1177"/>
      <c r="QB41" s="1177"/>
      <c r="QC41" s="1177"/>
      <c r="QD41" s="1177"/>
      <c r="QE41" s="1177"/>
      <c r="QF41" s="1177"/>
      <c r="QG41" s="1177"/>
      <c r="QH41" s="1177"/>
      <c r="QI41" s="1177"/>
      <c r="QJ41" s="1177"/>
      <c r="QK41" s="1177"/>
      <c r="QL41" s="1177"/>
      <c r="QM41" s="1177"/>
      <c r="QN41" s="1177"/>
      <c r="QO41" s="1177"/>
      <c r="QP41" s="1177"/>
      <c r="QQ41" s="1177"/>
      <c r="QR41" s="1177"/>
      <c r="QS41" s="1177"/>
      <c r="QT41" s="1177"/>
      <c r="QU41" s="1177"/>
      <c r="QV41" s="1177"/>
      <c r="QW41" s="1177"/>
      <c r="QX41" s="1177"/>
      <c r="QY41" s="1177"/>
      <c r="QZ41" s="1177"/>
      <c r="RA41" s="1177"/>
      <c r="RB41" s="1177"/>
      <c r="RC41" s="1177"/>
      <c r="RD41" s="1177"/>
      <c r="RE41" s="1177"/>
      <c r="RF41" s="1177"/>
      <c r="RG41" s="1177"/>
      <c r="RH41" s="1177"/>
      <c r="RI41" s="1177"/>
      <c r="RJ41" s="1177"/>
      <c r="RK41" s="1177"/>
      <c r="RL41" s="1177"/>
      <c r="RM41" s="1177"/>
      <c r="RN41" s="1177"/>
      <c r="RO41" s="1177"/>
      <c r="RP41" s="1177"/>
      <c r="RQ41" s="1177"/>
      <c r="RR41" s="1177"/>
      <c r="RS41" s="1177"/>
      <c r="RT41" s="1177"/>
      <c r="RU41" s="1177"/>
      <c r="RV41" s="1177"/>
      <c r="RW41" s="1177"/>
      <c r="RX41" s="1177"/>
      <c r="RY41" s="1177"/>
      <c r="RZ41" s="1177"/>
      <c r="SA41" s="1177"/>
      <c r="SB41" s="1177"/>
      <c r="SC41" s="1177"/>
      <c r="SD41" s="1177"/>
      <c r="SE41" s="1177"/>
      <c r="SF41" s="1177"/>
      <c r="SG41" s="1177"/>
      <c r="SH41" s="1177"/>
      <c r="SI41" s="1177"/>
      <c r="SJ41" s="1177"/>
      <c r="SK41" s="1177"/>
      <c r="SL41" s="1177"/>
      <c r="SM41" s="1177"/>
      <c r="SN41" s="1177"/>
      <c r="SO41" s="1177"/>
      <c r="SP41" s="1177"/>
      <c r="SQ41" s="1177"/>
      <c r="SR41" s="1177"/>
      <c r="SS41" s="1177"/>
      <c r="ST41" s="1177"/>
      <c r="SU41" s="1177"/>
      <c r="SV41" s="1177"/>
      <c r="SW41" s="1177"/>
      <c r="SX41" s="1177"/>
      <c r="SY41" s="1177"/>
      <c r="SZ41" s="1177"/>
      <c r="TA41" s="1177"/>
      <c r="TB41" s="1177"/>
      <c r="TC41" s="1177"/>
      <c r="TD41" s="1177"/>
      <c r="TE41" s="1177"/>
      <c r="TF41" s="1177"/>
      <c r="TG41" s="1177"/>
      <c r="TH41" s="1177"/>
      <c r="TI41" s="1177"/>
      <c r="TJ41" s="1177"/>
      <c r="TK41" s="1177"/>
      <c r="TL41" s="1177"/>
      <c r="TM41" s="1177"/>
      <c r="TN41" s="1177"/>
      <c r="TO41" s="1177"/>
      <c r="TP41" s="1177"/>
      <c r="TQ41" s="1177"/>
      <c r="TR41" s="1177"/>
      <c r="TS41" s="1177"/>
      <c r="TT41" s="1177"/>
      <c r="TU41" s="1177"/>
      <c r="TV41" s="1177"/>
      <c r="TW41" s="1177"/>
      <c r="TX41" s="1177"/>
      <c r="TY41" s="1177"/>
      <c r="TZ41" s="1177"/>
      <c r="UA41" s="1177"/>
      <c r="UB41" s="1177"/>
      <c r="UC41" s="1177"/>
      <c r="UD41" s="1177"/>
      <c r="UE41" s="1177"/>
      <c r="UF41" s="1177"/>
      <c r="UG41" s="1177"/>
      <c r="UH41" s="1177"/>
      <c r="UI41" s="1177"/>
      <c r="UJ41" s="1177"/>
      <c r="UK41" s="1177"/>
      <c r="UL41" s="1177"/>
      <c r="UM41" s="1177"/>
      <c r="UN41" s="1177"/>
      <c r="UO41" s="1177"/>
      <c r="UP41" s="1177"/>
      <c r="UQ41" s="1177"/>
      <c r="UR41" s="1177"/>
      <c r="US41" s="1177"/>
      <c r="UT41" s="1177"/>
      <c r="UU41" s="1177"/>
      <c r="UV41" s="1177"/>
      <c r="UW41" s="1177"/>
      <c r="UX41" s="1177"/>
      <c r="UY41" s="1177"/>
      <c r="UZ41" s="1177"/>
      <c r="VA41" s="1177"/>
      <c r="VB41" s="1177"/>
      <c r="VC41" s="1177"/>
      <c r="VD41" s="1177"/>
      <c r="VE41" s="1177"/>
      <c r="VF41" s="1177"/>
      <c r="VG41" s="1177"/>
      <c r="VH41" s="1177"/>
      <c r="VI41" s="1177"/>
      <c r="VJ41" s="1177"/>
      <c r="VK41" s="1177"/>
      <c r="VL41" s="1177"/>
      <c r="VM41" s="1177"/>
      <c r="VN41" s="1177"/>
      <c r="VO41" s="1177"/>
      <c r="VP41" s="1177"/>
      <c r="VQ41" s="1177"/>
      <c r="VR41" s="1177"/>
      <c r="VS41" s="1177"/>
      <c r="VT41" s="1177"/>
      <c r="VU41" s="1177"/>
      <c r="VV41" s="1177"/>
      <c r="VW41" s="1177"/>
      <c r="VX41" s="1177"/>
      <c r="VY41" s="1177"/>
      <c r="VZ41" s="1177"/>
      <c r="WA41" s="1177"/>
      <c r="WB41" s="1177"/>
      <c r="WC41" s="1177"/>
      <c r="WD41" s="1177"/>
      <c r="WE41" s="1177"/>
      <c r="WF41" s="1177"/>
      <c r="WG41" s="1177"/>
      <c r="WH41" s="1177"/>
      <c r="WI41" s="1177"/>
      <c r="WJ41" s="1177"/>
      <c r="WK41" s="1177"/>
      <c r="WL41" s="1177"/>
      <c r="WM41" s="1177"/>
      <c r="WN41" s="1177"/>
      <c r="WO41" s="1177"/>
      <c r="WP41" s="1177"/>
      <c r="WQ41" s="1177"/>
      <c r="WR41" s="1177"/>
      <c r="WS41" s="1177"/>
      <c r="WT41" s="1177"/>
      <c r="WU41" s="1177"/>
      <c r="WV41" s="1177"/>
      <c r="WW41" s="1177"/>
      <c r="WX41" s="1177"/>
      <c r="WY41" s="1177"/>
      <c r="WZ41" s="1177"/>
      <c r="XA41" s="1177"/>
      <c r="XB41" s="1177"/>
      <c r="XC41" s="1177"/>
      <c r="XD41" s="1177"/>
      <c r="XE41" s="1177"/>
      <c r="XF41" s="1177"/>
      <c r="XG41" s="1177"/>
      <c r="XH41" s="1177"/>
      <c r="XI41" s="1177"/>
      <c r="XJ41" s="1177"/>
      <c r="XK41" s="1177"/>
      <c r="XL41" s="1177"/>
      <c r="XM41" s="1177"/>
      <c r="XN41" s="1177"/>
      <c r="XO41" s="1177"/>
      <c r="XP41" s="1177"/>
      <c r="XQ41" s="1177"/>
      <c r="XR41" s="1177"/>
      <c r="XS41" s="1177"/>
      <c r="XT41" s="1177"/>
      <c r="XU41" s="1177"/>
      <c r="XV41" s="1177"/>
      <c r="XW41" s="1177"/>
      <c r="XX41" s="1177"/>
      <c r="XY41" s="1177"/>
      <c r="XZ41" s="1177"/>
      <c r="YA41" s="1177"/>
      <c r="YB41" s="1177"/>
      <c r="YC41" s="1177"/>
      <c r="YD41" s="1177"/>
      <c r="YE41" s="1177"/>
      <c r="YF41" s="1177"/>
      <c r="YG41" s="1177"/>
      <c r="YH41" s="1177"/>
      <c r="YI41" s="1177"/>
      <c r="YJ41" s="1177"/>
      <c r="YK41" s="1177"/>
      <c r="YL41" s="1177"/>
      <c r="YM41" s="1177"/>
      <c r="YN41" s="1177"/>
      <c r="YO41" s="1177"/>
      <c r="YP41" s="1177"/>
      <c r="YQ41" s="1177"/>
      <c r="YR41" s="1177"/>
      <c r="YS41" s="1177"/>
      <c r="YT41" s="1177"/>
      <c r="YU41" s="1177"/>
      <c r="YV41" s="1177"/>
      <c r="YW41" s="1177"/>
      <c r="YX41" s="1177"/>
      <c r="YY41" s="1177"/>
      <c r="YZ41" s="1177"/>
      <c r="ZA41" s="1177"/>
      <c r="ZB41" s="1177"/>
      <c r="ZC41" s="1177"/>
      <c r="ZD41" s="1177"/>
      <c r="ZE41" s="1177"/>
      <c r="ZF41" s="1177"/>
      <c r="ZG41" s="1177"/>
      <c r="ZH41" s="1177"/>
      <c r="ZI41" s="1177"/>
      <c r="ZJ41" s="1177"/>
      <c r="ZK41" s="1177"/>
      <c r="ZL41" s="1177"/>
      <c r="ZM41" s="1177"/>
      <c r="ZN41" s="1177"/>
      <c r="ZO41" s="1177"/>
      <c r="ZP41" s="1177"/>
      <c r="ZQ41" s="1177"/>
      <c r="ZR41" s="1177"/>
      <c r="ZS41" s="1177"/>
      <c r="ZT41" s="1177"/>
      <c r="ZU41" s="1177"/>
      <c r="ZV41" s="1177"/>
      <c r="ZW41" s="1177"/>
      <c r="ZX41" s="1177"/>
      <c r="ZY41" s="1177"/>
      <c r="ZZ41" s="1177"/>
      <c r="AAA41" s="1177"/>
      <c r="AAB41" s="1177"/>
      <c r="AAC41" s="1177"/>
      <c r="AAD41" s="1177"/>
      <c r="AAE41" s="1177"/>
      <c r="AAF41" s="1177"/>
      <c r="AAG41" s="1177"/>
      <c r="AAH41" s="1177"/>
      <c r="AAI41" s="1177"/>
      <c r="AAJ41" s="1177"/>
      <c r="AAK41" s="1177"/>
      <c r="AAL41" s="1177"/>
      <c r="AAM41" s="1177"/>
      <c r="AAN41" s="1177"/>
      <c r="AAO41" s="1177"/>
      <c r="AAP41" s="1177"/>
      <c r="AAQ41" s="1177"/>
      <c r="AAR41" s="1177"/>
      <c r="AAS41" s="1177"/>
      <c r="AAT41" s="1177"/>
      <c r="AAU41" s="1177"/>
      <c r="AAV41" s="1177"/>
      <c r="AAW41" s="1177"/>
      <c r="AAX41" s="1177"/>
      <c r="AAY41" s="1177"/>
      <c r="AAZ41" s="1177"/>
      <c r="ABA41" s="1177"/>
      <c r="ABB41" s="1177"/>
      <c r="ABC41" s="1177"/>
      <c r="ABD41" s="1177"/>
      <c r="ABE41" s="1177"/>
      <c r="ABF41" s="1177"/>
      <c r="ABG41" s="1177"/>
      <c r="ABH41" s="1177"/>
      <c r="ABI41" s="1177"/>
      <c r="ABJ41" s="1177"/>
      <c r="ABK41" s="1177"/>
      <c r="ABL41" s="1177"/>
      <c r="ABM41" s="1177"/>
      <c r="ABN41" s="1177"/>
      <c r="ABO41" s="1177"/>
      <c r="ABP41" s="1177"/>
      <c r="ABQ41" s="1177"/>
      <c r="ABR41" s="1177"/>
      <c r="ABS41" s="1177"/>
      <c r="ABT41" s="1177"/>
      <c r="ABU41" s="1177"/>
      <c r="ABV41" s="1177"/>
      <c r="ABW41" s="1177"/>
      <c r="ABX41" s="1177"/>
      <c r="ABY41" s="1177"/>
      <c r="ABZ41" s="1177"/>
      <c r="ACA41" s="1177"/>
      <c r="ACB41" s="1177"/>
      <c r="ACC41" s="1177"/>
      <c r="ACD41" s="1177"/>
      <c r="ACE41" s="1177"/>
      <c r="ACF41" s="1177"/>
      <c r="ACG41" s="1177"/>
      <c r="ACH41" s="1177"/>
      <c r="ACI41" s="1177"/>
      <c r="ACJ41" s="1177"/>
      <c r="ACK41" s="1177"/>
      <c r="ACL41" s="1177"/>
      <c r="ACM41" s="1177"/>
      <c r="ACN41" s="1177"/>
      <c r="ACO41" s="1177"/>
      <c r="ACP41" s="1177"/>
      <c r="ACQ41" s="1177"/>
      <c r="ACR41" s="1177"/>
      <c r="ACS41" s="1177"/>
      <c r="ACT41" s="1177"/>
      <c r="ACU41" s="1177"/>
      <c r="ACV41" s="1177"/>
      <c r="ACW41" s="1177"/>
      <c r="ACX41" s="1177"/>
      <c r="ACY41" s="1177"/>
      <c r="ACZ41" s="1177"/>
      <c r="ADA41" s="1177"/>
      <c r="ADB41" s="1177"/>
      <c r="ADC41" s="1177"/>
      <c r="ADD41" s="1177"/>
      <c r="ADE41" s="1177"/>
      <c r="ADF41" s="1177"/>
      <c r="ADG41" s="1177"/>
      <c r="ADH41" s="1177"/>
      <c r="ADI41" s="1177"/>
      <c r="ADJ41" s="1177"/>
      <c r="ADK41" s="1177"/>
      <c r="ADL41" s="1177"/>
      <c r="ADM41" s="1177"/>
      <c r="ADN41" s="1177"/>
      <c r="ADO41" s="1177"/>
      <c r="ADP41" s="1177"/>
      <c r="ADQ41" s="1177"/>
      <c r="ADR41" s="1177"/>
      <c r="ADS41" s="1177"/>
      <c r="ADT41" s="1177"/>
      <c r="ADU41" s="1177"/>
      <c r="ADV41" s="1177"/>
      <c r="ADW41" s="1177"/>
      <c r="ADX41" s="1177"/>
      <c r="ADY41" s="1177"/>
      <c r="ADZ41" s="1177"/>
      <c r="AEA41" s="1177"/>
      <c r="AEB41" s="1177"/>
      <c r="AEC41" s="1177"/>
      <c r="AED41" s="1177"/>
      <c r="AEE41" s="1177"/>
      <c r="AEF41" s="1177"/>
      <c r="AEG41" s="1177"/>
      <c r="AEH41" s="1177"/>
      <c r="AEI41" s="1177"/>
      <c r="AEJ41" s="1177"/>
      <c r="AEK41" s="1177"/>
      <c r="AEL41" s="1177"/>
      <c r="AEM41" s="1177"/>
      <c r="AEN41" s="1177"/>
      <c r="AEO41" s="1177"/>
      <c r="AEP41" s="1177"/>
      <c r="AEQ41" s="1177"/>
      <c r="AER41" s="1177"/>
      <c r="AES41" s="1177"/>
      <c r="AET41" s="1177"/>
      <c r="AEU41" s="1177"/>
      <c r="AEV41" s="1177"/>
      <c r="AEW41" s="1177"/>
      <c r="AEX41" s="1177"/>
      <c r="AEY41" s="1177"/>
      <c r="AEZ41" s="1177"/>
      <c r="AFA41" s="1177"/>
      <c r="AFB41" s="1177"/>
      <c r="AFC41" s="1177"/>
      <c r="AFD41" s="1177"/>
      <c r="AFE41" s="1177"/>
      <c r="AFF41" s="1177"/>
      <c r="AFG41" s="1177"/>
      <c r="AFH41" s="1177"/>
      <c r="AFI41" s="1177"/>
      <c r="AFJ41" s="1177"/>
      <c r="AFK41" s="1177"/>
      <c r="AFL41" s="1177"/>
      <c r="AFM41" s="1177"/>
      <c r="AFN41" s="1177"/>
      <c r="AFO41" s="1177"/>
      <c r="AFP41" s="1177"/>
      <c r="AFQ41" s="1177"/>
      <c r="AFR41" s="1177"/>
      <c r="AFS41" s="1177"/>
      <c r="AFT41" s="1177"/>
      <c r="AFU41" s="1177"/>
      <c r="AFV41" s="1177"/>
      <c r="AFW41" s="1177"/>
      <c r="AFX41" s="1177"/>
      <c r="AFY41" s="1177"/>
      <c r="AFZ41" s="1177"/>
      <c r="AGA41" s="1177"/>
      <c r="AGB41" s="1177"/>
      <c r="AGC41" s="1177"/>
      <c r="AGD41" s="1177"/>
      <c r="AGE41" s="1177"/>
      <c r="AGF41" s="1177"/>
      <c r="AGG41" s="1177"/>
      <c r="AGH41" s="1177"/>
      <c r="AGI41" s="1177"/>
      <c r="AGJ41" s="1177"/>
      <c r="AGK41" s="1177"/>
      <c r="AGL41" s="1177"/>
      <c r="AGM41" s="1177"/>
      <c r="AGN41" s="1177"/>
      <c r="AGO41" s="1177"/>
      <c r="AGP41" s="1177"/>
      <c r="AGQ41" s="1177"/>
      <c r="AGR41" s="1177"/>
      <c r="AGS41" s="1177"/>
      <c r="AGT41" s="1177"/>
      <c r="AGU41" s="1177"/>
      <c r="AGV41" s="1177"/>
      <c r="AGW41" s="1177"/>
      <c r="AGX41" s="1177"/>
      <c r="AGY41" s="1177"/>
      <c r="AGZ41" s="1177"/>
      <c r="AHA41" s="1177"/>
      <c r="AHB41" s="1177"/>
      <c r="AHC41" s="1177"/>
      <c r="AHD41" s="1177"/>
      <c r="AHE41" s="1177"/>
      <c r="AHF41" s="1177"/>
      <c r="AHG41" s="1177"/>
      <c r="AHH41" s="1177"/>
      <c r="AHI41" s="1177"/>
      <c r="AHJ41" s="1177"/>
      <c r="AHK41" s="1177"/>
      <c r="AHL41" s="1177"/>
      <c r="AHM41" s="1177"/>
      <c r="AHN41" s="1177"/>
      <c r="AHO41" s="1177"/>
      <c r="AHP41" s="1177"/>
      <c r="AHQ41" s="1177"/>
      <c r="AHR41" s="1177"/>
      <c r="AHS41" s="1177"/>
      <c r="AHT41" s="1177"/>
      <c r="AHU41" s="1177"/>
      <c r="AHV41" s="1177"/>
      <c r="AHW41" s="1177"/>
      <c r="AHX41" s="1177"/>
      <c r="AHY41" s="1177"/>
      <c r="AHZ41" s="1177"/>
      <c r="AIA41" s="1177"/>
      <c r="AIB41" s="1177"/>
      <c r="AIC41" s="1177"/>
      <c r="AID41" s="1177"/>
      <c r="AIE41" s="1177"/>
      <c r="AIF41" s="1177"/>
      <c r="AIG41" s="1177"/>
      <c r="AIH41" s="1177"/>
      <c r="AII41" s="1177"/>
      <c r="AIJ41" s="1177"/>
      <c r="AIK41" s="1177"/>
      <c r="AIL41" s="1177"/>
      <c r="AIM41" s="1177"/>
      <c r="AIN41" s="1177"/>
      <c r="AIO41" s="1177"/>
      <c r="AIP41" s="1177"/>
      <c r="AIQ41" s="1177"/>
      <c r="AIR41" s="1177"/>
      <c r="AIS41" s="1177"/>
      <c r="AIT41" s="1177"/>
      <c r="AIU41" s="1177"/>
      <c r="AIV41" s="1177"/>
      <c r="AIW41" s="1177"/>
      <c r="AIX41" s="1177"/>
      <c r="AIY41" s="1177"/>
      <c r="AIZ41" s="1177"/>
      <c r="AJA41" s="1177"/>
      <c r="AJB41" s="1177"/>
      <c r="AJC41" s="1177"/>
      <c r="AJD41" s="1177"/>
      <c r="AJE41" s="1177"/>
      <c r="AJF41" s="1177"/>
      <c r="AJG41" s="1177"/>
      <c r="AJH41" s="1177"/>
      <c r="AJI41" s="1177"/>
      <c r="AJJ41" s="1177"/>
      <c r="AJK41" s="1177"/>
      <c r="AJL41" s="1177"/>
      <c r="AJM41" s="1177"/>
      <c r="AJN41" s="1177"/>
      <c r="AJO41" s="1177"/>
      <c r="AJP41" s="1177"/>
      <c r="AJQ41" s="1177"/>
      <c r="AJR41" s="1177"/>
      <c r="AJS41" s="1177"/>
      <c r="AJT41" s="1177"/>
      <c r="AJU41" s="1177"/>
      <c r="AJV41" s="1177"/>
      <c r="AJW41" s="1177"/>
      <c r="AJX41" s="1177"/>
      <c r="AJY41" s="1177"/>
      <c r="AJZ41" s="1177"/>
      <c r="AKA41" s="1177"/>
      <c r="AKB41" s="1177"/>
      <c r="AKC41" s="1177"/>
      <c r="AKD41" s="1177"/>
      <c r="AKE41" s="1177"/>
      <c r="AKF41" s="1177"/>
      <c r="AKG41" s="1177"/>
      <c r="AKH41" s="1177"/>
      <c r="AKI41" s="1177"/>
      <c r="AKJ41" s="1177"/>
      <c r="AKK41" s="1177"/>
      <c r="AKL41" s="1177"/>
      <c r="AKM41" s="1177"/>
      <c r="AKN41" s="1177"/>
      <c r="AKO41" s="1177"/>
      <c r="AKP41" s="1177"/>
      <c r="AKQ41" s="1177"/>
      <c r="AKR41" s="1177"/>
      <c r="AKS41" s="1177"/>
      <c r="AKT41" s="1177"/>
      <c r="AKU41" s="1177"/>
      <c r="AKV41" s="1177"/>
      <c r="AKW41" s="1177"/>
      <c r="AKX41" s="1177"/>
      <c r="AKY41" s="1177"/>
      <c r="AKZ41" s="1177"/>
      <c r="ALA41" s="1177"/>
      <c r="ALB41" s="1177"/>
      <c r="ALC41" s="1177"/>
      <c r="ALD41" s="1177"/>
      <c r="ALE41" s="1177"/>
      <c r="ALF41" s="1177"/>
      <c r="ALG41" s="1177"/>
      <c r="ALH41" s="1177"/>
      <c r="ALI41" s="1177"/>
      <c r="ALJ41" s="1177"/>
      <c r="ALK41" s="1177"/>
      <c r="ALL41" s="1177"/>
      <c r="ALM41" s="1177"/>
      <c r="ALN41" s="1177"/>
      <c r="ALO41" s="1177"/>
      <c r="ALP41" s="1177"/>
      <c r="ALQ41" s="1177"/>
      <c r="ALR41" s="1177"/>
      <c r="ALS41" s="1177"/>
      <c r="ALT41" s="1177"/>
      <c r="ALU41" s="1177"/>
      <c r="ALV41" s="1177"/>
      <c r="ALW41" s="1177"/>
      <c r="ALX41" s="1177"/>
      <c r="ALY41" s="1177"/>
      <c r="ALZ41" s="1177"/>
      <c r="AMA41" s="1177"/>
      <c r="AMB41" s="1177"/>
      <c r="AMC41" s="1177"/>
      <c r="AMD41" s="1177"/>
      <c r="AME41" s="1177"/>
      <c r="AMF41" s="1177"/>
      <c r="AMG41" s="1177"/>
      <c r="AMH41" s="1177"/>
      <c r="AMI41" s="1177"/>
      <c r="AMJ41" s="1177"/>
      <c r="AMK41" s="1177"/>
      <c r="AML41" s="1177"/>
      <c r="AMM41" s="1177"/>
      <c r="AMN41" s="1177"/>
      <c r="AMO41" s="1177"/>
      <c r="AMP41" s="1177"/>
      <c r="AMQ41" s="1177"/>
      <c r="AMR41" s="1177"/>
      <c r="AMS41" s="1177"/>
      <c r="AMT41" s="1177"/>
      <c r="AMU41" s="1177"/>
      <c r="AMV41" s="1177"/>
      <c r="AMW41" s="1177"/>
      <c r="AMX41" s="1177"/>
      <c r="AMY41" s="1177"/>
      <c r="AMZ41" s="1177"/>
      <c r="ANA41" s="1177"/>
      <c r="ANB41" s="1177"/>
      <c r="ANC41" s="1177"/>
      <c r="AND41" s="1177"/>
      <c r="ANE41" s="1177"/>
      <c r="ANF41" s="1177"/>
      <c r="ANG41" s="1177"/>
      <c r="ANH41" s="1177"/>
      <c r="ANI41" s="1177"/>
      <c r="ANJ41" s="1177"/>
      <c r="ANK41" s="1177"/>
      <c r="ANL41" s="1177"/>
      <c r="ANM41" s="1177"/>
      <c r="ANN41" s="1177"/>
      <c r="ANO41" s="1177"/>
      <c r="ANP41" s="1177"/>
      <c r="ANQ41" s="1177"/>
      <c r="ANR41" s="1177"/>
      <c r="ANS41" s="1177"/>
      <c r="ANT41" s="1177"/>
      <c r="ANU41" s="1177"/>
      <c r="ANV41" s="1177"/>
      <c r="ANW41" s="1177"/>
      <c r="ANX41" s="1177"/>
      <c r="ANY41" s="1177"/>
      <c r="ANZ41" s="1177"/>
      <c r="AOA41" s="1177"/>
      <c r="AOB41" s="1177"/>
      <c r="AOC41" s="1177"/>
      <c r="AOD41" s="1177"/>
      <c r="AOE41" s="1177"/>
      <c r="AOF41" s="1177"/>
      <c r="AOG41" s="1177"/>
      <c r="AOH41" s="1177"/>
      <c r="AOI41" s="1177"/>
      <c r="AOJ41" s="1177"/>
      <c r="AOK41" s="1177"/>
      <c r="AOL41" s="1177"/>
      <c r="AOM41" s="1177"/>
      <c r="AON41" s="1177"/>
      <c r="AOO41" s="1177"/>
      <c r="AOP41" s="1177"/>
      <c r="AOQ41" s="1177"/>
      <c r="AOR41" s="1177"/>
      <c r="AOS41" s="1177"/>
      <c r="AOT41" s="1177"/>
      <c r="AOU41" s="1177"/>
      <c r="AOV41" s="1177"/>
      <c r="AOW41" s="1177"/>
      <c r="AOX41" s="1177"/>
      <c r="AOY41" s="1177"/>
      <c r="AOZ41" s="1177"/>
      <c r="APA41" s="1177"/>
      <c r="APB41" s="1177"/>
      <c r="APC41" s="1177"/>
      <c r="APD41" s="1177"/>
      <c r="APE41" s="1177"/>
      <c r="APF41" s="1177"/>
      <c r="APG41" s="1177"/>
      <c r="APH41" s="1177"/>
      <c r="API41" s="1177"/>
      <c r="APJ41" s="1177"/>
      <c r="APK41" s="1177"/>
      <c r="APL41" s="1177"/>
      <c r="APM41" s="1177"/>
      <c r="APN41" s="1177"/>
      <c r="APO41" s="1177"/>
      <c r="APP41" s="1177"/>
      <c r="APQ41" s="1177"/>
      <c r="APR41" s="1177"/>
      <c r="APS41" s="1177"/>
      <c r="APT41" s="1177"/>
      <c r="APU41" s="1177"/>
      <c r="APV41" s="1177"/>
      <c r="APW41" s="1177"/>
      <c r="APX41" s="1177"/>
      <c r="APY41" s="1177"/>
      <c r="APZ41" s="1177"/>
      <c r="AQA41" s="1177"/>
      <c r="AQB41" s="1177"/>
      <c r="AQC41" s="1177"/>
      <c r="AQD41" s="1177"/>
      <c r="AQE41" s="1177"/>
      <c r="AQF41" s="1177"/>
      <c r="AQG41" s="1177"/>
      <c r="AQH41" s="1177"/>
      <c r="AQI41" s="1177"/>
      <c r="AQJ41" s="1177"/>
      <c r="AQK41" s="1177"/>
      <c r="AQL41" s="1177"/>
      <c r="AQM41" s="1177"/>
      <c r="AQN41" s="1177"/>
      <c r="AQO41" s="1177"/>
      <c r="AQP41" s="1177"/>
      <c r="AQQ41" s="1177"/>
      <c r="AQR41" s="1177"/>
      <c r="AQS41" s="1177"/>
      <c r="AQT41" s="1177"/>
      <c r="AQU41" s="1177"/>
      <c r="AQV41" s="1177"/>
      <c r="AQW41" s="1177"/>
      <c r="AQX41" s="1177"/>
      <c r="AQY41" s="1177"/>
      <c r="AQZ41" s="1177"/>
      <c r="ARA41" s="1177"/>
      <c r="ARB41" s="1177"/>
      <c r="ARC41" s="1177"/>
      <c r="ARD41" s="1177"/>
      <c r="ARE41" s="1177"/>
      <c r="ARF41" s="1177"/>
      <c r="ARG41" s="1177"/>
      <c r="ARH41" s="1177"/>
      <c r="ARI41" s="1177"/>
      <c r="ARJ41" s="1177"/>
      <c r="ARK41" s="1177"/>
      <c r="ARL41" s="1177"/>
      <c r="ARM41" s="1177"/>
      <c r="ARN41" s="1177"/>
      <c r="ARO41" s="1177"/>
      <c r="ARP41" s="1177"/>
      <c r="ARQ41" s="1177"/>
      <c r="ARR41" s="1177"/>
      <c r="ARS41" s="1177"/>
      <c r="ART41" s="1177"/>
      <c r="ARU41" s="1177"/>
      <c r="ARV41" s="1177"/>
      <c r="ARW41" s="1177"/>
      <c r="ARX41" s="1177"/>
      <c r="ARY41" s="1177"/>
      <c r="ARZ41" s="1177"/>
      <c r="ASA41" s="1177"/>
      <c r="ASB41" s="1177"/>
      <c r="ASC41" s="1177"/>
      <c r="ASD41" s="1177"/>
      <c r="ASE41" s="1177"/>
      <c r="ASF41" s="1177"/>
      <c r="ASG41" s="1177"/>
      <c r="ASH41" s="1177"/>
      <c r="ASI41" s="1177"/>
      <c r="ASJ41" s="1177"/>
      <c r="ASK41" s="1177"/>
      <c r="ASL41" s="1177"/>
      <c r="ASM41" s="1177"/>
      <c r="ASN41" s="1177"/>
      <c r="ASO41" s="1177"/>
      <c r="ASP41" s="1177"/>
      <c r="ASQ41" s="1177"/>
      <c r="ASR41" s="1177"/>
      <c r="ASS41" s="1177"/>
      <c r="AST41" s="1177"/>
      <c r="ASU41" s="1177"/>
      <c r="ASV41" s="1177"/>
      <c r="ASW41" s="1177"/>
      <c r="ASX41" s="1177"/>
      <c r="ASY41" s="1177"/>
      <c r="ASZ41" s="1177"/>
      <c r="ATA41" s="1177"/>
      <c r="ATB41" s="1177"/>
      <c r="ATC41" s="1177"/>
      <c r="ATD41" s="1177"/>
      <c r="ATE41" s="1177"/>
      <c r="ATF41" s="1177"/>
      <c r="ATG41" s="1177"/>
      <c r="ATH41" s="1177"/>
      <c r="ATI41" s="1177"/>
      <c r="ATJ41" s="1177"/>
      <c r="ATK41" s="1177"/>
      <c r="ATL41" s="1177"/>
      <c r="ATM41" s="1177"/>
      <c r="ATN41" s="1177"/>
      <c r="ATO41" s="1177"/>
      <c r="ATP41" s="1177"/>
      <c r="ATQ41" s="1177"/>
      <c r="ATR41" s="1177"/>
      <c r="ATS41" s="1177"/>
      <c r="ATT41" s="1177"/>
      <c r="ATU41" s="1177"/>
      <c r="ATV41" s="1177"/>
      <c r="ATW41" s="1177"/>
      <c r="ATX41" s="1177"/>
      <c r="ATY41" s="1177"/>
      <c r="ATZ41" s="1177"/>
      <c r="AUA41" s="1177"/>
      <c r="AUB41" s="1177"/>
      <c r="AUC41" s="1177"/>
      <c r="AUD41" s="1177"/>
      <c r="AUE41" s="1177"/>
      <c r="AUF41" s="1177"/>
      <c r="AUG41" s="1177"/>
      <c r="AUH41" s="1177"/>
      <c r="AUI41" s="1177"/>
      <c r="AUJ41" s="1177"/>
      <c r="AUK41" s="1177"/>
      <c r="AUL41" s="1177"/>
      <c r="AUM41" s="1177"/>
      <c r="AUN41" s="1177"/>
      <c r="AUO41" s="1177"/>
      <c r="AUP41" s="1177"/>
      <c r="AUQ41" s="1177"/>
      <c r="AUR41" s="1177"/>
      <c r="AUS41" s="1177"/>
      <c r="AUT41" s="1177"/>
      <c r="AUU41" s="1177"/>
      <c r="AUV41" s="1177"/>
      <c r="AUW41" s="1177"/>
      <c r="AUX41" s="1177"/>
      <c r="AUY41" s="1177"/>
      <c r="AUZ41" s="1177"/>
      <c r="AVA41" s="1177"/>
      <c r="AVB41" s="1177"/>
      <c r="AVC41" s="1177"/>
      <c r="AVD41" s="1177"/>
      <c r="AVE41" s="1177"/>
      <c r="AVF41" s="1177"/>
      <c r="AVG41" s="1177"/>
      <c r="AVH41" s="1177"/>
      <c r="AVI41" s="1177"/>
      <c r="AVJ41" s="1177"/>
      <c r="AVK41" s="1177"/>
      <c r="AVL41" s="1177"/>
      <c r="AVM41" s="1177"/>
      <c r="AVN41" s="1177"/>
      <c r="AVO41" s="1177"/>
      <c r="AVP41" s="1177"/>
      <c r="AVQ41" s="1177"/>
      <c r="AVR41" s="1177"/>
      <c r="AVS41" s="1177"/>
      <c r="AVT41" s="1177"/>
      <c r="AVU41" s="1177"/>
      <c r="AVV41" s="1177"/>
      <c r="AVW41" s="1177"/>
      <c r="AVX41" s="1177"/>
      <c r="AVY41" s="1177"/>
      <c r="AVZ41" s="1177"/>
      <c r="AWA41" s="1177"/>
      <c r="AWB41" s="1177"/>
      <c r="AWC41" s="1177"/>
      <c r="AWD41" s="1177"/>
      <c r="AWE41" s="1177"/>
      <c r="AWF41" s="1177"/>
      <c r="AWG41" s="1177"/>
      <c r="AWH41" s="1177"/>
      <c r="AWI41" s="1177"/>
      <c r="AWJ41" s="1177"/>
      <c r="AWK41" s="1177"/>
      <c r="AWL41" s="1177"/>
      <c r="AWM41" s="1177"/>
      <c r="AWN41" s="1177"/>
      <c r="AWO41" s="1177"/>
      <c r="AWP41" s="1177"/>
      <c r="AWQ41" s="1177"/>
      <c r="AWR41" s="1177"/>
      <c r="AWS41" s="1177"/>
      <c r="AWT41" s="1177"/>
      <c r="AWU41" s="1177"/>
      <c r="AWV41" s="1177"/>
      <c r="AWW41" s="1177"/>
      <c r="AWX41" s="1177"/>
      <c r="AWY41" s="1177"/>
      <c r="AWZ41" s="1177"/>
      <c r="AXA41" s="1177"/>
      <c r="AXB41" s="1177"/>
      <c r="AXC41" s="1177"/>
      <c r="AXD41" s="1177"/>
      <c r="AXE41" s="1177"/>
      <c r="AXF41" s="1177"/>
      <c r="AXG41" s="1177"/>
      <c r="AXH41" s="1177"/>
      <c r="AXI41" s="1177"/>
      <c r="AXJ41" s="1177"/>
      <c r="AXK41" s="1177"/>
      <c r="AXL41" s="1177"/>
      <c r="AXM41" s="1177"/>
      <c r="AXN41" s="1177"/>
      <c r="AXO41" s="1177"/>
      <c r="AXP41" s="1177"/>
      <c r="AXQ41" s="1177"/>
      <c r="AXR41" s="1177"/>
      <c r="AXS41" s="1177"/>
      <c r="AXT41" s="1177"/>
      <c r="AXU41" s="1177"/>
      <c r="AXV41" s="1177"/>
      <c r="AXW41" s="1177"/>
      <c r="AXX41" s="1177"/>
      <c r="AXY41" s="1177"/>
      <c r="AXZ41" s="1177"/>
      <c r="AYA41" s="1177"/>
      <c r="AYB41" s="1177"/>
      <c r="AYC41" s="1177"/>
      <c r="AYD41" s="1177"/>
      <c r="AYE41" s="1177"/>
      <c r="AYF41" s="1177"/>
      <c r="AYG41" s="1177"/>
      <c r="AYH41" s="1177"/>
      <c r="AYI41" s="1177"/>
      <c r="AYJ41" s="1177"/>
      <c r="AYK41" s="1177"/>
      <c r="AYL41" s="1177"/>
      <c r="AYM41" s="1177"/>
      <c r="AYN41" s="1177"/>
      <c r="AYO41" s="1177"/>
      <c r="AYP41" s="1177"/>
      <c r="AYQ41" s="1177"/>
      <c r="AYR41" s="1177"/>
      <c r="AYS41" s="1177"/>
      <c r="AYT41" s="1177"/>
      <c r="AYU41" s="1177"/>
      <c r="AYV41" s="1177"/>
      <c r="AYW41" s="1177"/>
      <c r="AYX41" s="1177"/>
      <c r="AYY41" s="1177"/>
      <c r="AYZ41" s="1177"/>
      <c r="AZA41" s="1177"/>
      <c r="AZB41" s="1177"/>
      <c r="AZC41" s="1177"/>
      <c r="AZD41" s="1177"/>
      <c r="AZE41" s="1177"/>
      <c r="AZF41" s="1177"/>
      <c r="AZG41" s="1177"/>
      <c r="AZH41" s="1177"/>
      <c r="AZI41" s="1177"/>
      <c r="AZJ41" s="1177"/>
      <c r="AZK41" s="1177"/>
      <c r="AZL41" s="1177"/>
      <c r="AZM41" s="1177"/>
      <c r="AZN41" s="1177"/>
      <c r="AZO41" s="1177"/>
      <c r="AZP41" s="1177"/>
      <c r="AZQ41" s="1177"/>
      <c r="AZR41" s="1177"/>
      <c r="AZS41" s="1177"/>
      <c r="AZT41" s="1177"/>
      <c r="AZU41" s="1177"/>
      <c r="AZV41" s="1177"/>
      <c r="AZW41" s="1177"/>
      <c r="AZX41" s="1177"/>
      <c r="AZY41" s="1177"/>
      <c r="AZZ41" s="1177"/>
      <c r="BAA41" s="1177"/>
      <c r="BAB41" s="1177"/>
      <c r="BAC41" s="1177"/>
      <c r="BAD41" s="1177"/>
      <c r="BAE41" s="1177"/>
      <c r="BAF41" s="1177"/>
      <c r="BAG41" s="1177"/>
      <c r="BAH41" s="1177"/>
      <c r="BAI41" s="1177"/>
      <c r="BAJ41" s="1177"/>
      <c r="BAK41" s="1177"/>
      <c r="BAL41" s="1177"/>
      <c r="BAM41" s="1177"/>
      <c r="BAN41" s="1177"/>
      <c r="BAO41" s="1177"/>
      <c r="BAP41" s="1177"/>
      <c r="BAQ41" s="1177"/>
      <c r="BAR41" s="1177"/>
      <c r="BAS41" s="1177"/>
      <c r="BAT41" s="1177"/>
      <c r="BAU41" s="1177"/>
      <c r="BAV41" s="1177"/>
      <c r="BAW41" s="1177"/>
      <c r="BAX41" s="1177"/>
      <c r="BAY41" s="1177"/>
      <c r="BAZ41" s="1177"/>
      <c r="BBA41" s="1177"/>
      <c r="BBB41" s="1177"/>
      <c r="BBC41" s="1177"/>
      <c r="BBD41" s="1177"/>
      <c r="BBE41" s="1177"/>
      <c r="BBF41" s="1177"/>
      <c r="BBG41" s="1177"/>
      <c r="BBH41" s="1177"/>
      <c r="BBI41" s="1177"/>
      <c r="BBJ41" s="1177"/>
      <c r="BBK41" s="1177"/>
      <c r="BBL41" s="1177"/>
      <c r="BBM41" s="1177"/>
      <c r="BBN41" s="1177"/>
      <c r="BBO41" s="1177"/>
      <c r="BBP41" s="1177"/>
      <c r="BBQ41" s="1177"/>
      <c r="BBR41" s="1177"/>
      <c r="BBS41" s="1177"/>
      <c r="BBT41" s="1177"/>
      <c r="BBU41" s="1177"/>
      <c r="BBV41" s="1177"/>
      <c r="BBW41" s="1177"/>
      <c r="BBX41" s="1177"/>
      <c r="BBY41" s="1177"/>
      <c r="BBZ41" s="1177"/>
      <c r="BCA41" s="1177"/>
      <c r="BCB41" s="1177"/>
      <c r="BCC41" s="1177"/>
      <c r="BCD41" s="1177"/>
      <c r="BCE41" s="1177"/>
      <c r="BCF41" s="1177"/>
      <c r="BCG41" s="1177"/>
      <c r="BCH41" s="1177"/>
      <c r="BCI41" s="1177"/>
      <c r="BCJ41" s="1177"/>
      <c r="BCK41" s="1177"/>
      <c r="BCL41" s="1177"/>
      <c r="BCM41" s="1177"/>
      <c r="BCN41" s="1177"/>
      <c r="BCO41" s="1177"/>
      <c r="BCP41" s="1177"/>
      <c r="BCQ41" s="1177"/>
      <c r="BCR41" s="1177"/>
      <c r="BCS41" s="1177"/>
      <c r="BCT41" s="1177"/>
      <c r="BCU41" s="1177"/>
      <c r="BCV41" s="1177"/>
      <c r="BCW41" s="1177"/>
      <c r="BCX41" s="1177"/>
      <c r="BCY41" s="1177"/>
      <c r="BCZ41" s="1177"/>
      <c r="BDA41" s="1177"/>
      <c r="BDB41" s="1177"/>
      <c r="BDC41" s="1177"/>
      <c r="BDD41" s="1177"/>
      <c r="BDE41" s="1177"/>
      <c r="BDF41" s="1177"/>
      <c r="BDG41" s="1177"/>
      <c r="BDH41" s="1177"/>
      <c r="BDI41" s="1177"/>
      <c r="BDJ41" s="1177"/>
      <c r="BDK41" s="1177"/>
      <c r="BDL41" s="1177"/>
      <c r="BDM41" s="1177"/>
      <c r="BDN41" s="1177"/>
      <c r="BDO41" s="1177"/>
      <c r="BDP41" s="1177"/>
      <c r="BDQ41" s="1177"/>
      <c r="BDR41" s="1177"/>
      <c r="BDS41" s="1177"/>
      <c r="BDT41" s="1177"/>
      <c r="BDU41" s="1177"/>
      <c r="BDV41" s="1177"/>
      <c r="BDW41" s="1177"/>
      <c r="BDX41" s="1177"/>
      <c r="BDY41" s="1177"/>
      <c r="BDZ41" s="1177"/>
      <c r="BEA41" s="1177"/>
      <c r="BEB41" s="1177"/>
      <c r="BEC41" s="1177"/>
      <c r="BED41" s="1177"/>
      <c r="BEE41" s="1177"/>
      <c r="BEF41" s="1177"/>
      <c r="BEG41" s="1177"/>
      <c r="BEH41" s="1177"/>
      <c r="BEI41" s="1177"/>
      <c r="BEJ41" s="1177"/>
      <c r="BEK41" s="1177"/>
      <c r="BEL41" s="1177"/>
      <c r="BEM41" s="1177"/>
      <c r="BEN41" s="1177"/>
      <c r="BEO41" s="1177"/>
      <c r="BEP41" s="1177"/>
      <c r="BEQ41" s="1177"/>
      <c r="BER41" s="1177"/>
      <c r="BES41" s="1177"/>
      <c r="BET41" s="1177"/>
      <c r="BEU41" s="1177"/>
      <c r="BEV41" s="1177"/>
      <c r="BEW41" s="1177"/>
      <c r="BEX41" s="1177"/>
      <c r="BEY41" s="1177"/>
      <c r="BEZ41" s="1177"/>
      <c r="BFA41" s="1177"/>
      <c r="BFB41" s="1177"/>
      <c r="BFC41" s="1177"/>
      <c r="BFD41" s="1177"/>
      <c r="BFE41" s="1177"/>
      <c r="BFF41" s="1177"/>
      <c r="BFG41" s="1177"/>
      <c r="BFH41" s="1177"/>
      <c r="BFI41" s="1177"/>
      <c r="BFJ41" s="1177"/>
      <c r="BFK41" s="1177"/>
      <c r="BFL41" s="1177"/>
      <c r="BFM41" s="1177"/>
      <c r="BFN41" s="1177"/>
      <c r="BFO41" s="1177"/>
      <c r="BFP41" s="1177"/>
      <c r="BFQ41" s="1177"/>
      <c r="BFR41" s="1177"/>
      <c r="BFS41" s="1177"/>
      <c r="BFT41" s="1177"/>
      <c r="BFU41" s="1177"/>
      <c r="BFV41" s="1177"/>
      <c r="BFW41" s="1177"/>
      <c r="BFX41" s="1177"/>
      <c r="BFY41" s="1177"/>
      <c r="BFZ41" s="1177"/>
      <c r="BGA41" s="1177"/>
      <c r="BGB41" s="1177"/>
      <c r="BGC41" s="1177"/>
      <c r="BGD41" s="1177"/>
      <c r="BGE41" s="1177"/>
      <c r="BGF41" s="1177"/>
      <c r="BGG41" s="1177"/>
      <c r="BGH41" s="1177"/>
      <c r="BGI41" s="1177"/>
      <c r="BGJ41" s="1177"/>
      <c r="BGK41" s="1177"/>
      <c r="BGL41" s="1177"/>
      <c r="BGM41" s="1177"/>
      <c r="BGN41" s="1177"/>
      <c r="BGO41" s="1177"/>
      <c r="BGP41" s="1177"/>
      <c r="BGQ41" s="1177"/>
      <c r="BGR41" s="1177"/>
      <c r="BGS41" s="1177"/>
      <c r="BGT41" s="1177"/>
      <c r="BGU41" s="1177"/>
      <c r="BGV41" s="1177"/>
      <c r="BGW41" s="1177"/>
      <c r="BGX41" s="1177"/>
      <c r="BGY41" s="1177"/>
      <c r="BGZ41" s="1177"/>
      <c r="BHA41" s="1177"/>
      <c r="BHB41" s="1177"/>
      <c r="BHC41" s="1177"/>
      <c r="BHD41" s="1177"/>
      <c r="BHE41" s="1177"/>
      <c r="BHF41" s="1177"/>
      <c r="BHG41" s="1177"/>
      <c r="BHH41" s="1177"/>
      <c r="BHI41" s="1177"/>
      <c r="BHJ41" s="1177"/>
      <c r="BHK41" s="1177"/>
      <c r="BHL41" s="1177"/>
      <c r="BHM41" s="1177"/>
      <c r="BHN41" s="1177"/>
      <c r="BHO41" s="1177"/>
      <c r="BHP41" s="1177"/>
      <c r="BHQ41" s="1177"/>
      <c r="BHR41" s="1177"/>
      <c r="BHS41" s="1177"/>
      <c r="BHT41" s="1177"/>
      <c r="BHU41" s="1177"/>
      <c r="BHV41" s="1177"/>
      <c r="BHW41" s="1177"/>
      <c r="BHX41" s="1177"/>
      <c r="BHY41" s="1177"/>
      <c r="BHZ41" s="1177"/>
      <c r="BIA41" s="1177"/>
      <c r="BIB41" s="1177"/>
      <c r="BIC41" s="1177"/>
      <c r="BID41" s="1177"/>
      <c r="BIE41" s="1177"/>
      <c r="BIF41" s="1177"/>
      <c r="BIG41" s="1177"/>
      <c r="BIH41" s="1177"/>
      <c r="BII41" s="1177"/>
      <c r="BIJ41" s="1177"/>
      <c r="BIK41" s="1177"/>
      <c r="BIL41" s="1177"/>
      <c r="BIM41" s="1177"/>
      <c r="BIN41" s="1177"/>
      <c r="BIO41" s="1177"/>
      <c r="BIP41" s="1177"/>
      <c r="BIQ41" s="1177"/>
      <c r="BIR41" s="1177"/>
      <c r="BIS41" s="1177"/>
      <c r="BIT41" s="1177"/>
      <c r="BIU41" s="1177"/>
      <c r="BIV41" s="1177"/>
      <c r="BIW41" s="1177"/>
      <c r="BIX41" s="1177"/>
      <c r="BIY41" s="1177"/>
      <c r="BIZ41" s="1177"/>
      <c r="BJA41" s="1177"/>
      <c r="BJB41" s="1177"/>
      <c r="BJC41" s="1177"/>
      <c r="BJD41" s="1177"/>
      <c r="BJE41" s="1177"/>
      <c r="BJF41" s="1177"/>
      <c r="BJG41" s="1177"/>
      <c r="BJH41" s="1177"/>
      <c r="BJI41" s="1177"/>
      <c r="BJJ41" s="1177"/>
      <c r="BJK41" s="1177"/>
      <c r="BJL41" s="1177"/>
      <c r="BJM41" s="1177"/>
      <c r="BJN41" s="1177"/>
      <c r="BJO41" s="1177"/>
      <c r="BJP41" s="1177"/>
      <c r="BJQ41" s="1177"/>
      <c r="BJR41" s="1177"/>
      <c r="BJS41" s="1177"/>
      <c r="BJT41" s="1177"/>
      <c r="BJU41" s="1177"/>
      <c r="BJV41" s="1177"/>
      <c r="BJW41" s="1177"/>
      <c r="BJX41" s="1177"/>
      <c r="BJY41" s="1177"/>
      <c r="BJZ41" s="1177"/>
      <c r="BKA41" s="1177"/>
      <c r="BKB41" s="1177"/>
      <c r="BKC41" s="1177"/>
      <c r="BKD41" s="1177"/>
      <c r="BKE41" s="1177"/>
      <c r="BKF41" s="1177"/>
      <c r="BKG41" s="1177"/>
      <c r="BKH41" s="1177"/>
      <c r="BKI41" s="1177"/>
      <c r="BKJ41" s="1177"/>
      <c r="BKK41" s="1177"/>
      <c r="BKL41" s="1177"/>
      <c r="BKM41" s="1177"/>
      <c r="BKN41" s="1177"/>
      <c r="BKO41" s="1177"/>
      <c r="BKP41" s="1177"/>
      <c r="BKQ41" s="1177"/>
      <c r="BKR41" s="1177"/>
      <c r="BKS41" s="1177"/>
      <c r="BKT41" s="1177"/>
      <c r="BKU41" s="1177"/>
      <c r="BKV41" s="1177"/>
      <c r="BKW41" s="1177"/>
      <c r="BKX41" s="1177"/>
      <c r="BKY41" s="1177"/>
      <c r="BKZ41" s="1177"/>
      <c r="BLA41" s="1177"/>
      <c r="BLB41" s="1177"/>
      <c r="BLC41" s="1177"/>
      <c r="BLD41" s="1177"/>
      <c r="BLE41" s="1177"/>
      <c r="BLF41" s="1177"/>
      <c r="BLG41" s="1177"/>
      <c r="BLH41" s="1177"/>
      <c r="BLI41" s="1177"/>
      <c r="BLJ41" s="1177"/>
      <c r="BLK41" s="1177"/>
      <c r="BLL41" s="1177"/>
      <c r="BLM41" s="1177"/>
      <c r="BLN41" s="1177"/>
      <c r="BLO41" s="1177"/>
      <c r="BLP41" s="1177"/>
      <c r="BLQ41" s="1177"/>
      <c r="BLR41" s="1177"/>
      <c r="BLS41" s="1177"/>
      <c r="BLT41" s="1177"/>
      <c r="BLU41" s="1177"/>
      <c r="BLV41" s="1177"/>
      <c r="BLW41" s="1177"/>
      <c r="BLX41" s="1177"/>
      <c r="BLY41" s="1177"/>
      <c r="BLZ41" s="1177"/>
      <c r="BMA41" s="1177"/>
      <c r="BMB41" s="1177"/>
      <c r="BMC41" s="1177"/>
      <c r="BMD41" s="1177"/>
      <c r="BME41" s="1177"/>
      <c r="BMF41" s="1177"/>
      <c r="BMG41" s="1177"/>
      <c r="BMH41" s="1177"/>
      <c r="BMI41" s="1177"/>
      <c r="BMJ41" s="1177"/>
      <c r="BMK41" s="1177"/>
      <c r="BML41" s="1177"/>
      <c r="BMM41" s="1177"/>
      <c r="BMN41" s="1177"/>
      <c r="BMO41" s="1177"/>
      <c r="BMP41" s="1177"/>
      <c r="BMQ41" s="1177"/>
      <c r="BMR41" s="1177"/>
      <c r="BMS41" s="1177"/>
      <c r="BMT41" s="1177"/>
      <c r="BMU41" s="1177"/>
      <c r="BMV41" s="1177"/>
      <c r="BMW41" s="1177"/>
      <c r="BMX41" s="1177"/>
      <c r="BMY41" s="1177"/>
      <c r="BMZ41" s="1177"/>
      <c r="BNA41" s="1177"/>
      <c r="BNB41" s="1177"/>
      <c r="BNC41" s="1177"/>
      <c r="BND41" s="1177"/>
      <c r="BNE41" s="1177"/>
      <c r="BNF41" s="1177"/>
      <c r="BNG41" s="1177"/>
      <c r="BNH41" s="1177"/>
      <c r="BNI41" s="1177"/>
      <c r="BNJ41" s="1177"/>
      <c r="BNK41" s="1177"/>
      <c r="BNL41" s="1177"/>
      <c r="BNM41" s="1177"/>
      <c r="BNN41" s="1177"/>
      <c r="BNO41" s="1177"/>
      <c r="BNP41" s="1177"/>
      <c r="BNQ41" s="1177"/>
      <c r="BNR41" s="1177"/>
      <c r="BNS41" s="1177"/>
      <c r="BNT41" s="1177"/>
      <c r="BNU41" s="1177"/>
      <c r="BNV41" s="1177"/>
      <c r="BNW41" s="1177"/>
      <c r="BNX41" s="1177"/>
      <c r="BNY41" s="1177"/>
      <c r="BNZ41" s="1177"/>
      <c r="BOA41" s="1177"/>
      <c r="BOB41" s="1177"/>
      <c r="BOC41" s="1177"/>
      <c r="BOD41" s="1177"/>
      <c r="BOE41" s="1177"/>
      <c r="BOF41" s="1177"/>
      <c r="BOG41" s="1177"/>
      <c r="BOH41" s="1177"/>
      <c r="BOI41" s="1177"/>
      <c r="BOJ41" s="1177"/>
      <c r="BOK41" s="1177"/>
      <c r="BOL41" s="1177"/>
      <c r="BOM41" s="1177"/>
      <c r="BON41" s="1177"/>
      <c r="BOO41" s="1177"/>
      <c r="BOP41" s="1177"/>
      <c r="BOQ41" s="1177"/>
      <c r="BOR41" s="1177"/>
      <c r="BOS41" s="1177"/>
      <c r="BOT41" s="1177"/>
      <c r="BOU41" s="1177"/>
      <c r="BOV41" s="1177"/>
      <c r="BOW41" s="1177"/>
      <c r="BOX41" s="1177"/>
      <c r="BOY41" s="1177"/>
      <c r="BOZ41" s="1177"/>
      <c r="BPA41" s="1177"/>
      <c r="BPB41" s="1177"/>
      <c r="BPC41" s="1177"/>
      <c r="BPD41" s="1177"/>
      <c r="BPE41" s="1177"/>
      <c r="BPF41" s="1177"/>
      <c r="BPG41" s="1177"/>
      <c r="BPH41" s="1177"/>
      <c r="BPI41" s="1177"/>
      <c r="BPJ41" s="1177"/>
      <c r="BPK41" s="1177"/>
      <c r="BPL41" s="1177"/>
      <c r="BPM41" s="1177"/>
      <c r="BPN41" s="1177"/>
      <c r="BPO41" s="1177"/>
      <c r="BPP41" s="1177"/>
      <c r="BPQ41" s="1177"/>
      <c r="BPR41" s="1177"/>
      <c r="BPS41" s="1177"/>
      <c r="BPT41" s="1177"/>
      <c r="BPU41" s="1177"/>
      <c r="BPV41" s="1177"/>
      <c r="BPW41" s="1177"/>
      <c r="BPX41" s="1177"/>
      <c r="BPY41" s="1177"/>
      <c r="BPZ41" s="1177"/>
      <c r="BQA41" s="1177"/>
      <c r="BQB41" s="1177"/>
      <c r="BQC41" s="1177"/>
      <c r="BQD41" s="1177"/>
      <c r="BQE41" s="1177"/>
      <c r="BQF41" s="1177"/>
      <c r="BQG41" s="1177"/>
      <c r="BQH41" s="1177"/>
      <c r="BQI41" s="1177"/>
      <c r="BQJ41" s="1177"/>
      <c r="BQK41" s="1177"/>
      <c r="BQL41" s="1177"/>
      <c r="BQM41" s="1177"/>
      <c r="BQN41" s="1177"/>
      <c r="BQO41" s="1177"/>
      <c r="BQP41" s="1177"/>
      <c r="BQQ41" s="1177"/>
      <c r="BQR41" s="1177"/>
      <c r="BQS41" s="1177"/>
      <c r="BQT41" s="1177"/>
      <c r="BQU41" s="1177"/>
      <c r="BQV41" s="1177"/>
      <c r="BQW41" s="1177"/>
      <c r="BQX41" s="1177"/>
      <c r="BQY41" s="1177"/>
      <c r="BQZ41" s="1177"/>
      <c r="BRA41" s="1177"/>
      <c r="BRB41" s="1177"/>
      <c r="BRC41" s="1177"/>
      <c r="BRD41" s="1177"/>
      <c r="BRE41" s="1177"/>
      <c r="BRF41" s="1177"/>
      <c r="BRG41" s="1177"/>
      <c r="BRH41" s="1177"/>
      <c r="BRI41" s="1177"/>
      <c r="BRJ41" s="1177"/>
      <c r="BRK41" s="1177"/>
      <c r="BRL41" s="1177"/>
      <c r="BRM41" s="1177"/>
      <c r="BRN41" s="1177"/>
      <c r="BRO41" s="1177"/>
      <c r="BRP41" s="1177"/>
      <c r="BRQ41" s="1177"/>
      <c r="BRR41" s="1177"/>
      <c r="BRS41" s="1177"/>
      <c r="BRT41" s="1177"/>
      <c r="BRU41" s="1177"/>
      <c r="BRV41" s="1177"/>
      <c r="BRW41" s="1177"/>
      <c r="BRX41" s="1177"/>
      <c r="BRY41" s="1177"/>
      <c r="BRZ41" s="1177"/>
      <c r="BSA41" s="1177"/>
      <c r="BSB41" s="1177"/>
      <c r="BSC41" s="1177"/>
      <c r="BSD41" s="1177"/>
      <c r="BSE41" s="1177"/>
      <c r="BSF41" s="1177"/>
      <c r="BSG41" s="1177"/>
      <c r="BSH41" s="1177"/>
      <c r="BSI41" s="1177"/>
      <c r="BSJ41" s="1177"/>
      <c r="BSK41" s="1177"/>
      <c r="BSL41" s="1177"/>
      <c r="BSM41" s="1177"/>
      <c r="BSN41" s="1177"/>
      <c r="BSO41" s="1177"/>
      <c r="BSP41" s="1177"/>
      <c r="BSQ41" s="1177"/>
      <c r="BSR41" s="1177"/>
      <c r="BSS41" s="1177"/>
      <c r="BST41" s="1177"/>
      <c r="BSU41" s="1177"/>
      <c r="BSV41" s="1177"/>
      <c r="BSW41" s="1177"/>
      <c r="BSX41" s="1177"/>
      <c r="BSY41" s="1177"/>
      <c r="BSZ41" s="1177"/>
      <c r="BTA41" s="1177"/>
      <c r="BTB41" s="1177"/>
      <c r="BTC41" s="1177"/>
      <c r="BTD41" s="1177"/>
      <c r="BTE41" s="1177"/>
      <c r="BTF41" s="1177"/>
      <c r="BTG41" s="1177"/>
      <c r="BTH41" s="1177"/>
      <c r="BTI41" s="1177"/>
      <c r="BTJ41" s="1177"/>
      <c r="BTK41" s="1177"/>
      <c r="BTL41" s="1177"/>
      <c r="BTM41" s="1177"/>
      <c r="BTN41" s="1177"/>
      <c r="BTO41" s="1177"/>
      <c r="BTP41" s="1177"/>
      <c r="BTQ41" s="1177"/>
      <c r="BTR41" s="1177"/>
      <c r="BTS41" s="1177"/>
      <c r="BTT41" s="1177"/>
      <c r="BTU41" s="1177"/>
      <c r="BTV41" s="1177"/>
      <c r="BTW41" s="1177"/>
      <c r="BTX41" s="1177"/>
      <c r="BTY41" s="1177"/>
      <c r="BTZ41" s="1177"/>
      <c r="BUA41" s="1177"/>
      <c r="BUB41" s="1177"/>
      <c r="BUC41" s="1177"/>
      <c r="BUD41" s="1177"/>
      <c r="BUE41" s="1177"/>
      <c r="BUF41" s="1177"/>
      <c r="BUG41" s="1177"/>
      <c r="BUH41" s="1177"/>
      <c r="BUI41" s="1177"/>
      <c r="BUJ41" s="1177"/>
      <c r="BUK41" s="1177"/>
      <c r="BUL41" s="1177"/>
      <c r="BUM41" s="1177"/>
      <c r="BUN41" s="1177"/>
      <c r="BUO41" s="1177"/>
      <c r="BUP41" s="1177"/>
      <c r="BUQ41" s="1177"/>
      <c r="BUR41" s="1177"/>
      <c r="BUS41" s="1177"/>
      <c r="BUT41" s="1177"/>
      <c r="BUU41" s="1177"/>
      <c r="BUV41" s="1177"/>
      <c r="BUW41" s="1177"/>
      <c r="BUX41" s="1177"/>
      <c r="BUY41" s="1177"/>
      <c r="BUZ41" s="1177"/>
      <c r="BVA41" s="1177"/>
      <c r="BVB41" s="1177"/>
      <c r="BVC41" s="1177"/>
      <c r="BVD41" s="1177"/>
      <c r="BVE41" s="1177"/>
      <c r="BVF41" s="1177"/>
      <c r="BVG41" s="1177"/>
      <c r="BVH41" s="1177"/>
      <c r="BVI41" s="1177"/>
      <c r="BVJ41" s="1177"/>
      <c r="BVK41" s="1177"/>
      <c r="BVL41" s="1177"/>
      <c r="BVM41" s="1177"/>
      <c r="BVN41" s="1177"/>
      <c r="BVO41" s="1177"/>
      <c r="BVP41" s="1177"/>
      <c r="BVQ41" s="1177"/>
      <c r="BVR41" s="1177"/>
      <c r="BVS41" s="1177"/>
      <c r="BVT41" s="1177"/>
      <c r="BVU41" s="1177"/>
      <c r="BVV41" s="1177"/>
      <c r="BVW41" s="1177"/>
      <c r="BVX41" s="1177"/>
      <c r="BVY41" s="1177"/>
      <c r="BVZ41" s="1177"/>
      <c r="BWA41" s="1177"/>
      <c r="BWB41" s="1177"/>
      <c r="BWC41" s="1177"/>
      <c r="BWD41" s="1177"/>
      <c r="BWE41" s="1177"/>
      <c r="BWF41" s="1177"/>
      <c r="BWG41" s="1177"/>
      <c r="BWH41" s="1177"/>
      <c r="BWI41" s="1177"/>
      <c r="BWJ41" s="1177"/>
      <c r="BWK41" s="1177"/>
      <c r="BWL41" s="1177"/>
      <c r="BWM41" s="1177"/>
      <c r="BWN41" s="1177"/>
      <c r="BWO41" s="1177"/>
      <c r="BWP41" s="1177"/>
      <c r="BWQ41" s="1177"/>
      <c r="BWR41" s="1177"/>
      <c r="BWS41" s="1177"/>
      <c r="BWT41" s="1177"/>
      <c r="BWU41" s="1177"/>
      <c r="BWV41" s="1177"/>
      <c r="BWW41" s="1177"/>
      <c r="BWX41" s="1177"/>
      <c r="BWY41" s="1177"/>
      <c r="BWZ41" s="1177"/>
      <c r="BXA41" s="1177"/>
      <c r="BXB41" s="1177"/>
      <c r="BXC41" s="1177"/>
      <c r="BXD41" s="1177"/>
      <c r="BXE41" s="1177"/>
      <c r="BXF41" s="1177"/>
      <c r="BXG41" s="1177"/>
      <c r="BXH41" s="1177"/>
      <c r="BXI41" s="1177"/>
      <c r="BXJ41" s="1177"/>
      <c r="BXK41" s="1177"/>
      <c r="BXL41" s="1177"/>
      <c r="BXM41" s="1177"/>
      <c r="BXN41" s="1177"/>
      <c r="BXO41" s="1177"/>
      <c r="BXP41" s="1177"/>
      <c r="BXQ41" s="1177"/>
      <c r="BXR41" s="1177"/>
      <c r="BXS41" s="1177"/>
      <c r="BXT41" s="1177"/>
      <c r="BXU41" s="1177"/>
      <c r="BXV41" s="1177"/>
      <c r="BXW41" s="1177"/>
      <c r="BXX41" s="1177"/>
      <c r="BXY41" s="1177"/>
      <c r="BXZ41" s="1177"/>
      <c r="BYA41" s="1177"/>
      <c r="BYB41" s="1177"/>
      <c r="BYC41" s="1177"/>
      <c r="BYD41" s="1177"/>
      <c r="BYE41" s="1177"/>
      <c r="BYF41" s="1177"/>
      <c r="BYG41" s="1177"/>
      <c r="BYH41" s="1177"/>
      <c r="BYI41" s="1177"/>
      <c r="BYJ41" s="1177"/>
      <c r="BYK41" s="1177"/>
      <c r="BYL41" s="1177"/>
      <c r="BYM41" s="1177"/>
      <c r="BYN41" s="1177"/>
      <c r="BYO41" s="1177"/>
      <c r="BYP41" s="1177"/>
      <c r="BYQ41" s="1177"/>
      <c r="BYR41" s="1177"/>
      <c r="BYS41" s="1177"/>
      <c r="BYT41" s="1177"/>
      <c r="BYU41" s="1177"/>
      <c r="BYV41" s="1177"/>
      <c r="BYW41" s="1177"/>
      <c r="BYX41" s="1177"/>
      <c r="BYY41" s="1177"/>
      <c r="BYZ41" s="1177"/>
      <c r="BZA41" s="1177"/>
      <c r="BZB41" s="1177"/>
      <c r="BZC41" s="1177"/>
      <c r="BZD41" s="1177"/>
      <c r="BZE41" s="1177"/>
      <c r="BZF41" s="1177"/>
      <c r="BZG41" s="1177"/>
      <c r="BZH41" s="1177"/>
      <c r="BZI41" s="1177"/>
      <c r="BZJ41" s="1177"/>
      <c r="BZK41" s="1177"/>
      <c r="BZL41" s="1177"/>
      <c r="BZM41" s="1177"/>
      <c r="BZN41" s="1177"/>
      <c r="BZO41" s="1177"/>
      <c r="BZP41" s="1177"/>
      <c r="BZQ41" s="1177"/>
      <c r="BZR41" s="1177"/>
      <c r="BZS41" s="1177"/>
      <c r="BZT41" s="1177"/>
      <c r="BZU41" s="1177"/>
      <c r="BZV41" s="1177"/>
      <c r="BZW41" s="1177"/>
      <c r="BZX41" s="1177"/>
      <c r="BZY41" s="1177"/>
      <c r="BZZ41" s="1177"/>
      <c r="CAA41" s="1177"/>
      <c r="CAB41" s="1177"/>
      <c r="CAC41" s="1177"/>
      <c r="CAD41" s="1177"/>
      <c r="CAE41" s="1177"/>
      <c r="CAF41" s="1177"/>
      <c r="CAG41" s="1177"/>
      <c r="CAH41" s="1177"/>
      <c r="CAI41" s="1177"/>
      <c r="CAJ41" s="1177"/>
      <c r="CAK41" s="1177"/>
      <c r="CAL41" s="1177"/>
      <c r="CAM41" s="1177"/>
      <c r="CAN41" s="1177"/>
      <c r="CAO41" s="1177"/>
      <c r="CAP41" s="1177"/>
      <c r="CAQ41" s="1177"/>
      <c r="CAR41" s="1177"/>
      <c r="CAS41" s="1177"/>
      <c r="CAT41" s="1177"/>
      <c r="CAU41" s="1177"/>
      <c r="CAV41" s="1177"/>
      <c r="CAW41" s="1177"/>
      <c r="CAX41" s="1177"/>
      <c r="CAY41" s="1177"/>
      <c r="CAZ41" s="1177"/>
      <c r="CBA41" s="1177"/>
      <c r="CBB41" s="1177"/>
      <c r="CBC41" s="1177"/>
      <c r="CBD41" s="1177"/>
      <c r="CBE41" s="1177"/>
      <c r="CBF41" s="1177"/>
      <c r="CBG41" s="1177"/>
      <c r="CBH41" s="1177"/>
      <c r="CBI41" s="1177"/>
      <c r="CBJ41" s="1177"/>
      <c r="CBK41" s="1177"/>
      <c r="CBL41" s="1177"/>
      <c r="CBM41" s="1177"/>
      <c r="CBN41" s="1177"/>
      <c r="CBO41" s="1177"/>
      <c r="CBP41" s="1177"/>
      <c r="CBQ41" s="1177"/>
      <c r="CBR41" s="1177"/>
      <c r="CBS41" s="1177"/>
      <c r="CBT41" s="1177"/>
      <c r="CBU41" s="1177"/>
      <c r="CBV41" s="1177"/>
      <c r="CBW41" s="1177"/>
      <c r="CBX41" s="1177"/>
      <c r="CBY41" s="1177"/>
      <c r="CBZ41" s="1177"/>
      <c r="CCA41" s="1177"/>
      <c r="CCB41" s="1177"/>
      <c r="CCC41" s="1177"/>
      <c r="CCD41" s="1177"/>
      <c r="CCE41" s="1177"/>
      <c r="CCF41" s="1177"/>
      <c r="CCG41" s="1177"/>
      <c r="CCH41" s="1177"/>
      <c r="CCI41" s="1177"/>
      <c r="CCJ41" s="1177"/>
      <c r="CCK41" s="1177"/>
      <c r="CCL41" s="1177"/>
      <c r="CCM41" s="1177"/>
      <c r="CCN41" s="1177"/>
      <c r="CCO41" s="1177"/>
      <c r="CCP41" s="1177"/>
      <c r="CCQ41" s="1177"/>
      <c r="CCR41" s="1177"/>
      <c r="CCS41" s="1177"/>
      <c r="CCT41" s="1177"/>
      <c r="CCU41" s="1177"/>
      <c r="CCV41" s="1177"/>
      <c r="CCW41" s="1177"/>
      <c r="CCX41" s="1177"/>
      <c r="CCY41" s="1177"/>
      <c r="CCZ41" s="1177"/>
      <c r="CDA41" s="1177"/>
      <c r="CDB41" s="1177"/>
      <c r="CDC41" s="1177"/>
      <c r="CDD41" s="1177"/>
      <c r="CDE41" s="1177"/>
      <c r="CDF41" s="1177"/>
      <c r="CDG41" s="1177"/>
      <c r="CDH41" s="1177"/>
      <c r="CDI41" s="1177"/>
      <c r="CDJ41" s="1177"/>
      <c r="CDK41" s="1177"/>
      <c r="CDL41" s="1177"/>
      <c r="CDM41" s="1177"/>
      <c r="CDN41" s="1177"/>
      <c r="CDO41" s="1177"/>
      <c r="CDP41" s="1177"/>
      <c r="CDQ41" s="1177"/>
      <c r="CDR41" s="1177"/>
      <c r="CDS41" s="1177"/>
      <c r="CDT41" s="1177"/>
      <c r="CDU41" s="1177"/>
      <c r="CDV41" s="1177"/>
      <c r="CDW41" s="1177"/>
      <c r="CDX41" s="1177"/>
      <c r="CDY41" s="1177"/>
      <c r="CDZ41" s="1177"/>
      <c r="CEA41" s="1177"/>
      <c r="CEB41" s="1177"/>
      <c r="CEC41" s="1177"/>
      <c r="CED41" s="1177"/>
      <c r="CEE41" s="1177"/>
      <c r="CEF41" s="1177"/>
      <c r="CEG41" s="1177"/>
      <c r="CEH41" s="1177"/>
      <c r="CEI41" s="1177"/>
      <c r="CEJ41" s="1177"/>
      <c r="CEK41" s="1177"/>
      <c r="CEL41" s="1177"/>
      <c r="CEM41" s="1177"/>
      <c r="CEN41" s="1177"/>
      <c r="CEO41" s="1177"/>
      <c r="CEP41" s="1177"/>
      <c r="CEQ41" s="1177"/>
      <c r="CER41" s="1177"/>
      <c r="CES41" s="1177"/>
      <c r="CET41" s="1177"/>
      <c r="CEU41" s="1177"/>
      <c r="CEV41" s="1177"/>
      <c r="CEW41" s="1177"/>
      <c r="CEX41" s="1177"/>
      <c r="CEY41" s="1177"/>
      <c r="CEZ41" s="1177"/>
      <c r="CFA41" s="1177"/>
      <c r="CFB41" s="1177"/>
      <c r="CFC41" s="1177"/>
      <c r="CFD41" s="1177"/>
      <c r="CFE41" s="1177"/>
      <c r="CFF41" s="1177"/>
      <c r="CFG41" s="1177"/>
      <c r="CFH41" s="1177"/>
      <c r="CFI41" s="1177"/>
      <c r="CFJ41" s="1177"/>
      <c r="CFK41" s="1177"/>
      <c r="CFL41" s="1177"/>
      <c r="CFM41" s="1177"/>
      <c r="CFN41" s="1177"/>
      <c r="CFO41" s="1177"/>
      <c r="CFP41" s="1177"/>
      <c r="CFQ41" s="1177"/>
      <c r="CFR41" s="1177"/>
      <c r="CFS41" s="1177"/>
      <c r="CFT41" s="1177"/>
      <c r="CFU41" s="1177"/>
      <c r="CFV41" s="1177"/>
      <c r="CFW41" s="1177"/>
      <c r="CFX41" s="1177"/>
      <c r="CFY41" s="1177"/>
      <c r="CFZ41" s="1177"/>
      <c r="CGA41" s="1177"/>
      <c r="CGB41" s="1177"/>
      <c r="CGC41" s="1177"/>
      <c r="CGD41" s="1177"/>
      <c r="CGE41" s="1177"/>
      <c r="CGF41" s="1177"/>
      <c r="CGG41" s="1177"/>
      <c r="CGH41" s="1177"/>
      <c r="CGI41" s="1177"/>
      <c r="CGJ41" s="1177"/>
      <c r="CGK41" s="1177"/>
      <c r="CGL41" s="1177"/>
      <c r="CGM41" s="1177"/>
      <c r="CGN41" s="1177"/>
      <c r="CGO41" s="1177"/>
      <c r="CGP41" s="1177"/>
      <c r="CGQ41" s="1177"/>
      <c r="CGR41" s="1177"/>
      <c r="CGS41" s="1177"/>
      <c r="CGT41" s="1177"/>
      <c r="CGU41" s="1177"/>
      <c r="CGV41" s="1177"/>
      <c r="CGW41" s="1177"/>
      <c r="CGX41" s="1177"/>
      <c r="CGY41" s="1177"/>
      <c r="CGZ41" s="1177"/>
      <c r="CHA41" s="1177"/>
      <c r="CHB41" s="1177"/>
      <c r="CHC41" s="1177"/>
      <c r="CHD41" s="1177"/>
      <c r="CHE41" s="1177"/>
      <c r="CHF41" s="1177"/>
      <c r="CHG41" s="1177"/>
      <c r="CHH41" s="1177"/>
      <c r="CHI41" s="1177"/>
      <c r="CHJ41" s="1177"/>
      <c r="CHK41" s="1177"/>
      <c r="CHL41" s="1177"/>
      <c r="CHM41" s="1177"/>
      <c r="CHN41" s="1177"/>
      <c r="CHO41" s="1177"/>
      <c r="CHP41" s="1177"/>
      <c r="CHQ41" s="1177"/>
      <c r="CHR41" s="1177"/>
      <c r="CHS41" s="1177"/>
      <c r="CHT41" s="1177"/>
      <c r="CHU41" s="1177"/>
      <c r="CHV41" s="1177"/>
      <c r="CHW41" s="1177"/>
      <c r="CHX41" s="1177"/>
      <c r="CHY41" s="1177"/>
      <c r="CHZ41" s="1177"/>
      <c r="CIA41" s="1177"/>
      <c r="CIB41" s="1177"/>
      <c r="CIC41" s="1177"/>
      <c r="CID41" s="1177"/>
      <c r="CIE41" s="1177"/>
      <c r="CIF41" s="1177"/>
      <c r="CIG41" s="1177"/>
      <c r="CIH41" s="1177"/>
      <c r="CII41" s="1177"/>
      <c r="CIJ41" s="1177"/>
      <c r="CIK41" s="1177"/>
      <c r="CIL41" s="1177"/>
      <c r="CIM41" s="1177"/>
      <c r="CIN41" s="1177"/>
      <c r="CIO41" s="1177"/>
      <c r="CIP41" s="1177"/>
      <c r="CIQ41" s="1177"/>
      <c r="CIR41" s="1177"/>
      <c r="CIS41" s="1177"/>
      <c r="CIT41" s="1177"/>
      <c r="CIU41" s="1177"/>
      <c r="CIV41" s="1177"/>
      <c r="CIW41" s="1177"/>
      <c r="CIX41" s="1177"/>
      <c r="CIY41" s="1177"/>
      <c r="CIZ41" s="1177"/>
      <c r="CJA41" s="1177"/>
      <c r="CJB41" s="1177"/>
      <c r="CJC41" s="1177"/>
      <c r="CJD41" s="1177"/>
      <c r="CJE41" s="1177"/>
      <c r="CJF41" s="1177"/>
      <c r="CJG41" s="1177"/>
      <c r="CJH41" s="1177"/>
      <c r="CJI41" s="1177"/>
      <c r="CJJ41" s="1177"/>
      <c r="CJK41" s="1177"/>
      <c r="CJL41" s="1177"/>
      <c r="CJM41" s="1177"/>
      <c r="CJN41" s="1177"/>
      <c r="CJO41" s="1177"/>
      <c r="CJP41" s="1177"/>
      <c r="CJQ41" s="1177"/>
      <c r="CJR41" s="1177"/>
      <c r="CJS41" s="1177"/>
      <c r="CJT41" s="1177"/>
      <c r="CJU41" s="1177"/>
      <c r="CJV41" s="1177"/>
      <c r="CJW41" s="1177"/>
      <c r="CJX41" s="1177"/>
      <c r="CJY41" s="1177"/>
      <c r="CJZ41" s="1177"/>
      <c r="CKA41" s="1177"/>
      <c r="CKB41" s="1177"/>
      <c r="CKC41" s="1177"/>
      <c r="CKD41" s="1177"/>
      <c r="CKE41" s="1177"/>
      <c r="CKF41" s="1177"/>
      <c r="CKG41" s="1177"/>
      <c r="CKH41" s="1177"/>
      <c r="CKI41" s="1177"/>
      <c r="CKJ41" s="1177"/>
      <c r="CKK41" s="1177"/>
      <c r="CKL41" s="1177"/>
      <c r="CKM41" s="1177"/>
      <c r="CKN41" s="1177"/>
      <c r="CKO41" s="1177"/>
      <c r="CKP41" s="1177"/>
      <c r="CKQ41" s="1177"/>
      <c r="CKR41" s="1177"/>
      <c r="CKS41" s="1177"/>
      <c r="CKT41" s="1177"/>
      <c r="CKU41" s="1177"/>
      <c r="CKV41" s="1177"/>
      <c r="CKW41" s="1177"/>
      <c r="CKX41" s="1177"/>
      <c r="CKY41" s="1177"/>
      <c r="CKZ41" s="1177"/>
      <c r="CLA41" s="1177"/>
      <c r="CLB41" s="1177"/>
      <c r="CLC41" s="1177"/>
      <c r="CLD41" s="1177"/>
      <c r="CLE41" s="1177"/>
      <c r="CLF41" s="1177"/>
      <c r="CLG41" s="1177"/>
      <c r="CLH41" s="1177"/>
      <c r="CLI41" s="1177"/>
      <c r="CLJ41" s="1177"/>
      <c r="CLK41" s="1177"/>
      <c r="CLL41" s="1177"/>
      <c r="CLM41" s="1177"/>
      <c r="CLN41" s="1177"/>
      <c r="CLO41" s="1177"/>
      <c r="CLP41" s="1177"/>
      <c r="CLQ41" s="1177"/>
      <c r="CLR41" s="1177"/>
      <c r="CLS41" s="1177"/>
      <c r="CLT41" s="1177"/>
      <c r="CLU41" s="1177"/>
      <c r="CLV41" s="1177"/>
      <c r="CLW41" s="1177"/>
      <c r="CLX41" s="1177"/>
      <c r="CLY41" s="1177"/>
      <c r="CLZ41" s="1177"/>
      <c r="CMA41" s="1177"/>
      <c r="CMB41" s="1177"/>
      <c r="CMC41" s="1177"/>
      <c r="CMD41" s="1177"/>
      <c r="CME41" s="1177"/>
      <c r="CMF41" s="1177"/>
      <c r="CMG41" s="1177"/>
      <c r="CMH41" s="1177"/>
      <c r="CMI41" s="1177"/>
      <c r="CMJ41" s="1177"/>
      <c r="CMK41" s="1177"/>
      <c r="CML41" s="1177"/>
      <c r="CMM41" s="1177"/>
      <c r="CMN41" s="1177"/>
      <c r="CMO41" s="1177"/>
      <c r="CMP41" s="1177"/>
      <c r="CMQ41" s="1177"/>
      <c r="CMR41" s="1177"/>
      <c r="CMS41" s="1177"/>
      <c r="CMT41" s="1177"/>
      <c r="CMU41" s="1177"/>
      <c r="CMV41" s="1177"/>
      <c r="CMW41" s="1177"/>
      <c r="CMX41" s="1177"/>
      <c r="CMY41" s="1177"/>
      <c r="CMZ41" s="1177"/>
      <c r="CNA41" s="1177"/>
      <c r="CNB41" s="1177"/>
      <c r="CNC41" s="1177"/>
      <c r="CND41" s="1177"/>
      <c r="CNE41" s="1177"/>
      <c r="CNF41" s="1177"/>
      <c r="CNG41" s="1177"/>
      <c r="CNH41" s="1177"/>
      <c r="CNI41" s="1177"/>
      <c r="CNJ41" s="1177"/>
      <c r="CNK41" s="1177"/>
      <c r="CNL41" s="1177"/>
      <c r="CNM41" s="1177"/>
      <c r="CNN41" s="1177"/>
      <c r="CNO41" s="1177"/>
      <c r="CNP41" s="1177"/>
      <c r="CNQ41" s="1177"/>
      <c r="CNR41" s="1177"/>
      <c r="CNS41" s="1177"/>
      <c r="CNT41" s="1177"/>
      <c r="CNU41" s="1177"/>
      <c r="CNV41" s="1177"/>
      <c r="CNW41" s="1177"/>
      <c r="CNX41" s="1177"/>
      <c r="CNY41" s="1177"/>
      <c r="CNZ41" s="1177"/>
      <c r="COA41" s="1177"/>
      <c r="COB41" s="1177"/>
      <c r="COC41" s="1177"/>
      <c r="COD41" s="1177"/>
      <c r="COE41" s="1177"/>
      <c r="COF41" s="1177"/>
      <c r="COG41" s="1177"/>
      <c r="COH41" s="1177"/>
      <c r="COI41" s="1177"/>
      <c r="COJ41" s="1177"/>
      <c r="COK41" s="1177"/>
      <c r="COL41" s="1177"/>
      <c r="COM41" s="1177"/>
      <c r="CON41" s="1177"/>
      <c r="COO41" s="1177"/>
      <c r="COP41" s="1177"/>
      <c r="COQ41" s="1177"/>
      <c r="COR41" s="1177"/>
      <c r="COS41" s="1177"/>
      <c r="COT41" s="1177"/>
      <c r="COU41" s="1177"/>
      <c r="COV41" s="1177"/>
      <c r="COW41" s="1177"/>
      <c r="COX41" s="1177"/>
      <c r="COY41" s="1177"/>
      <c r="COZ41" s="1177"/>
      <c r="CPA41" s="1177"/>
      <c r="CPB41" s="1177"/>
      <c r="CPC41" s="1177"/>
      <c r="CPD41" s="1177"/>
      <c r="CPE41" s="1177"/>
      <c r="CPF41" s="1177"/>
      <c r="CPG41" s="1177"/>
      <c r="CPH41" s="1177"/>
      <c r="CPI41" s="1177"/>
      <c r="CPJ41" s="1177"/>
      <c r="CPK41" s="1177"/>
      <c r="CPL41" s="1177"/>
      <c r="CPM41" s="1177"/>
      <c r="CPN41" s="1177"/>
      <c r="CPO41" s="1177"/>
      <c r="CPP41" s="1177"/>
      <c r="CPQ41" s="1177"/>
      <c r="CPR41" s="1177"/>
      <c r="CPS41" s="1177"/>
      <c r="CPT41" s="1177"/>
      <c r="CPU41" s="1177"/>
      <c r="CPV41" s="1177"/>
      <c r="CPW41" s="1177"/>
      <c r="CPX41" s="1177"/>
      <c r="CPY41" s="1177"/>
      <c r="CPZ41" s="1177"/>
      <c r="CQA41" s="1177"/>
      <c r="CQB41" s="1177"/>
      <c r="CQC41" s="1177"/>
      <c r="CQD41" s="1177"/>
      <c r="CQE41" s="1177"/>
      <c r="CQF41" s="1177"/>
      <c r="CQG41" s="1177"/>
      <c r="CQH41" s="1177"/>
      <c r="CQI41" s="1177"/>
      <c r="CQJ41" s="1177"/>
      <c r="CQK41" s="1177"/>
      <c r="CQL41" s="1177"/>
      <c r="CQM41" s="1177"/>
      <c r="CQN41" s="1177"/>
      <c r="CQO41" s="1177"/>
      <c r="CQP41" s="1177"/>
      <c r="CQQ41" s="1177"/>
      <c r="CQR41" s="1177"/>
      <c r="CQS41" s="1177"/>
      <c r="CQT41" s="1177"/>
      <c r="CQU41" s="1177"/>
      <c r="CQV41" s="1177"/>
      <c r="CQW41" s="1177"/>
      <c r="CQX41" s="1177"/>
      <c r="CQY41" s="1177"/>
      <c r="CQZ41" s="1177"/>
      <c r="CRA41" s="1177"/>
      <c r="CRB41" s="1177"/>
      <c r="CRC41" s="1177"/>
      <c r="CRD41" s="1177"/>
      <c r="CRE41" s="1177"/>
      <c r="CRF41" s="1177"/>
      <c r="CRG41" s="1177"/>
      <c r="CRH41" s="1177"/>
      <c r="CRI41" s="1177"/>
      <c r="CRJ41" s="1177"/>
      <c r="CRK41" s="1177"/>
      <c r="CRL41" s="1177"/>
      <c r="CRM41" s="1177"/>
      <c r="CRN41" s="1177"/>
      <c r="CRO41" s="1177"/>
      <c r="CRP41" s="1177"/>
      <c r="CRQ41" s="1177"/>
      <c r="CRR41" s="1177"/>
      <c r="CRS41" s="1177"/>
      <c r="CRT41" s="1177"/>
      <c r="CRU41" s="1177"/>
      <c r="CRV41" s="1177"/>
      <c r="CRW41" s="1177"/>
      <c r="CRX41" s="1177"/>
      <c r="CRY41" s="1177"/>
      <c r="CRZ41" s="1177"/>
      <c r="CSA41" s="1177"/>
      <c r="CSB41" s="1177"/>
      <c r="CSC41" s="1177"/>
      <c r="CSD41" s="1177"/>
      <c r="CSE41" s="1177"/>
      <c r="CSF41" s="1177"/>
      <c r="CSG41" s="1177"/>
      <c r="CSH41" s="1177"/>
      <c r="CSI41" s="1177"/>
      <c r="CSJ41" s="1177"/>
      <c r="CSK41" s="1177"/>
      <c r="CSL41" s="1177"/>
      <c r="CSM41" s="1177"/>
      <c r="CSN41" s="1177"/>
      <c r="CSO41" s="1177"/>
      <c r="CSP41" s="1177"/>
      <c r="CSQ41" s="1177"/>
      <c r="CSR41" s="1177"/>
      <c r="CSS41" s="1177"/>
      <c r="CST41" s="1177"/>
      <c r="CSU41" s="1177"/>
      <c r="CSV41" s="1177"/>
      <c r="CSW41" s="1177"/>
      <c r="CSX41" s="1177"/>
      <c r="CSY41" s="1177"/>
      <c r="CSZ41" s="1177"/>
      <c r="CTA41" s="1177"/>
      <c r="CTB41" s="1177"/>
      <c r="CTC41" s="1177"/>
      <c r="CTD41" s="1177"/>
      <c r="CTE41" s="1177"/>
      <c r="CTF41" s="1177"/>
      <c r="CTG41" s="1177"/>
      <c r="CTH41" s="1177"/>
      <c r="CTI41" s="1177"/>
      <c r="CTJ41" s="1177"/>
      <c r="CTK41" s="1177"/>
      <c r="CTL41" s="1177"/>
      <c r="CTM41" s="1177"/>
      <c r="CTN41" s="1177"/>
      <c r="CTO41" s="1177"/>
      <c r="CTP41" s="1177"/>
      <c r="CTQ41" s="1177"/>
      <c r="CTR41" s="1177"/>
      <c r="CTS41" s="1177"/>
      <c r="CTT41" s="1177"/>
      <c r="CTU41" s="1177"/>
      <c r="CTV41" s="1177"/>
      <c r="CTW41" s="1177"/>
      <c r="CTX41" s="1177"/>
      <c r="CTY41" s="1177"/>
      <c r="CTZ41" s="1177"/>
      <c r="CUA41" s="1177"/>
      <c r="CUB41" s="1177"/>
      <c r="CUC41" s="1177"/>
      <c r="CUD41" s="1177"/>
      <c r="CUE41" s="1177"/>
      <c r="CUF41" s="1177"/>
      <c r="CUG41" s="1177"/>
      <c r="CUH41" s="1177"/>
      <c r="CUI41" s="1177"/>
      <c r="CUJ41" s="1177"/>
      <c r="CUK41" s="1177"/>
      <c r="CUL41" s="1177"/>
      <c r="CUM41" s="1177"/>
      <c r="CUN41" s="1177"/>
      <c r="CUO41" s="1177"/>
      <c r="CUP41" s="1177"/>
      <c r="CUQ41" s="1177"/>
      <c r="CUR41" s="1177"/>
      <c r="CUS41" s="1177"/>
      <c r="CUT41" s="1177"/>
      <c r="CUU41" s="1177"/>
      <c r="CUV41" s="1177"/>
      <c r="CUW41" s="1177"/>
      <c r="CUX41" s="1177"/>
      <c r="CUY41" s="1177"/>
      <c r="CUZ41" s="1177"/>
      <c r="CVA41" s="1177"/>
      <c r="CVB41" s="1177"/>
      <c r="CVC41" s="1177"/>
      <c r="CVD41" s="1177"/>
      <c r="CVE41" s="1177"/>
      <c r="CVF41" s="1177"/>
      <c r="CVG41" s="1177"/>
      <c r="CVH41" s="1177"/>
      <c r="CVI41" s="1177"/>
      <c r="CVJ41" s="1177"/>
      <c r="CVK41" s="1177"/>
      <c r="CVL41" s="1177"/>
      <c r="CVM41" s="1177"/>
      <c r="CVN41" s="1177"/>
      <c r="CVO41" s="1177"/>
      <c r="CVP41" s="1177"/>
      <c r="CVQ41" s="1177"/>
      <c r="CVR41" s="1177"/>
      <c r="CVS41" s="1177"/>
      <c r="CVT41" s="1177"/>
      <c r="CVU41" s="1177"/>
      <c r="CVV41" s="1177"/>
      <c r="CVW41" s="1177"/>
      <c r="CVX41" s="1177"/>
      <c r="CVY41" s="1177"/>
      <c r="CVZ41" s="1177"/>
      <c r="CWA41" s="1177"/>
      <c r="CWB41" s="1177"/>
      <c r="CWC41" s="1177"/>
      <c r="CWD41" s="1177"/>
      <c r="CWE41" s="1177"/>
      <c r="CWF41" s="1177"/>
      <c r="CWG41" s="1177"/>
      <c r="CWH41" s="1177"/>
      <c r="CWI41" s="1177"/>
      <c r="CWJ41" s="1177"/>
      <c r="CWK41" s="1177"/>
      <c r="CWL41" s="1177"/>
      <c r="CWM41" s="1177"/>
      <c r="CWN41" s="1177"/>
      <c r="CWO41" s="1177"/>
      <c r="CWP41" s="1177"/>
      <c r="CWQ41" s="1177"/>
      <c r="CWR41" s="1177"/>
      <c r="CWS41" s="1177"/>
      <c r="CWT41" s="1177"/>
      <c r="CWU41" s="1177"/>
      <c r="CWV41" s="1177"/>
      <c r="CWW41" s="1177"/>
      <c r="CWX41" s="1177"/>
      <c r="CWY41" s="1177"/>
      <c r="CWZ41" s="1177"/>
      <c r="CXA41" s="1177"/>
      <c r="CXB41" s="1177"/>
      <c r="CXC41" s="1177"/>
      <c r="CXD41" s="1177"/>
      <c r="CXE41" s="1177"/>
      <c r="CXF41" s="1177"/>
      <c r="CXG41" s="1177"/>
      <c r="CXH41" s="1177"/>
      <c r="CXI41" s="1177"/>
      <c r="CXJ41" s="1177"/>
      <c r="CXK41" s="1177"/>
      <c r="CXL41" s="1177"/>
      <c r="CXM41" s="1177"/>
      <c r="CXN41" s="1177"/>
      <c r="CXO41" s="1177"/>
      <c r="CXP41" s="1177"/>
      <c r="CXQ41" s="1177"/>
      <c r="CXR41" s="1177"/>
      <c r="CXS41" s="1177"/>
      <c r="CXT41" s="1177"/>
      <c r="CXU41" s="1177"/>
      <c r="CXV41" s="1177"/>
      <c r="CXW41" s="1177"/>
      <c r="CXX41" s="1177"/>
      <c r="CXY41" s="1177"/>
      <c r="CXZ41" s="1177"/>
      <c r="CYA41" s="1177"/>
      <c r="CYB41" s="1177"/>
      <c r="CYC41" s="1177"/>
      <c r="CYD41" s="1177"/>
      <c r="CYE41" s="1177"/>
      <c r="CYF41" s="1177"/>
      <c r="CYG41" s="1177"/>
      <c r="CYH41" s="1177"/>
      <c r="CYI41" s="1177"/>
      <c r="CYJ41" s="1177"/>
      <c r="CYK41" s="1177"/>
      <c r="CYL41" s="1177"/>
      <c r="CYM41" s="1177"/>
      <c r="CYN41" s="1177"/>
      <c r="CYO41" s="1177"/>
      <c r="CYP41" s="1177"/>
      <c r="CYQ41" s="1177"/>
      <c r="CYR41" s="1177"/>
      <c r="CYS41" s="1177"/>
      <c r="CYT41" s="1177"/>
      <c r="CYU41" s="1177"/>
      <c r="CYV41" s="1177"/>
      <c r="CYW41" s="1177"/>
      <c r="CYX41" s="1177"/>
      <c r="CYY41" s="1177"/>
      <c r="CYZ41" s="1177"/>
      <c r="CZA41" s="1177"/>
      <c r="CZB41" s="1177"/>
      <c r="CZC41" s="1177"/>
      <c r="CZD41" s="1177"/>
      <c r="CZE41" s="1177"/>
      <c r="CZF41" s="1177"/>
      <c r="CZG41" s="1177"/>
      <c r="CZH41" s="1177"/>
      <c r="CZI41" s="1177"/>
      <c r="CZJ41" s="1177"/>
      <c r="CZK41" s="1177"/>
      <c r="CZL41" s="1177"/>
      <c r="CZM41" s="1177"/>
      <c r="CZN41" s="1177"/>
      <c r="CZO41" s="1177"/>
      <c r="CZP41" s="1177"/>
      <c r="CZQ41" s="1177"/>
      <c r="CZR41" s="1177"/>
      <c r="CZS41" s="1177"/>
      <c r="CZT41" s="1177"/>
      <c r="CZU41" s="1177"/>
      <c r="CZV41" s="1177"/>
      <c r="CZW41" s="1177"/>
      <c r="CZX41" s="1177"/>
      <c r="CZY41" s="1177"/>
      <c r="CZZ41" s="1177"/>
      <c r="DAA41" s="1177"/>
      <c r="DAB41" s="1177"/>
      <c r="DAC41" s="1177"/>
      <c r="DAD41" s="1177"/>
      <c r="DAE41" s="1177"/>
      <c r="DAF41" s="1177"/>
      <c r="DAG41" s="1177"/>
      <c r="DAH41" s="1177"/>
      <c r="DAI41" s="1177"/>
      <c r="DAJ41" s="1177"/>
      <c r="DAK41" s="1177"/>
      <c r="DAL41" s="1177"/>
      <c r="DAM41" s="1177"/>
      <c r="DAN41" s="1177"/>
      <c r="DAO41" s="1177"/>
      <c r="DAP41" s="1177"/>
      <c r="DAQ41" s="1177"/>
      <c r="DAR41" s="1177"/>
      <c r="DAS41" s="1177"/>
      <c r="DAT41" s="1177"/>
      <c r="DAU41" s="1177"/>
      <c r="DAV41" s="1177"/>
      <c r="DAW41" s="1177"/>
      <c r="DAX41" s="1177"/>
      <c r="DAY41" s="1177"/>
      <c r="DAZ41" s="1177"/>
      <c r="DBA41" s="1177"/>
      <c r="DBB41" s="1177"/>
      <c r="DBC41" s="1177"/>
      <c r="DBD41" s="1177"/>
      <c r="DBE41" s="1177"/>
      <c r="DBF41" s="1177"/>
      <c r="DBG41" s="1177"/>
      <c r="DBH41" s="1177"/>
      <c r="DBI41" s="1177"/>
      <c r="DBJ41" s="1177"/>
      <c r="DBK41" s="1177"/>
      <c r="DBL41" s="1177"/>
      <c r="DBM41" s="1177"/>
      <c r="DBN41" s="1177"/>
      <c r="DBO41" s="1177"/>
      <c r="DBP41" s="1177"/>
      <c r="DBQ41" s="1177"/>
      <c r="DBR41" s="1177"/>
      <c r="DBS41" s="1177"/>
      <c r="DBT41" s="1177"/>
      <c r="DBU41" s="1177"/>
      <c r="DBV41" s="1177"/>
      <c r="DBW41" s="1177"/>
      <c r="DBX41" s="1177"/>
      <c r="DBY41" s="1177"/>
      <c r="DBZ41" s="1177"/>
      <c r="DCA41" s="1177"/>
      <c r="DCB41" s="1177"/>
      <c r="DCC41" s="1177"/>
      <c r="DCD41" s="1177"/>
      <c r="DCE41" s="1177"/>
      <c r="DCF41" s="1177"/>
      <c r="DCG41" s="1177"/>
      <c r="DCH41" s="1177"/>
      <c r="DCI41" s="1177"/>
      <c r="DCJ41" s="1177"/>
      <c r="DCK41" s="1177"/>
      <c r="DCL41" s="1177"/>
      <c r="DCM41" s="1177"/>
      <c r="DCN41" s="1177"/>
      <c r="DCO41" s="1177"/>
      <c r="DCP41" s="1177"/>
      <c r="DCQ41" s="1177"/>
      <c r="DCR41" s="1177"/>
      <c r="DCS41" s="1177"/>
      <c r="DCT41" s="1177"/>
      <c r="DCU41" s="1177"/>
      <c r="DCV41" s="1177"/>
      <c r="DCW41" s="1177"/>
      <c r="DCX41" s="1177"/>
      <c r="DCY41" s="1177"/>
      <c r="DCZ41" s="1177"/>
      <c r="DDA41" s="1177"/>
      <c r="DDB41" s="1177"/>
      <c r="DDC41" s="1177"/>
      <c r="DDD41" s="1177"/>
      <c r="DDE41" s="1177"/>
      <c r="DDF41" s="1177"/>
      <c r="DDG41" s="1177"/>
      <c r="DDH41" s="1177"/>
      <c r="DDI41" s="1177"/>
      <c r="DDJ41" s="1177"/>
      <c r="DDK41" s="1177"/>
      <c r="DDL41" s="1177"/>
      <c r="DDM41" s="1177"/>
      <c r="DDN41" s="1177"/>
      <c r="DDO41" s="1177"/>
      <c r="DDP41" s="1177"/>
      <c r="DDQ41" s="1177"/>
      <c r="DDR41" s="1177"/>
      <c r="DDS41" s="1177"/>
      <c r="DDT41" s="1177"/>
      <c r="DDU41" s="1177"/>
      <c r="DDV41" s="1177"/>
      <c r="DDW41" s="1177"/>
      <c r="DDX41" s="1177"/>
      <c r="DDY41" s="1177"/>
      <c r="DDZ41" s="1177"/>
      <c r="DEA41" s="1177"/>
      <c r="DEB41" s="1177"/>
      <c r="DEC41" s="1177"/>
      <c r="DED41" s="1177"/>
      <c r="DEE41" s="1177"/>
      <c r="DEF41" s="1177"/>
      <c r="DEG41" s="1177"/>
      <c r="DEH41" s="1177"/>
      <c r="DEI41" s="1177"/>
      <c r="DEJ41" s="1177"/>
      <c r="DEK41" s="1177"/>
      <c r="DEL41" s="1177"/>
      <c r="DEM41" s="1177"/>
      <c r="DEN41" s="1177"/>
      <c r="DEO41" s="1177"/>
      <c r="DEP41" s="1177"/>
      <c r="DEQ41" s="1177"/>
      <c r="DER41" s="1177"/>
      <c r="DES41" s="1177"/>
      <c r="DET41" s="1177"/>
      <c r="DEU41" s="1177"/>
      <c r="DEV41" s="1177"/>
      <c r="DEW41" s="1177"/>
      <c r="DEX41" s="1177"/>
      <c r="DEY41" s="1177"/>
      <c r="DEZ41" s="1177"/>
      <c r="DFA41" s="1177"/>
      <c r="DFB41" s="1177"/>
      <c r="DFC41" s="1177"/>
      <c r="DFD41" s="1177"/>
      <c r="DFE41" s="1177"/>
      <c r="DFF41" s="1177"/>
      <c r="DFG41" s="1177"/>
      <c r="DFH41" s="1177"/>
      <c r="DFI41" s="1177"/>
      <c r="DFJ41" s="1177"/>
      <c r="DFK41" s="1177"/>
      <c r="DFL41" s="1177"/>
      <c r="DFM41" s="1177"/>
      <c r="DFN41" s="1177"/>
      <c r="DFO41" s="1177"/>
      <c r="DFP41" s="1177"/>
      <c r="DFQ41" s="1177"/>
      <c r="DFR41" s="1177"/>
      <c r="DFS41" s="1177"/>
      <c r="DFT41" s="1177"/>
      <c r="DFU41" s="1177"/>
      <c r="DFV41" s="1177"/>
      <c r="DFW41" s="1177"/>
      <c r="DFX41" s="1177"/>
      <c r="DFY41" s="1177"/>
      <c r="DFZ41" s="1177"/>
      <c r="DGA41" s="1177"/>
      <c r="DGB41" s="1177"/>
      <c r="DGC41" s="1177"/>
      <c r="DGD41" s="1177"/>
      <c r="DGE41" s="1177"/>
      <c r="DGF41" s="1177"/>
      <c r="DGG41" s="1177"/>
      <c r="DGH41" s="1177"/>
      <c r="DGI41" s="1177"/>
      <c r="DGJ41" s="1177"/>
      <c r="DGK41" s="1177"/>
      <c r="DGL41" s="1177"/>
      <c r="DGM41" s="1177"/>
      <c r="DGN41" s="1177"/>
      <c r="DGO41" s="1177"/>
      <c r="DGP41" s="1177"/>
      <c r="DGQ41" s="1177"/>
      <c r="DGR41" s="1177"/>
      <c r="DGS41" s="1177"/>
      <c r="DGT41" s="1177"/>
      <c r="DGU41" s="1177"/>
      <c r="DGV41" s="1177"/>
      <c r="DGW41" s="1177"/>
      <c r="DGX41" s="1177"/>
      <c r="DGY41" s="1177"/>
      <c r="DGZ41" s="1177"/>
      <c r="DHA41" s="1177"/>
      <c r="DHB41" s="1177"/>
      <c r="DHC41" s="1177"/>
      <c r="DHD41" s="1177"/>
      <c r="DHE41" s="1177"/>
      <c r="DHF41" s="1177"/>
      <c r="DHG41" s="1177"/>
      <c r="DHH41" s="1177"/>
      <c r="DHI41" s="1177"/>
      <c r="DHJ41" s="1177"/>
      <c r="DHK41" s="1177"/>
      <c r="DHL41" s="1177"/>
      <c r="DHM41" s="1177"/>
      <c r="DHN41" s="1177"/>
      <c r="DHO41" s="1177"/>
      <c r="DHP41" s="1177"/>
      <c r="DHQ41" s="1177"/>
      <c r="DHR41" s="1177"/>
      <c r="DHS41" s="1177"/>
      <c r="DHT41" s="1177"/>
      <c r="DHU41" s="1177"/>
      <c r="DHV41" s="1177"/>
      <c r="DHW41" s="1177"/>
      <c r="DHX41" s="1177"/>
      <c r="DHY41" s="1177"/>
      <c r="DHZ41" s="1177"/>
      <c r="DIA41" s="1177"/>
      <c r="DIB41" s="1177"/>
      <c r="DIC41" s="1177"/>
      <c r="DID41" s="1177"/>
      <c r="DIE41" s="1177"/>
      <c r="DIF41" s="1177"/>
      <c r="DIG41" s="1177"/>
      <c r="DIH41" s="1177"/>
      <c r="DII41" s="1177"/>
      <c r="DIJ41" s="1177"/>
      <c r="DIK41" s="1177"/>
      <c r="DIL41" s="1177"/>
      <c r="DIM41" s="1177"/>
      <c r="DIN41" s="1177"/>
      <c r="DIO41" s="1177"/>
      <c r="DIP41" s="1177"/>
      <c r="DIQ41" s="1177"/>
      <c r="DIR41" s="1177"/>
      <c r="DIS41" s="1177"/>
      <c r="DIT41" s="1177"/>
      <c r="DIU41" s="1177"/>
      <c r="DIV41" s="1177"/>
      <c r="DIW41" s="1177"/>
      <c r="DIX41" s="1177"/>
      <c r="DIY41" s="1177"/>
      <c r="DIZ41" s="1177"/>
      <c r="DJA41" s="1177"/>
      <c r="DJB41" s="1177"/>
      <c r="DJC41" s="1177"/>
      <c r="DJD41" s="1177"/>
      <c r="DJE41" s="1177"/>
      <c r="DJF41" s="1177"/>
      <c r="DJG41" s="1177"/>
      <c r="DJH41" s="1177"/>
      <c r="DJI41" s="1177"/>
      <c r="DJJ41" s="1177"/>
      <c r="DJK41" s="1177"/>
      <c r="DJL41" s="1177"/>
      <c r="DJM41" s="1177"/>
      <c r="DJN41" s="1177"/>
      <c r="DJO41" s="1177"/>
      <c r="DJP41" s="1177"/>
      <c r="DJQ41" s="1177"/>
      <c r="DJR41" s="1177"/>
      <c r="DJS41" s="1177"/>
      <c r="DJT41" s="1177"/>
      <c r="DJU41" s="1177"/>
      <c r="DJV41" s="1177"/>
      <c r="DJW41" s="1177"/>
      <c r="DJX41" s="1177"/>
      <c r="DJY41" s="1177"/>
      <c r="DJZ41" s="1177"/>
      <c r="DKA41" s="1177"/>
      <c r="DKB41" s="1177"/>
      <c r="DKC41" s="1177"/>
      <c r="DKD41" s="1177"/>
      <c r="DKE41" s="1177"/>
      <c r="DKF41" s="1177"/>
      <c r="DKG41" s="1177"/>
      <c r="DKH41" s="1177"/>
      <c r="DKI41" s="1177"/>
      <c r="DKJ41" s="1177"/>
      <c r="DKK41" s="1177"/>
      <c r="DKL41" s="1177"/>
      <c r="DKM41" s="1177"/>
      <c r="DKN41" s="1177"/>
      <c r="DKO41" s="1177"/>
      <c r="DKP41" s="1177"/>
      <c r="DKQ41" s="1177"/>
      <c r="DKR41" s="1177"/>
      <c r="DKS41" s="1177"/>
      <c r="DKT41" s="1177"/>
      <c r="DKU41" s="1177"/>
      <c r="DKV41" s="1177"/>
      <c r="DKW41" s="1177"/>
      <c r="DKX41" s="1177"/>
      <c r="DKY41" s="1177"/>
      <c r="DKZ41" s="1177"/>
      <c r="DLA41" s="1177"/>
      <c r="DLB41" s="1177"/>
      <c r="DLC41" s="1177"/>
      <c r="DLD41" s="1177"/>
      <c r="DLE41" s="1177"/>
      <c r="DLF41" s="1177"/>
      <c r="DLG41" s="1177"/>
      <c r="DLH41" s="1177"/>
      <c r="DLI41" s="1177"/>
      <c r="DLJ41" s="1177"/>
      <c r="DLK41" s="1177"/>
      <c r="DLL41" s="1177"/>
      <c r="DLM41" s="1177"/>
      <c r="DLN41" s="1177"/>
      <c r="DLO41" s="1177"/>
      <c r="DLP41" s="1177"/>
      <c r="DLQ41" s="1177"/>
      <c r="DLR41" s="1177"/>
      <c r="DLS41" s="1177"/>
      <c r="DLT41" s="1177"/>
      <c r="DLU41" s="1177"/>
      <c r="DLV41" s="1177"/>
      <c r="DLW41" s="1177"/>
      <c r="DLX41" s="1177"/>
      <c r="DLY41" s="1177"/>
      <c r="DLZ41" s="1177"/>
      <c r="DMA41" s="1177"/>
      <c r="DMB41" s="1177"/>
      <c r="DMC41" s="1177"/>
      <c r="DMD41" s="1177"/>
      <c r="DME41" s="1177"/>
      <c r="DMF41" s="1177"/>
      <c r="DMG41" s="1177"/>
      <c r="DMH41" s="1177"/>
      <c r="DMI41" s="1177"/>
      <c r="DMJ41" s="1177"/>
      <c r="DMK41" s="1177"/>
      <c r="DML41" s="1177"/>
      <c r="DMM41" s="1177"/>
      <c r="DMN41" s="1177"/>
      <c r="DMO41" s="1177"/>
      <c r="DMP41" s="1177"/>
      <c r="DMQ41" s="1177"/>
      <c r="DMR41" s="1177"/>
      <c r="DMS41" s="1177"/>
      <c r="DMT41" s="1177"/>
      <c r="DMU41" s="1177"/>
      <c r="DMV41" s="1177"/>
      <c r="DMW41" s="1177"/>
      <c r="DMX41" s="1177"/>
      <c r="DMY41" s="1177"/>
      <c r="DMZ41" s="1177"/>
      <c r="DNA41" s="1177"/>
      <c r="DNB41" s="1177"/>
      <c r="DNC41" s="1177"/>
      <c r="DND41" s="1177"/>
      <c r="DNE41" s="1177"/>
      <c r="DNF41" s="1177"/>
      <c r="DNG41" s="1177"/>
      <c r="DNH41" s="1177"/>
      <c r="DNI41" s="1177"/>
      <c r="DNJ41" s="1177"/>
      <c r="DNK41" s="1177"/>
      <c r="DNL41" s="1177"/>
      <c r="DNM41" s="1177"/>
      <c r="DNN41" s="1177"/>
      <c r="DNO41" s="1177"/>
      <c r="DNP41" s="1177"/>
      <c r="DNQ41" s="1177"/>
      <c r="DNR41" s="1177"/>
      <c r="DNS41" s="1177"/>
      <c r="DNT41" s="1177"/>
      <c r="DNU41" s="1177"/>
      <c r="DNV41" s="1177"/>
      <c r="DNW41" s="1177"/>
      <c r="DNX41" s="1177"/>
      <c r="DNY41" s="1177"/>
      <c r="DNZ41" s="1177"/>
      <c r="DOA41" s="1177"/>
      <c r="DOB41" s="1177"/>
      <c r="DOC41" s="1177"/>
      <c r="DOD41" s="1177"/>
      <c r="DOE41" s="1177"/>
      <c r="DOF41" s="1177"/>
      <c r="DOG41" s="1177"/>
      <c r="DOH41" s="1177"/>
      <c r="DOI41" s="1177"/>
      <c r="DOJ41" s="1177"/>
      <c r="DOK41" s="1177"/>
      <c r="DOL41" s="1177"/>
      <c r="DOM41" s="1177"/>
      <c r="DON41" s="1177"/>
      <c r="DOO41" s="1177"/>
      <c r="DOP41" s="1177"/>
      <c r="DOQ41" s="1177"/>
      <c r="DOR41" s="1177"/>
      <c r="DOS41" s="1177"/>
      <c r="DOT41" s="1177"/>
      <c r="DOU41" s="1177"/>
      <c r="DOV41" s="1177"/>
      <c r="DOW41" s="1177"/>
      <c r="DOX41" s="1177"/>
      <c r="DOY41" s="1177"/>
      <c r="DOZ41" s="1177"/>
      <c r="DPA41" s="1177"/>
      <c r="DPB41" s="1177"/>
      <c r="DPC41" s="1177"/>
      <c r="DPD41" s="1177"/>
      <c r="DPE41" s="1177"/>
      <c r="DPF41" s="1177"/>
      <c r="DPG41" s="1177"/>
      <c r="DPH41" s="1177"/>
      <c r="DPI41" s="1177"/>
      <c r="DPJ41" s="1177"/>
      <c r="DPK41" s="1177"/>
      <c r="DPL41" s="1177"/>
      <c r="DPM41" s="1177"/>
      <c r="DPN41" s="1177"/>
      <c r="DPO41" s="1177"/>
      <c r="DPP41" s="1177"/>
      <c r="DPQ41" s="1177"/>
      <c r="DPR41" s="1177"/>
      <c r="DPS41" s="1177"/>
      <c r="DPT41" s="1177"/>
      <c r="DPU41" s="1177"/>
      <c r="DPV41" s="1177"/>
      <c r="DPW41" s="1177"/>
      <c r="DPX41" s="1177"/>
      <c r="DPY41" s="1177"/>
      <c r="DPZ41" s="1177"/>
      <c r="DQA41" s="1177"/>
      <c r="DQB41" s="1177"/>
      <c r="DQC41" s="1177"/>
      <c r="DQD41" s="1177"/>
      <c r="DQE41" s="1177"/>
      <c r="DQF41" s="1177"/>
      <c r="DQG41" s="1177"/>
      <c r="DQH41" s="1177"/>
      <c r="DQI41" s="1177"/>
      <c r="DQJ41" s="1177"/>
      <c r="DQK41" s="1177"/>
      <c r="DQL41" s="1177"/>
      <c r="DQM41" s="1177"/>
      <c r="DQN41" s="1177"/>
      <c r="DQO41" s="1177"/>
      <c r="DQP41" s="1177"/>
      <c r="DQQ41" s="1177"/>
      <c r="DQR41" s="1177"/>
      <c r="DQS41" s="1177"/>
      <c r="DQT41" s="1177"/>
      <c r="DQU41" s="1177"/>
      <c r="DQV41" s="1177"/>
      <c r="DQW41" s="1177"/>
      <c r="DQX41" s="1177"/>
      <c r="DQY41" s="1177"/>
      <c r="DQZ41" s="1177"/>
      <c r="DRA41" s="1177"/>
      <c r="DRB41" s="1177"/>
      <c r="DRC41" s="1177"/>
      <c r="DRD41" s="1177"/>
      <c r="DRE41" s="1177"/>
      <c r="DRF41" s="1177"/>
      <c r="DRG41" s="1177"/>
      <c r="DRH41" s="1177"/>
      <c r="DRI41" s="1177"/>
      <c r="DRJ41" s="1177"/>
      <c r="DRK41" s="1177"/>
      <c r="DRL41" s="1177"/>
      <c r="DRM41" s="1177"/>
      <c r="DRN41" s="1177"/>
      <c r="DRO41" s="1177"/>
      <c r="DRP41" s="1177"/>
      <c r="DRQ41" s="1177"/>
      <c r="DRR41" s="1177"/>
      <c r="DRS41" s="1177"/>
      <c r="DRT41" s="1177"/>
      <c r="DRU41" s="1177"/>
      <c r="DRV41" s="1177"/>
      <c r="DRW41" s="1177"/>
      <c r="DRX41" s="1177"/>
      <c r="DRY41" s="1177"/>
      <c r="DRZ41" s="1177"/>
      <c r="DSA41" s="1177"/>
      <c r="DSB41" s="1177"/>
      <c r="DSC41" s="1177"/>
      <c r="DSD41" s="1177"/>
      <c r="DSE41" s="1177"/>
      <c r="DSF41" s="1177"/>
      <c r="DSG41" s="1177"/>
      <c r="DSH41" s="1177"/>
      <c r="DSI41" s="1177"/>
      <c r="DSJ41" s="1177"/>
      <c r="DSK41" s="1177"/>
      <c r="DSL41" s="1177"/>
      <c r="DSM41" s="1177"/>
      <c r="DSN41" s="1177"/>
      <c r="DSO41" s="1177"/>
      <c r="DSP41" s="1177"/>
      <c r="DSQ41" s="1177"/>
      <c r="DSR41" s="1177"/>
      <c r="DSS41" s="1177"/>
      <c r="DST41" s="1177"/>
      <c r="DSU41" s="1177"/>
      <c r="DSV41" s="1177"/>
      <c r="DSW41" s="1177"/>
      <c r="DSX41" s="1177"/>
      <c r="DSY41" s="1177"/>
      <c r="DSZ41" s="1177"/>
      <c r="DTA41" s="1177"/>
      <c r="DTB41" s="1177"/>
      <c r="DTC41" s="1177"/>
      <c r="DTD41" s="1177"/>
      <c r="DTE41" s="1177"/>
      <c r="DTF41" s="1177"/>
      <c r="DTG41" s="1177"/>
      <c r="DTH41" s="1177"/>
      <c r="DTI41" s="1177"/>
      <c r="DTJ41" s="1177"/>
      <c r="DTK41" s="1177"/>
      <c r="DTL41" s="1177"/>
      <c r="DTM41" s="1177"/>
      <c r="DTN41" s="1177"/>
      <c r="DTO41" s="1177"/>
      <c r="DTP41" s="1177"/>
      <c r="DTQ41" s="1177"/>
      <c r="DTR41" s="1177"/>
      <c r="DTS41" s="1177"/>
      <c r="DTT41" s="1177"/>
      <c r="DTU41" s="1177"/>
      <c r="DTV41" s="1177"/>
      <c r="DTW41" s="1177"/>
      <c r="DTX41" s="1177"/>
      <c r="DTY41" s="1177"/>
      <c r="DTZ41" s="1177"/>
      <c r="DUA41" s="1177"/>
      <c r="DUB41" s="1177"/>
      <c r="DUC41" s="1177"/>
      <c r="DUD41" s="1177"/>
      <c r="DUE41" s="1177"/>
      <c r="DUF41" s="1177"/>
      <c r="DUG41" s="1177"/>
      <c r="DUH41" s="1177"/>
      <c r="DUI41" s="1177"/>
      <c r="DUJ41" s="1177"/>
      <c r="DUK41" s="1177"/>
      <c r="DUL41" s="1177"/>
      <c r="DUM41" s="1177"/>
      <c r="DUN41" s="1177"/>
      <c r="DUO41" s="1177"/>
      <c r="DUP41" s="1177"/>
      <c r="DUQ41" s="1177"/>
      <c r="DUR41" s="1177"/>
      <c r="DUS41" s="1177"/>
      <c r="DUT41" s="1177"/>
      <c r="DUU41" s="1177"/>
      <c r="DUV41" s="1177"/>
      <c r="DUW41" s="1177"/>
      <c r="DUX41" s="1177"/>
      <c r="DUY41" s="1177"/>
      <c r="DUZ41" s="1177"/>
      <c r="DVA41" s="1177"/>
      <c r="DVB41" s="1177"/>
      <c r="DVC41" s="1177"/>
      <c r="DVD41" s="1177"/>
      <c r="DVE41" s="1177"/>
      <c r="DVF41" s="1177"/>
      <c r="DVG41" s="1177"/>
      <c r="DVH41" s="1177"/>
      <c r="DVI41" s="1177"/>
      <c r="DVJ41" s="1177"/>
      <c r="DVK41" s="1177"/>
      <c r="DVL41" s="1177"/>
      <c r="DVM41" s="1177"/>
      <c r="DVN41" s="1177"/>
      <c r="DVO41" s="1177"/>
      <c r="DVP41" s="1177"/>
      <c r="DVQ41" s="1177"/>
      <c r="DVR41" s="1177"/>
      <c r="DVS41" s="1177"/>
      <c r="DVT41" s="1177"/>
      <c r="DVU41" s="1177"/>
      <c r="DVV41" s="1177"/>
      <c r="DVW41" s="1177"/>
      <c r="DVX41" s="1177"/>
      <c r="DVY41" s="1177"/>
      <c r="DVZ41" s="1177"/>
      <c r="DWA41" s="1177"/>
      <c r="DWB41" s="1177"/>
      <c r="DWC41" s="1177"/>
      <c r="DWD41" s="1177"/>
      <c r="DWE41" s="1177"/>
      <c r="DWF41" s="1177"/>
      <c r="DWG41" s="1177"/>
      <c r="DWH41" s="1177"/>
      <c r="DWI41" s="1177"/>
      <c r="DWJ41" s="1177"/>
      <c r="DWK41" s="1177"/>
      <c r="DWL41" s="1177"/>
      <c r="DWM41" s="1177"/>
      <c r="DWN41" s="1177"/>
      <c r="DWO41" s="1177"/>
      <c r="DWP41" s="1177"/>
      <c r="DWQ41" s="1177"/>
      <c r="DWR41" s="1177"/>
      <c r="DWS41" s="1177"/>
      <c r="DWT41" s="1177"/>
      <c r="DWU41" s="1177"/>
      <c r="DWV41" s="1177"/>
      <c r="DWW41" s="1177"/>
      <c r="DWX41" s="1177"/>
      <c r="DWY41" s="1177"/>
      <c r="DWZ41" s="1177"/>
      <c r="DXA41" s="1177"/>
      <c r="DXB41" s="1177"/>
      <c r="DXC41" s="1177"/>
      <c r="DXD41" s="1177"/>
      <c r="DXE41" s="1177"/>
      <c r="DXF41" s="1177"/>
      <c r="DXG41" s="1177"/>
      <c r="DXH41" s="1177"/>
      <c r="DXI41" s="1177"/>
      <c r="DXJ41" s="1177"/>
      <c r="DXK41" s="1177"/>
      <c r="DXL41" s="1177"/>
      <c r="DXM41" s="1177"/>
      <c r="DXN41" s="1177"/>
      <c r="DXO41" s="1177"/>
      <c r="DXP41" s="1177"/>
      <c r="DXQ41" s="1177"/>
      <c r="DXR41" s="1177"/>
      <c r="DXS41" s="1177"/>
      <c r="DXT41" s="1177"/>
      <c r="DXU41" s="1177"/>
      <c r="DXV41" s="1177"/>
      <c r="DXW41" s="1177"/>
      <c r="DXX41" s="1177"/>
      <c r="DXY41" s="1177"/>
      <c r="DXZ41" s="1177"/>
      <c r="DYA41" s="1177"/>
      <c r="DYB41" s="1177"/>
      <c r="DYC41" s="1177"/>
      <c r="DYD41" s="1177"/>
      <c r="DYE41" s="1177"/>
      <c r="DYF41" s="1177"/>
      <c r="DYG41" s="1177"/>
      <c r="DYH41" s="1177"/>
      <c r="DYI41" s="1177"/>
      <c r="DYJ41" s="1177"/>
      <c r="DYK41" s="1177"/>
      <c r="DYL41" s="1177"/>
      <c r="DYM41" s="1177"/>
      <c r="DYN41" s="1177"/>
      <c r="DYO41" s="1177"/>
      <c r="DYP41" s="1177"/>
      <c r="DYQ41" s="1177"/>
      <c r="DYR41" s="1177"/>
      <c r="DYS41" s="1177"/>
      <c r="DYT41" s="1177"/>
      <c r="DYU41" s="1177"/>
      <c r="DYV41" s="1177"/>
      <c r="DYW41" s="1177"/>
      <c r="DYX41" s="1177"/>
      <c r="DYY41" s="1177"/>
      <c r="DYZ41" s="1177"/>
      <c r="DZA41" s="1177"/>
      <c r="DZB41" s="1177"/>
      <c r="DZC41" s="1177"/>
      <c r="DZD41" s="1177"/>
      <c r="DZE41" s="1177"/>
      <c r="DZF41" s="1177"/>
      <c r="DZG41" s="1177"/>
      <c r="DZH41" s="1177"/>
      <c r="DZI41" s="1177"/>
      <c r="DZJ41" s="1177"/>
      <c r="DZK41" s="1177"/>
      <c r="DZL41" s="1177"/>
      <c r="DZM41" s="1177"/>
      <c r="DZN41" s="1177"/>
      <c r="DZO41" s="1177"/>
      <c r="DZP41" s="1177"/>
      <c r="DZQ41" s="1177"/>
      <c r="DZR41" s="1177"/>
      <c r="DZS41" s="1177"/>
      <c r="DZT41" s="1177"/>
      <c r="DZU41" s="1177"/>
      <c r="DZV41" s="1177"/>
      <c r="DZW41" s="1177"/>
      <c r="DZX41" s="1177"/>
      <c r="DZY41" s="1177"/>
      <c r="DZZ41" s="1177"/>
      <c r="EAA41" s="1177"/>
      <c r="EAB41" s="1177"/>
      <c r="EAC41" s="1177"/>
      <c r="EAD41" s="1177"/>
      <c r="EAE41" s="1177"/>
      <c r="EAF41" s="1177"/>
      <c r="EAG41" s="1177"/>
      <c r="EAH41" s="1177"/>
      <c r="EAI41" s="1177"/>
      <c r="EAJ41" s="1177"/>
      <c r="EAK41" s="1177"/>
      <c r="EAL41" s="1177"/>
      <c r="EAM41" s="1177"/>
      <c r="EAN41" s="1177"/>
      <c r="EAO41" s="1177"/>
      <c r="EAP41" s="1177"/>
      <c r="EAQ41" s="1177"/>
      <c r="EAR41" s="1177"/>
      <c r="EAS41" s="1177"/>
      <c r="EAT41" s="1177"/>
      <c r="EAU41" s="1177"/>
      <c r="EAV41" s="1177"/>
      <c r="EAW41" s="1177"/>
      <c r="EAX41" s="1177"/>
      <c r="EAY41" s="1177"/>
      <c r="EAZ41" s="1177"/>
      <c r="EBA41" s="1177"/>
      <c r="EBB41" s="1177"/>
      <c r="EBC41" s="1177"/>
      <c r="EBD41" s="1177"/>
      <c r="EBE41" s="1177"/>
      <c r="EBF41" s="1177"/>
      <c r="EBG41" s="1177"/>
      <c r="EBH41" s="1177"/>
      <c r="EBI41" s="1177"/>
      <c r="EBJ41" s="1177"/>
      <c r="EBK41" s="1177"/>
      <c r="EBL41" s="1177"/>
      <c r="EBM41" s="1177"/>
      <c r="EBN41" s="1177"/>
      <c r="EBO41" s="1177"/>
      <c r="EBP41" s="1177"/>
      <c r="EBQ41" s="1177"/>
      <c r="EBR41" s="1177"/>
      <c r="EBS41" s="1177"/>
      <c r="EBT41" s="1177"/>
      <c r="EBU41" s="1177"/>
      <c r="EBV41" s="1177"/>
      <c r="EBW41" s="1177"/>
      <c r="EBX41" s="1177"/>
      <c r="EBY41" s="1177"/>
      <c r="EBZ41" s="1177"/>
      <c r="ECA41" s="1177"/>
      <c r="ECB41" s="1177"/>
      <c r="ECC41" s="1177"/>
      <c r="ECD41" s="1177"/>
      <c r="ECE41" s="1177"/>
      <c r="ECF41" s="1177"/>
      <c r="ECG41" s="1177"/>
      <c r="ECH41" s="1177"/>
      <c r="ECI41" s="1177"/>
      <c r="ECJ41" s="1177"/>
      <c r="ECK41" s="1177"/>
      <c r="ECL41" s="1177"/>
      <c r="ECM41" s="1177"/>
      <c r="ECN41" s="1177"/>
      <c r="ECO41" s="1177"/>
      <c r="ECP41" s="1177"/>
      <c r="ECQ41" s="1177"/>
      <c r="ECR41" s="1177"/>
      <c r="ECS41" s="1177"/>
      <c r="ECT41" s="1177"/>
      <c r="ECU41" s="1177"/>
      <c r="ECV41" s="1177"/>
      <c r="ECW41" s="1177"/>
      <c r="ECX41" s="1177"/>
      <c r="ECY41" s="1177"/>
      <c r="ECZ41" s="1177"/>
      <c r="EDA41" s="1177"/>
      <c r="EDB41" s="1177"/>
      <c r="EDC41" s="1177"/>
      <c r="EDD41" s="1177"/>
      <c r="EDE41" s="1177"/>
      <c r="EDF41" s="1177"/>
      <c r="EDG41" s="1177"/>
      <c r="EDH41" s="1177"/>
      <c r="EDI41" s="1177"/>
      <c r="EDJ41" s="1177"/>
      <c r="EDK41" s="1177"/>
      <c r="EDL41" s="1177"/>
      <c r="EDM41" s="1177"/>
      <c r="EDN41" s="1177"/>
      <c r="EDO41" s="1177"/>
      <c r="EDP41" s="1177"/>
      <c r="EDQ41" s="1177"/>
      <c r="EDR41" s="1177"/>
      <c r="EDS41" s="1177"/>
      <c r="EDT41" s="1177"/>
      <c r="EDU41" s="1177"/>
      <c r="EDV41" s="1177"/>
      <c r="EDW41" s="1177"/>
      <c r="EDX41" s="1177"/>
      <c r="EDY41" s="1177"/>
      <c r="EDZ41" s="1177"/>
      <c r="EEA41" s="1177"/>
      <c r="EEB41" s="1177"/>
      <c r="EEC41" s="1177"/>
      <c r="EED41" s="1177"/>
      <c r="EEE41" s="1177"/>
      <c r="EEF41" s="1177"/>
      <c r="EEG41" s="1177"/>
      <c r="EEH41" s="1177"/>
      <c r="EEI41" s="1177"/>
      <c r="EEJ41" s="1177"/>
      <c r="EEK41" s="1177"/>
      <c r="EEL41" s="1177"/>
      <c r="EEM41" s="1177"/>
      <c r="EEN41" s="1177"/>
      <c r="EEO41" s="1177"/>
      <c r="EEP41" s="1177"/>
      <c r="EEQ41" s="1177"/>
      <c r="EER41" s="1177"/>
      <c r="EES41" s="1177"/>
      <c r="EET41" s="1177"/>
      <c r="EEU41" s="1177"/>
      <c r="EEV41" s="1177"/>
      <c r="EEW41" s="1177"/>
      <c r="EEX41" s="1177"/>
      <c r="EEY41" s="1177"/>
      <c r="EEZ41" s="1177"/>
      <c r="EFA41" s="1177"/>
      <c r="EFB41" s="1177"/>
      <c r="EFC41" s="1177"/>
      <c r="EFD41" s="1177"/>
      <c r="EFE41" s="1177"/>
      <c r="EFF41" s="1177"/>
      <c r="EFG41" s="1177"/>
      <c r="EFH41" s="1177"/>
      <c r="EFI41" s="1177"/>
      <c r="EFJ41" s="1177"/>
      <c r="EFK41" s="1177"/>
      <c r="EFL41" s="1177"/>
      <c r="EFM41" s="1177"/>
      <c r="EFN41" s="1177"/>
      <c r="EFO41" s="1177"/>
      <c r="EFP41" s="1177"/>
      <c r="EFQ41" s="1177"/>
      <c r="EFR41" s="1177"/>
      <c r="EFS41" s="1177"/>
      <c r="EFT41" s="1177"/>
      <c r="EFU41" s="1177"/>
      <c r="EFV41" s="1177"/>
      <c r="EFW41" s="1177"/>
      <c r="EFX41" s="1177"/>
      <c r="EFY41" s="1177"/>
      <c r="EFZ41" s="1177"/>
      <c r="EGA41" s="1177"/>
      <c r="EGB41" s="1177"/>
      <c r="EGC41" s="1177"/>
      <c r="EGD41" s="1177"/>
      <c r="EGE41" s="1177"/>
      <c r="EGF41" s="1177"/>
      <c r="EGG41" s="1177"/>
      <c r="EGH41" s="1177"/>
      <c r="EGI41" s="1177"/>
      <c r="EGJ41" s="1177"/>
      <c r="EGK41" s="1177"/>
      <c r="EGL41" s="1177"/>
      <c r="EGM41" s="1177"/>
      <c r="EGN41" s="1177"/>
      <c r="EGO41" s="1177"/>
      <c r="EGP41" s="1177"/>
      <c r="EGQ41" s="1177"/>
      <c r="EGR41" s="1177"/>
      <c r="EGS41" s="1177"/>
      <c r="EGT41" s="1177"/>
      <c r="EGU41" s="1177"/>
      <c r="EGV41" s="1177"/>
      <c r="EGW41" s="1177"/>
      <c r="EGX41" s="1177"/>
      <c r="EGY41" s="1177"/>
      <c r="EGZ41" s="1177"/>
      <c r="EHA41" s="1177"/>
      <c r="EHB41" s="1177"/>
      <c r="EHC41" s="1177"/>
      <c r="EHD41" s="1177"/>
      <c r="EHE41" s="1177"/>
      <c r="EHF41" s="1177"/>
      <c r="EHG41" s="1177"/>
      <c r="EHH41" s="1177"/>
      <c r="EHI41" s="1177"/>
      <c r="EHJ41" s="1177"/>
      <c r="EHK41" s="1177"/>
      <c r="EHL41" s="1177"/>
      <c r="EHM41" s="1177"/>
      <c r="EHN41" s="1177"/>
      <c r="EHO41" s="1177"/>
      <c r="EHP41" s="1177"/>
      <c r="EHQ41" s="1177"/>
      <c r="EHR41" s="1177"/>
      <c r="EHS41" s="1177"/>
      <c r="EHT41" s="1177"/>
      <c r="EHU41" s="1177"/>
      <c r="EHV41" s="1177"/>
      <c r="EHW41" s="1177"/>
      <c r="EHX41" s="1177"/>
      <c r="EHY41" s="1177"/>
      <c r="EHZ41" s="1177"/>
      <c r="EIA41" s="1177"/>
      <c r="EIB41" s="1177"/>
      <c r="EIC41" s="1177"/>
      <c r="EID41" s="1177"/>
      <c r="EIE41" s="1177"/>
      <c r="EIF41" s="1177"/>
      <c r="EIG41" s="1177"/>
      <c r="EIH41" s="1177"/>
      <c r="EII41" s="1177"/>
      <c r="EIJ41" s="1177"/>
      <c r="EIK41" s="1177"/>
      <c r="EIL41" s="1177"/>
      <c r="EIM41" s="1177"/>
      <c r="EIN41" s="1177"/>
      <c r="EIO41" s="1177"/>
      <c r="EIP41" s="1177"/>
      <c r="EIQ41" s="1177"/>
      <c r="EIR41" s="1177"/>
      <c r="EIS41" s="1177"/>
      <c r="EIT41" s="1177"/>
      <c r="EIU41" s="1177"/>
      <c r="EIV41" s="1177"/>
      <c r="EIW41" s="1177"/>
      <c r="EIX41" s="1177"/>
      <c r="EIY41" s="1177"/>
      <c r="EIZ41" s="1177"/>
      <c r="EJA41" s="1177"/>
      <c r="EJB41" s="1177"/>
      <c r="EJC41" s="1177"/>
      <c r="EJD41" s="1177"/>
      <c r="EJE41" s="1177"/>
      <c r="EJF41" s="1177"/>
      <c r="EJG41" s="1177"/>
      <c r="EJH41" s="1177"/>
      <c r="EJI41" s="1177"/>
      <c r="EJJ41" s="1177"/>
      <c r="EJK41" s="1177"/>
      <c r="EJL41" s="1177"/>
      <c r="EJM41" s="1177"/>
      <c r="EJN41" s="1177"/>
      <c r="EJO41" s="1177"/>
      <c r="EJP41" s="1177"/>
      <c r="EJQ41" s="1177"/>
      <c r="EJR41" s="1177"/>
      <c r="EJS41" s="1177"/>
      <c r="EJT41" s="1177"/>
      <c r="EJU41" s="1177"/>
      <c r="EJV41" s="1177"/>
      <c r="EJW41" s="1177"/>
      <c r="EJX41" s="1177"/>
      <c r="EJY41" s="1177"/>
      <c r="EJZ41" s="1177"/>
      <c r="EKA41" s="1177"/>
      <c r="EKB41" s="1177"/>
      <c r="EKC41" s="1177"/>
      <c r="EKD41" s="1177"/>
      <c r="EKE41" s="1177"/>
      <c r="EKF41" s="1177"/>
      <c r="EKG41" s="1177"/>
      <c r="EKH41" s="1177"/>
      <c r="EKI41" s="1177"/>
      <c r="EKJ41" s="1177"/>
      <c r="EKK41" s="1177"/>
      <c r="EKL41" s="1177"/>
      <c r="EKM41" s="1177"/>
      <c r="EKN41" s="1177"/>
      <c r="EKO41" s="1177"/>
      <c r="EKP41" s="1177"/>
      <c r="EKQ41" s="1177"/>
      <c r="EKR41" s="1177"/>
      <c r="EKS41" s="1177"/>
      <c r="EKT41" s="1177"/>
      <c r="EKU41" s="1177"/>
      <c r="EKV41" s="1177"/>
      <c r="EKW41" s="1177"/>
      <c r="EKX41" s="1177"/>
      <c r="EKY41" s="1177"/>
      <c r="EKZ41" s="1177"/>
      <c r="ELA41" s="1177"/>
      <c r="ELB41" s="1177"/>
      <c r="ELC41" s="1177"/>
      <c r="ELD41" s="1177"/>
      <c r="ELE41" s="1177"/>
      <c r="ELF41" s="1177"/>
      <c r="ELG41" s="1177"/>
      <c r="ELH41" s="1177"/>
      <c r="ELI41" s="1177"/>
      <c r="ELJ41" s="1177"/>
      <c r="ELK41" s="1177"/>
      <c r="ELL41" s="1177"/>
      <c r="ELM41" s="1177"/>
      <c r="ELN41" s="1177"/>
      <c r="ELO41" s="1177"/>
      <c r="ELP41" s="1177"/>
      <c r="ELQ41" s="1177"/>
      <c r="ELR41" s="1177"/>
      <c r="ELS41" s="1177"/>
      <c r="ELT41" s="1177"/>
      <c r="ELU41" s="1177"/>
      <c r="ELV41" s="1177"/>
      <c r="ELW41" s="1177"/>
      <c r="ELX41" s="1177"/>
      <c r="ELY41" s="1177"/>
      <c r="ELZ41" s="1177"/>
      <c r="EMA41" s="1177"/>
      <c r="EMB41" s="1177"/>
      <c r="EMC41" s="1177"/>
      <c r="EMD41" s="1177"/>
      <c r="EME41" s="1177"/>
      <c r="EMF41" s="1177"/>
      <c r="EMG41" s="1177"/>
      <c r="EMH41" s="1177"/>
      <c r="EMI41" s="1177"/>
      <c r="EMJ41" s="1177"/>
      <c r="EMK41" s="1177"/>
      <c r="EML41" s="1177"/>
      <c r="EMM41" s="1177"/>
      <c r="EMN41" s="1177"/>
      <c r="EMO41" s="1177"/>
      <c r="EMP41" s="1177"/>
      <c r="EMQ41" s="1177"/>
      <c r="EMR41" s="1177"/>
      <c r="EMS41" s="1177"/>
      <c r="EMT41" s="1177"/>
      <c r="EMU41" s="1177"/>
      <c r="EMV41" s="1177"/>
      <c r="EMW41" s="1177"/>
      <c r="EMX41" s="1177"/>
      <c r="EMY41" s="1177"/>
      <c r="EMZ41" s="1177"/>
      <c r="ENA41" s="1177"/>
      <c r="ENB41" s="1177"/>
      <c r="ENC41" s="1177"/>
      <c r="END41" s="1177"/>
      <c r="ENE41" s="1177"/>
      <c r="ENF41" s="1177"/>
      <c r="ENG41" s="1177"/>
      <c r="ENH41" s="1177"/>
      <c r="ENI41" s="1177"/>
      <c r="ENJ41" s="1177"/>
      <c r="ENK41" s="1177"/>
      <c r="ENL41" s="1177"/>
      <c r="ENM41" s="1177"/>
      <c r="ENN41" s="1177"/>
      <c r="ENO41" s="1177"/>
      <c r="ENP41" s="1177"/>
      <c r="ENQ41" s="1177"/>
      <c r="ENR41" s="1177"/>
      <c r="ENS41" s="1177"/>
      <c r="ENT41" s="1177"/>
      <c r="ENU41" s="1177"/>
      <c r="ENV41" s="1177"/>
      <c r="ENW41" s="1177"/>
      <c r="ENX41" s="1177"/>
      <c r="ENY41" s="1177"/>
      <c r="ENZ41" s="1177"/>
      <c r="EOA41" s="1177"/>
      <c r="EOB41" s="1177"/>
      <c r="EOC41" s="1177"/>
      <c r="EOD41" s="1177"/>
      <c r="EOE41" s="1177"/>
      <c r="EOF41" s="1177"/>
      <c r="EOG41" s="1177"/>
      <c r="EOH41" s="1177"/>
      <c r="EOI41" s="1177"/>
      <c r="EOJ41" s="1177"/>
      <c r="EOK41" s="1177"/>
      <c r="EOL41" s="1177"/>
      <c r="EOM41" s="1177"/>
      <c r="EON41" s="1177"/>
      <c r="EOO41" s="1177"/>
      <c r="EOP41" s="1177"/>
      <c r="EOQ41" s="1177"/>
      <c r="EOR41" s="1177"/>
      <c r="EOS41" s="1177"/>
      <c r="EOT41" s="1177"/>
      <c r="EOU41" s="1177"/>
      <c r="EOV41" s="1177"/>
      <c r="EOW41" s="1177"/>
      <c r="EOX41" s="1177"/>
      <c r="EOY41" s="1177"/>
      <c r="EOZ41" s="1177"/>
      <c r="EPA41" s="1177"/>
      <c r="EPB41" s="1177"/>
      <c r="EPC41" s="1177"/>
      <c r="EPD41" s="1177"/>
      <c r="EPE41" s="1177"/>
      <c r="EPF41" s="1177"/>
      <c r="EPG41" s="1177"/>
      <c r="EPH41" s="1177"/>
      <c r="EPI41" s="1177"/>
      <c r="EPJ41" s="1177"/>
      <c r="EPK41" s="1177"/>
      <c r="EPL41" s="1177"/>
      <c r="EPM41" s="1177"/>
      <c r="EPN41" s="1177"/>
      <c r="EPO41" s="1177"/>
      <c r="EPP41" s="1177"/>
      <c r="EPQ41" s="1177"/>
      <c r="EPR41" s="1177"/>
      <c r="EPS41" s="1177"/>
      <c r="EPT41" s="1177"/>
      <c r="EPU41" s="1177"/>
      <c r="EPV41" s="1177"/>
      <c r="EPW41" s="1177"/>
      <c r="EPX41" s="1177"/>
      <c r="EPY41" s="1177"/>
      <c r="EPZ41" s="1177"/>
      <c r="EQA41" s="1177"/>
      <c r="EQB41" s="1177"/>
      <c r="EQC41" s="1177"/>
      <c r="EQD41" s="1177"/>
      <c r="EQE41" s="1177"/>
      <c r="EQF41" s="1177"/>
      <c r="EQG41" s="1177"/>
      <c r="EQH41" s="1177"/>
      <c r="EQI41" s="1177"/>
      <c r="EQJ41" s="1177"/>
      <c r="EQK41" s="1177"/>
      <c r="EQL41" s="1177"/>
      <c r="EQM41" s="1177"/>
      <c r="EQN41" s="1177"/>
      <c r="EQO41" s="1177"/>
      <c r="EQP41" s="1177"/>
      <c r="EQQ41" s="1177"/>
      <c r="EQR41" s="1177"/>
      <c r="EQS41" s="1177"/>
      <c r="EQT41" s="1177"/>
      <c r="EQU41" s="1177"/>
      <c r="EQV41" s="1177"/>
      <c r="EQW41" s="1177"/>
      <c r="EQX41" s="1177"/>
      <c r="EQY41" s="1177"/>
      <c r="EQZ41" s="1177"/>
      <c r="ERA41" s="1177"/>
      <c r="ERB41" s="1177"/>
      <c r="ERC41" s="1177"/>
      <c r="ERD41" s="1177"/>
      <c r="ERE41" s="1177"/>
      <c r="ERF41" s="1177"/>
      <c r="ERG41" s="1177"/>
      <c r="ERH41" s="1177"/>
      <c r="ERI41" s="1177"/>
      <c r="ERJ41" s="1177"/>
      <c r="ERK41" s="1177"/>
      <c r="ERL41" s="1177"/>
      <c r="ERM41" s="1177"/>
      <c r="ERN41" s="1177"/>
      <c r="ERO41" s="1177"/>
      <c r="ERP41" s="1177"/>
      <c r="ERQ41" s="1177"/>
      <c r="ERR41" s="1177"/>
      <c r="ERS41" s="1177"/>
      <c r="ERT41" s="1177"/>
      <c r="ERU41" s="1177"/>
      <c r="ERV41" s="1177"/>
      <c r="ERW41" s="1177"/>
      <c r="ERX41" s="1177"/>
      <c r="ERY41" s="1177"/>
      <c r="ERZ41" s="1177"/>
      <c r="ESA41" s="1177"/>
      <c r="ESB41" s="1177"/>
      <c r="ESC41" s="1177"/>
      <c r="ESD41" s="1177"/>
      <c r="ESE41" s="1177"/>
      <c r="ESF41" s="1177"/>
      <c r="ESG41" s="1177"/>
      <c r="ESH41" s="1177"/>
      <c r="ESI41" s="1177"/>
      <c r="ESJ41" s="1177"/>
      <c r="ESK41" s="1177"/>
      <c r="ESL41" s="1177"/>
      <c r="ESM41" s="1177"/>
      <c r="ESN41" s="1177"/>
      <c r="ESO41" s="1177"/>
      <c r="ESP41" s="1177"/>
      <c r="ESQ41" s="1177"/>
      <c r="ESR41" s="1177"/>
      <c r="ESS41" s="1177"/>
      <c r="EST41" s="1177"/>
      <c r="ESU41" s="1177"/>
      <c r="ESV41" s="1177"/>
      <c r="ESW41" s="1177"/>
      <c r="ESX41" s="1177"/>
      <c r="ESY41" s="1177"/>
      <c r="ESZ41" s="1177"/>
      <c r="ETA41" s="1177"/>
      <c r="ETB41" s="1177"/>
      <c r="ETC41" s="1177"/>
      <c r="ETD41" s="1177"/>
      <c r="ETE41" s="1177"/>
      <c r="ETF41" s="1177"/>
      <c r="ETG41" s="1177"/>
      <c r="ETH41" s="1177"/>
      <c r="ETI41" s="1177"/>
      <c r="ETJ41" s="1177"/>
      <c r="ETK41" s="1177"/>
      <c r="ETL41" s="1177"/>
      <c r="ETM41" s="1177"/>
      <c r="ETN41" s="1177"/>
      <c r="ETO41" s="1177"/>
      <c r="ETP41" s="1177"/>
      <c r="ETQ41" s="1177"/>
      <c r="ETR41" s="1177"/>
      <c r="ETS41" s="1177"/>
      <c r="ETT41" s="1177"/>
      <c r="ETU41" s="1177"/>
      <c r="ETV41" s="1177"/>
      <c r="ETW41" s="1177"/>
      <c r="ETX41" s="1177"/>
      <c r="ETY41" s="1177"/>
      <c r="ETZ41" s="1177"/>
      <c r="EUA41" s="1177"/>
      <c r="EUB41" s="1177"/>
      <c r="EUC41" s="1177"/>
      <c r="EUD41" s="1177"/>
      <c r="EUE41" s="1177"/>
      <c r="EUF41" s="1177"/>
      <c r="EUG41" s="1177"/>
      <c r="EUH41" s="1177"/>
      <c r="EUI41" s="1177"/>
      <c r="EUJ41" s="1177"/>
      <c r="EUK41" s="1177"/>
      <c r="EUL41" s="1177"/>
      <c r="EUM41" s="1177"/>
      <c r="EUN41" s="1177"/>
      <c r="EUO41" s="1177"/>
      <c r="EUP41" s="1177"/>
      <c r="EUQ41" s="1177"/>
      <c r="EUR41" s="1177"/>
      <c r="EUS41" s="1177"/>
      <c r="EUT41" s="1177"/>
      <c r="EUU41" s="1177"/>
      <c r="EUV41" s="1177"/>
      <c r="EUW41" s="1177"/>
      <c r="EUX41" s="1177"/>
      <c r="EUY41" s="1177"/>
      <c r="EUZ41" s="1177"/>
      <c r="EVA41" s="1177"/>
      <c r="EVB41" s="1177"/>
      <c r="EVC41" s="1177"/>
      <c r="EVD41" s="1177"/>
      <c r="EVE41" s="1177"/>
      <c r="EVF41" s="1177"/>
      <c r="EVG41" s="1177"/>
      <c r="EVH41" s="1177"/>
      <c r="EVI41" s="1177"/>
      <c r="EVJ41" s="1177"/>
      <c r="EVK41" s="1177"/>
      <c r="EVL41" s="1177"/>
      <c r="EVM41" s="1177"/>
      <c r="EVN41" s="1177"/>
      <c r="EVO41" s="1177"/>
      <c r="EVP41" s="1177"/>
      <c r="EVQ41" s="1177"/>
      <c r="EVR41" s="1177"/>
      <c r="EVS41" s="1177"/>
      <c r="EVT41" s="1177"/>
      <c r="EVU41" s="1177"/>
      <c r="EVV41" s="1177"/>
      <c r="EVW41" s="1177"/>
      <c r="EVX41" s="1177"/>
      <c r="EVY41" s="1177"/>
      <c r="EVZ41" s="1177"/>
      <c r="EWA41" s="1177"/>
      <c r="EWB41" s="1177"/>
      <c r="EWC41" s="1177"/>
      <c r="EWD41" s="1177"/>
      <c r="EWE41" s="1177"/>
      <c r="EWF41" s="1177"/>
      <c r="EWG41" s="1177"/>
      <c r="EWH41" s="1177"/>
      <c r="EWI41" s="1177"/>
      <c r="EWJ41" s="1177"/>
      <c r="EWK41" s="1177"/>
      <c r="EWL41" s="1177"/>
      <c r="EWM41" s="1177"/>
      <c r="EWN41" s="1177"/>
      <c r="EWO41" s="1177"/>
      <c r="EWP41" s="1177"/>
      <c r="EWQ41" s="1177"/>
      <c r="EWR41" s="1177"/>
      <c r="EWS41" s="1177"/>
      <c r="EWT41" s="1177"/>
      <c r="EWU41" s="1177"/>
      <c r="EWV41" s="1177"/>
      <c r="EWW41" s="1177"/>
      <c r="EWX41" s="1177"/>
      <c r="EWY41" s="1177"/>
      <c r="EWZ41" s="1177"/>
      <c r="EXA41" s="1177"/>
      <c r="EXB41" s="1177"/>
      <c r="EXC41" s="1177"/>
      <c r="EXD41" s="1177"/>
      <c r="EXE41" s="1177"/>
      <c r="EXF41" s="1177"/>
      <c r="EXG41" s="1177"/>
      <c r="EXH41" s="1177"/>
      <c r="EXI41" s="1177"/>
      <c r="EXJ41" s="1177"/>
      <c r="EXK41" s="1177"/>
      <c r="EXL41" s="1177"/>
      <c r="EXM41" s="1177"/>
      <c r="EXN41" s="1177"/>
      <c r="EXO41" s="1177"/>
      <c r="EXP41" s="1177"/>
      <c r="EXQ41" s="1177"/>
      <c r="EXR41" s="1177"/>
      <c r="EXS41" s="1177"/>
      <c r="EXT41" s="1177"/>
      <c r="EXU41" s="1177"/>
      <c r="EXV41" s="1177"/>
      <c r="EXW41" s="1177"/>
      <c r="EXX41" s="1177"/>
      <c r="EXY41" s="1177"/>
      <c r="EXZ41" s="1177"/>
      <c r="EYA41" s="1177"/>
      <c r="EYB41" s="1177"/>
      <c r="EYC41" s="1177"/>
      <c r="EYD41" s="1177"/>
      <c r="EYE41" s="1177"/>
      <c r="EYF41" s="1177"/>
      <c r="EYG41" s="1177"/>
      <c r="EYH41" s="1177"/>
      <c r="EYI41" s="1177"/>
      <c r="EYJ41" s="1177"/>
      <c r="EYK41" s="1177"/>
      <c r="EYL41" s="1177"/>
      <c r="EYM41" s="1177"/>
      <c r="EYN41" s="1177"/>
      <c r="EYO41" s="1177"/>
      <c r="EYP41" s="1177"/>
      <c r="EYQ41" s="1177"/>
      <c r="EYR41" s="1177"/>
      <c r="EYS41" s="1177"/>
      <c r="EYT41" s="1177"/>
      <c r="EYU41" s="1177"/>
      <c r="EYV41" s="1177"/>
      <c r="EYW41" s="1177"/>
      <c r="EYX41" s="1177"/>
      <c r="EYY41" s="1177"/>
      <c r="EYZ41" s="1177"/>
      <c r="EZA41" s="1177"/>
      <c r="EZB41" s="1177"/>
      <c r="EZC41" s="1177"/>
      <c r="EZD41" s="1177"/>
      <c r="EZE41" s="1177"/>
      <c r="EZF41" s="1177"/>
      <c r="EZG41" s="1177"/>
      <c r="EZH41" s="1177"/>
      <c r="EZI41" s="1177"/>
      <c r="EZJ41" s="1177"/>
      <c r="EZK41" s="1177"/>
      <c r="EZL41" s="1177"/>
      <c r="EZM41" s="1177"/>
      <c r="EZN41" s="1177"/>
      <c r="EZO41" s="1177"/>
      <c r="EZP41" s="1177"/>
      <c r="EZQ41" s="1177"/>
      <c r="EZR41" s="1177"/>
      <c r="EZS41" s="1177"/>
      <c r="EZT41" s="1177"/>
      <c r="EZU41" s="1177"/>
      <c r="EZV41" s="1177"/>
      <c r="EZW41" s="1177"/>
      <c r="EZX41" s="1177"/>
      <c r="EZY41" s="1177"/>
      <c r="EZZ41" s="1177"/>
      <c r="FAA41" s="1177"/>
      <c r="FAB41" s="1177"/>
      <c r="FAC41" s="1177"/>
      <c r="FAD41" s="1177"/>
      <c r="FAE41" s="1177"/>
      <c r="FAF41" s="1177"/>
      <c r="FAG41" s="1177"/>
      <c r="FAH41" s="1177"/>
      <c r="FAI41" s="1177"/>
      <c r="FAJ41" s="1177"/>
      <c r="FAK41" s="1177"/>
      <c r="FAL41" s="1177"/>
      <c r="FAM41" s="1177"/>
      <c r="FAN41" s="1177"/>
      <c r="FAO41" s="1177"/>
      <c r="FAP41" s="1177"/>
      <c r="FAQ41" s="1177"/>
      <c r="FAR41" s="1177"/>
      <c r="FAS41" s="1177"/>
      <c r="FAT41" s="1177"/>
      <c r="FAU41" s="1177"/>
      <c r="FAV41" s="1177"/>
      <c r="FAW41" s="1177"/>
      <c r="FAX41" s="1177"/>
      <c r="FAY41" s="1177"/>
      <c r="FAZ41" s="1177"/>
      <c r="FBA41" s="1177"/>
      <c r="FBB41" s="1177"/>
      <c r="FBC41" s="1177"/>
      <c r="FBD41" s="1177"/>
      <c r="FBE41" s="1177"/>
      <c r="FBF41" s="1177"/>
      <c r="FBG41" s="1177"/>
      <c r="FBH41" s="1177"/>
      <c r="FBI41" s="1177"/>
      <c r="FBJ41" s="1177"/>
      <c r="FBK41" s="1177"/>
      <c r="FBL41" s="1177"/>
      <c r="FBM41" s="1177"/>
      <c r="FBN41" s="1177"/>
      <c r="FBO41" s="1177"/>
      <c r="FBP41" s="1177"/>
      <c r="FBQ41" s="1177"/>
      <c r="FBR41" s="1177"/>
      <c r="FBS41" s="1177"/>
      <c r="FBT41" s="1177"/>
      <c r="FBU41" s="1177"/>
      <c r="FBV41" s="1177"/>
      <c r="FBW41" s="1177"/>
      <c r="FBX41" s="1177"/>
      <c r="FBY41" s="1177"/>
      <c r="FBZ41" s="1177"/>
      <c r="FCA41" s="1177"/>
      <c r="FCB41" s="1177"/>
      <c r="FCC41" s="1177"/>
      <c r="FCD41" s="1177"/>
      <c r="FCE41" s="1177"/>
      <c r="FCF41" s="1177"/>
      <c r="FCG41" s="1177"/>
      <c r="FCH41" s="1177"/>
      <c r="FCI41" s="1177"/>
      <c r="FCJ41" s="1177"/>
      <c r="FCK41" s="1177"/>
      <c r="FCL41" s="1177"/>
      <c r="FCM41" s="1177"/>
      <c r="FCN41" s="1177"/>
      <c r="FCO41" s="1177"/>
      <c r="FCP41" s="1177"/>
      <c r="FCQ41" s="1177"/>
      <c r="FCR41" s="1177"/>
      <c r="FCS41" s="1177"/>
      <c r="FCT41" s="1177"/>
      <c r="FCU41" s="1177"/>
      <c r="FCV41" s="1177"/>
      <c r="FCW41" s="1177"/>
      <c r="FCX41" s="1177"/>
      <c r="FCY41" s="1177"/>
      <c r="FCZ41" s="1177"/>
      <c r="FDA41" s="1177"/>
      <c r="FDB41" s="1177"/>
      <c r="FDC41" s="1177"/>
      <c r="FDD41" s="1177"/>
      <c r="FDE41" s="1177"/>
      <c r="FDF41" s="1177"/>
      <c r="FDG41" s="1177"/>
      <c r="FDH41" s="1177"/>
      <c r="FDI41" s="1177"/>
      <c r="FDJ41" s="1177"/>
      <c r="FDK41" s="1177"/>
      <c r="FDL41" s="1177"/>
      <c r="FDM41" s="1177"/>
      <c r="FDN41" s="1177"/>
      <c r="FDO41" s="1177"/>
      <c r="FDP41" s="1177"/>
      <c r="FDQ41" s="1177"/>
      <c r="FDR41" s="1177"/>
      <c r="FDS41" s="1177"/>
      <c r="FDT41" s="1177"/>
      <c r="FDU41" s="1177"/>
      <c r="FDV41" s="1177"/>
      <c r="FDW41" s="1177"/>
      <c r="FDX41" s="1177"/>
      <c r="FDY41" s="1177"/>
      <c r="FDZ41" s="1177"/>
      <c r="FEA41" s="1177"/>
      <c r="FEB41" s="1177"/>
      <c r="FEC41" s="1177"/>
      <c r="FED41" s="1177"/>
      <c r="FEE41" s="1177"/>
      <c r="FEF41" s="1177"/>
      <c r="FEG41" s="1177"/>
      <c r="FEH41" s="1177"/>
      <c r="FEI41" s="1177"/>
      <c r="FEJ41" s="1177"/>
      <c r="FEK41" s="1177"/>
      <c r="FEL41" s="1177"/>
      <c r="FEM41" s="1177"/>
      <c r="FEN41" s="1177"/>
      <c r="FEO41" s="1177"/>
      <c r="FEP41" s="1177"/>
      <c r="FEQ41" s="1177"/>
      <c r="FER41" s="1177"/>
      <c r="FES41" s="1177"/>
      <c r="FET41" s="1177"/>
      <c r="FEU41" s="1177"/>
      <c r="FEV41" s="1177"/>
      <c r="FEW41" s="1177"/>
      <c r="FEX41" s="1177"/>
      <c r="FEY41" s="1177"/>
      <c r="FEZ41" s="1177"/>
      <c r="FFA41" s="1177"/>
      <c r="FFB41" s="1177"/>
      <c r="FFC41" s="1177"/>
      <c r="FFD41" s="1177"/>
      <c r="FFE41" s="1177"/>
      <c r="FFF41" s="1177"/>
      <c r="FFG41" s="1177"/>
      <c r="FFH41" s="1177"/>
      <c r="FFI41" s="1177"/>
      <c r="FFJ41" s="1177"/>
      <c r="FFK41" s="1177"/>
      <c r="FFL41" s="1177"/>
      <c r="FFM41" s="1177"/>
      <c r="FFN41" s="1177"/>
      <c r="FFO41" s="1177"/>
      <c r="FFP41" s="1177"/>
      <c r="FFQ41" s="1177"/>
      <c r="FFR41" s="1177"/>
      <c r="FFS41" s="1177"/>
      <c r="FFT41" s="1177"/>
      <c r="FFU41" s="1177"/>
      <c r="FFV41" s="1177"/>
      <c r="FFW41" s="1177"/>
      <c r="FFX41" s="1177"/>
      <c r="FFY41" s="1177"/>
      <c r="FFZ41" s="1177"/>
      <c r="FGA41" s="1177"/>
      <c r="FGB41" s="1177"/>
      <c r="FGC41" s="1177"/>
      <c r="FGD41" s="1177"/>
      <c r="FGE41" s="1177"/>
      <c r="FGF41" s="1177"/>
      <c r="FGG41" s="1177"/>
      <c r="FGH41" s="1177"/>
      <c r="FGI41" s="1177"/>
      <c r="FGJ41" s="1177"/>
      <c r="FGK41" s="1177"/>
      <c r="FGL41" s="1177"/>
      <c r="FGM41" s="1177"/>
      <c r="FGN41" s="1177"/>
      <c r="FGO41" s="1177"/>
      <c r="FGP41" s="1177"/>
      <c r="FGQ41" s="1177"/>
      <c r="FGR41" s="1177"/>
      <c r="FGS41" s="1177"/>
      <c r="FGT41" s="1177"/>
      <c r="FGU41" s="1177"/>
      <c r="FGV41" s="1177"/>
      <c r="FGW41" s="1177"/>
      <c r="FGX41" s="1177"/>
      <c r="FGY41" s="1177"/>
      <c r="FGZ41" s="1177"/>
      <c r="FHA41" s="1177"/>
      <c r="FHB41" s="1177"/>
      <c r="FHC41" s="1177"/>
      <c r="FHD41" s="1177"/>
      <c r="FHE41" s="1177"/>
      <c r="FHF41" s="1177"/>
      <c r="FHG41" s="1177"/>
      <c r="FHH41" s="1177"/>
      <c r="FHI41" s="1177"/>
      <c r="FHJ41" s="1177"/>
      <c r="FHK41" s="1177"/>
      <c r="FHL41" s="1177"/>
      <c r="FHM41" s="1177"/>
      <c r="FHN41" s="1177"/>
      <c r="FHO41" s="1177"/>
      <c r="FHP41" s="1177"/>
      <c r="FHQ41" s="1177"/>
      <c r="FHR41" s="1177"/>
      <c r="FHS41" s="1177"/>
      <c r="FHT41" s="1177"/>
      <c r="FHU41" s="1177"/>
      <c r="FHV41" s="1177"/>
      <c r="FHW41" s="1177"/>
      <c r="FHX41" s="1177"/>
      <c r="FHY41" s="1177"/>
      <c r="FHZ41" s="1177"/>
      <c r="FIA41" s="1177"/>
      <c r="FIB41" s="1177"/>
      <c r="FIC41" s="1177"/>
      <c r="FID41" s="1177"/>
      <c r="FIE41" s="1177"/>
      <c r="FIF41" s="1177"/>
      <c r="FIG41" s="1177"/>
      <c r="FIH41" s="1177"/>
      <c r="FII41" s="1177"/>
      <c r="FIJ41" s="1177"/>
      <c r="FIK41" s="1177"/>
      <c r="FIL41" s="1177"/>
      <c r="FIM41" s="1177"/>
      <c r="FIN41" s="1177"/>
      <c r="FIO41" s="1177"/>
      <c r="FIP41" s="1177"/>
      <c r="FIQ41" s="1177"/>
      <c r="FIR41" s="1177"/>
      <c r="FIS41" s="1177"/>
      <c r="FIT41" s="1177"/>
      <c r="FIU41" s="1177"/>
      <c r="FIV41" s="1177"/>
      <c r="FIW41" s="1177"/>
      <c r="FIX41" s="1177"/>
      <c r="FIY41" s="1177"/>
      <c r="FIZ41" s="1177"/>
      <c r="FJA41" s="1177"/>
      <c r="FJB41" s="1177"/>
      <c r="FJC41" s="1177"/>
      <c r="FJD41" s="1177"/>
      <c r="FJE41" s="1177"/>
      <c r="FJF41" s="1177"/>
      <c r="FJG41" s="1177"/>
      <c r="FJH41" s="1177"/>
      <c r="FJI41" s="1177"/>
      <c r="FJJ41" s="1177"/>
      <c r="FJK41" s="1177"/>
      <c r="FJL41" s="1177"/>
      <c r="FJM41" s="1177"/>
      <c r="FJN41" s="1177"/>
      <c r="FJO41" s="1177"/>
      <c r="FJP41" s="1177"/>
      <c r="FJQ41" s="1177"/>
      <c r="FJR41" s="1177"/>
      <c r="FJS41" s="1177"/>
      <c r="FJT41" s="1177"/>
      <c r="FJU41" s="1177"/>
      <c r="FJV41" s="1177"/>
      <c r="FJW41" s="1177"/>
      <c r="FJX41" s="1177"/>
      <c r="FJY41" s="1177"/>
      <c r="FJZ41" s="1177"/>
      <c r="FKA41" s="1177"/>
      <c r="FKB41" s="1177"/>
      <c r="FKC41" s="1177"/>
      <c r="FKD41" s="1177"/>
      <c r="FKE41" s="1177"/>
      <c r="FKF41" s="1177"/>
      <c r="FKG41" s="1177"/>
      <c r="FKH41" s="1177"/>
      <c r="FKI41" s="1177"/>
      <c r="FKJ41" s="1177"/>
      <c r="FKK41" s="1177"/>
      <c r="FKL41" s="1177"/>
      <c r="FKM41" s="1177"/>
      <c r="FKN41" s="1177"/>
      <c r="FKO41" s="1177"/>
      <c r="FKP41" s="1177"/>
      <c r="FKQ41" s="1177"/>
      <c r="FKR41" s="1177"/>
      <c r="FKS41" s="1177"/>
      <c r="FKT41" s="1177"/>
      <c r="FKU41" s="1177"/>
      <c r="FKV41" s="1177"/>
      <c r="FKW41" s="1177"/>
      <c r="FKX41" s="1177"/>
      <c r="FKY41" s="1177"/>
      <c r="FKZ41" s="1177"/>
      <c r="FLA41" s="1177"/>
      <c r="FLB41" s="1177"/>
      <c r="FLC41" s="1177"/>
      <c r="FLD41" s="1177"/>
      <c r="FLE41" s="1177"/>
      <c r="FLF41" s="1177"/>
      <c r="FLG41" s="1177"/>
      <c r="FLH41" s="1177"/>
      <c r="FLI41" s="1177"/>
      <c r="FLJ41" s="1177"/>
      <c r="FLK41" s="1177"/>
      <c r="FLL41" s="1177"/>
      <c r="FLM41" s="1177"/>
      <c r="FLN41" s="1177"/>
      <c r="FLO41" s="1177"/>
      <c r="FLP41" s="1177"/>
      <c r="FLQ41" s="1177"/>
      <c r="FLR41" s="1177"/>
      <c r="FLS41" s="1177"/>
      <c r="FLT41" s="1177"/>
      <c r="FLU41" s="1177"/>
      <c r="FLV41" s="1177"/>
      <c r="FLW41" s="1177"/>
      <c r="FLX41" s="1177"/>
      <c r="FLY41" s="1177"/>
      <c r="FLZ41" s="1177"/>
      <c r="FMA41" s="1177"/>
      <c r="FMB41" s="1177"/>
      <c r="FMC41" s="1177"/>
      <c r="FMD41" s="1177"/>
      <c r="FME41" s="1177"/>
      <c r="FMF41" s="1177"/>
      <c r="FMG41" s="1177"/>
      <c r="FMH41" s="1177"/>
      <c r="FMI41" s="1177"/>
      <c r="FMJ41" s="1177"/>
      <c r="FMK41" s="1177"/>
      <c r="FML41" s="1177"/>
      <c r="FMM41" s="1177"/>
      <c r="FMN41" s="1177"/>
      <c r="FMO41" s="1177"/>
      <c r="FMP41" s="1177"/>
      <c r="FMQ41" s="1177"/>
      <c r="FMR41" s="1177"/>
      <c r="FMS41" s="1177"/>
      <c r="FMT41" s="1177"/>
      <c r="FMU41" s="1177"/>
      <c r="FMV41" s="1177"/>
      <c r="FMW41" s="1177"/>
      <c r="FMX41" s="1177"/>
      <c r="FMY41" s="1177"/>
      <c r="FMZ41" s="1177"/>
      <c r="FNA41" s="1177"/>
      <c r="FNB41" s="1177"/>
      <c r="FNC41" s="1177"/>
      <c r="FND41" s="1177"/>
      <c r="FNE41" s="1177"/>
      <c r="FNF41" s="1177"/>
      <c r="FNG41" s="1177"/>
      <c r="FNH41" s="1177"/>
      <c r="FNI41" s="1177"/>
      <c r="FNJ41" s="1177"/>
      <c r="FNK41" s="1177"/>
      <c r="FNL41" s="1177"/>
      <c r="FNM41" s="1177"/>
      <c r="FNN41" s="1177"/>
      <c r="FNO41" s="1177"/>
      <c r="FNP41" s="1177"/>
      <c r="FNQ41" s="1177"/>
      <c r="FNR41" s="1177"/>
      <c r="FNS41" s="1177"/>
      <c r="FNT41" s="1177"/>
      <c r="FNU41" s="1177"/>
      <c r="FNV41" s="1177"/>
      <c r="FNW41" s="1177"/>
      <c r="FNX41" s="1177"/>
      <c r="FNY41" s="1177"/>
      <c r="FNZ41" s="1177"/>
      <c r="FOA41" s="1177"/>
      <c r="FOB41" s="1177"/>
      <c r="FOC41" s="1177"/>
      <c r="FOD41" s="1177"/>
      <c r="FOE41" s="1177"/>
      <c r="FOF41" s="1177"/>
      <c r="FOG41" s="1177"/>
      <c r="FOH41" s="1177"/>
      <c r="FOI41" s="1177"/>
      <c r="FOJ41" s="1177"/>
      <c r="FOK41" s="1177"/>
      <c r="FOL41" s="1177"/>
      <c r="FOM41" s="1177"/>
      <c r="FON41" s="1177"/>
      <c r="FOO41" s="1177"/>
      <c r="FOP41" s="1177"/>
      <c r="FOQ41" s="1177"/>
      <c r="FOR41" s="1177"/>
      <c r="FOS41" s="1177"/>
      <c r="FOT41" s="1177"/>
      <c r="FOU41" s="1177"/>
      <c r="FOV41" s="1177"/>
      <c r="FOW41" s="1177"/>
      <c r="FOX41" s="1177"/>
      <c r="FOY41" s="1177"/>
      <c r="FOZ41" s="1177"/>
      <c r="FPA41" s="1177"/>
      <c r="FPB41" s="1177"/>
      <c r="FPC41" s="1177"/>
      <c r="FPD41" s="1177"/>
      <c r="FPE41" s="1177"/>
      <c r="FPF41" s="1177"/>
      <c r="FPG41" s="1177"/>
      <c r="FPH41" s="1177"/>
      <c r="FPI41" s="1177"/>
      <c r="FPJ41" s="1177"/>
      <c r="FPK41" s="1177"/>
      <c r="FPL41" s="1177"/>
      <c r="FPM41" s="1177"/>
      <c r="FPN41" s="1177"/>
      <c r="FPO41" s="1177"/>
      <c r="FPP41" s="1177"/>
      <c r="FPQ41" s="1177"/>
      <c r="FPR41" s="1177"/>
      <c r="FPS41" s="1177"/>
      <c r="FPT41" s="1177"/>
      <c r="FPU41" s="1177"/>
      <c r="FPV41" s="1177"/>
      <c r="FPW41" s="1177"/>
      <c r="FPX41" s="1177"/>
      <c r="FPY41" s="1177"/>
      <c r="FPZ41" s="1177"/>
      <c r="FQA41" s="1177"/>
      <c r="FQB41" s="1177"/>
      <c r="FQC41" s="1177"/>
      <c r="FQD41" s="1177"/>
      <c r="FQE41" s="1177"/>
      <c r="FQF41" s="1177"/>
      <c r="FQG41" s="1177"/>
      <c r="FQH41" s="1177"/>
      <c r="FQI41" s="1177"/>
      <c r="FQJ41" s="1177"/>
      <c r="FQK41" s="1177"/>
      <c r="FQL41" s="1177"/>
      <c r="FQM41" s="1177"/>
      <c r="FQN41" s="1177"/>
      <c r="FQO41" s="1177"/>
      <c r="FQP41" s="1177"/>
      <c r="FQQ41" s="1177"/>
      <c r="FQR41" s="1177"/>
      <c r="FQS41" s="1177"/>
      <c r="FQT41" s="1177"/>
      <c r="FQU41" s="1177"/>
      <c r="FQV41" s="1177"/>
      <c r="FQW41" s="1177"/>
      <c r="FQX41" s="1177"/>
      <c r="FQY41" s="1177"/>
      <c r="FQZ41" s="1177"/>
      <c r="FRA41" s="1177"/>
      <c r="FRB41" s="1177"/>
      <c r="FRC41" s="1177"/>
      <c r="FRD41" s="1177"/>
      <c r="FRE41" s="1177"/>
      <c r="FRF41" s="1177"/>
      <c r="FRG41" s="1177"/>
      <c r="FRH41" s="1177"/>
      <c r="FRI41" s="1177"/>
      <c r="FRJ41" s="1177"/>
      <c r="FRK41" s="1177"/>
      <c r="FRL41" s="1177"/>
      <c r="FRM41" s="1177"/>
      <c r="FRN41" s="1177"/>
      <c r="FRO41" s="1177"/>
      <c r="FRP41" s="1177"/>
      <c r="FRQ41" s="1177"/>
      <c r="FRR41" s="1177"/>
      <c r="FRS41" s="1177"/>
      <c r="FRT41" s="1177"/>
      <c r="FRU41" s="1177"/>
      <c r="FRV41" s="1177"/>
      <c r="FRW41" s="1177"/>
      <c r="FRX41" s="1177"/>
      <c r="FRY41" s="1177"/>
      <c r="FRZ41" s="1177"/>
      <c r="FSA41" s="1177"/>
      <c r="FSB41" s="1177"/>
      <c r="FSC41" s="1177"/>
      <c r="FSD41" s="1177"/>
      <c r="FSE41" s="1177"/>
      <c r="FSF41" s="1177"/>
      <c r="FSG41" s="1177"/>
      <c r="FSH41" s="1177"/>
      <c r="FSI41" s="1177"/>
      <c r="FSJ41" s="1177"/>
      <c r="FSK41" s="1177"/>
      <c r="FSL41" s="1177"/>
      <c r="FSM41" s="1177"/>
      <c r="FSN41" s="1177"/>
      <c r="FSO41" s="1177"/>
      <c r="FSP41" s="1177"/>
      <c r="FSQ41" s="1177"/>
      <c r="FSR41" s="1177"/>
      <c r="FSS41" s="1177"/>
      <c r="FST41" s="1177"/>
      <c r="FSU41" s="1177"/>
      <c r="FSV41" s="1177"/>
      <c r="FSW41" s="1177"/>
      <c r="FSX41" s="1177"/>
      <c r="FSY41" s="1177"/>
      <c r="FSZ41" s="1177"/>
      <c r="FTA41" s="1177"/>
      <c r="FTB41" s="1177"/>
      <c r="FTC41" s="1177"/>
      <c r="FTD41" s="1177"/>
      <c r="FTE41" s="1177"/>
      <c r="FTF41" s="1177"/>
      <c r="FTG41" s="1177"/>
      <c r="FTH41" s="1177"/>
      <c r="FTI41" s="1177"/>
      <c r="FTJ41" s="1177"/>
      <c r="FTK41" s="1177"/>
      <c r="FTL41" s="1177"/>
      <c r="FTM41" s="1177"/>
      <c r="FTN41" s="1177"/>
      <c r="FTO41" s="1177"/>
      <c r="FTP41" s="1177"/>
      <c r="FTQ41" s="1177"/>
      <c r="FTR41" s="1177"/>
      <c r="FTS41" s="1177"/>
      <c r="FTT41" s="1177"/>
      <c r="FTU41" s="1177"/>
      <c r="FTV41" s="1177"/>
      <c r="FTW41" s="1177"/>
      <c r="FTX41" s="1177"/>
      <c r="FTY41" s="1177"/>
      <c r="FTZ41" s="1177"/>
      <c r="FUA41" s="1177"/>
      <c r="FUB41" s="1177"/>
      <c r="FUC41" s="1177"/>
      <c r="FUD41" s="1177"/>
      <c r="FUE41" s="1177"/>
      <c r="FUF41" s="1177"/>
      <c r="FUG41" s="1177"/>
      <c r="FUH41" s="1177"/>
      <c r="FUI41" s="1177"/>
      <c r="FUJ41" s="1177"/>
      <c r="FUK41" s="1177"/>
      <c r="FUL41" s="1177"/>
      <c r="FUM41" s="1177"/>
      <c r="FUN41" s="1177"/>
      <c r="FUO41" s="1177"/>
      <c r="FUP41" s="1177"/>
      <c r="FUQ41" s="1177"/>
      <c r="FUR41" s="1177"/>
      <c r="FUS41" s="1177"/>
      <c r="FUT41" s="1177"/>
      <c r="FUU41" s="1177"/>
      <c r="FUV41" s="1177"/>
      <c r="FUW41" s="1177"/>
      <c r="FUX41" s="1177"/>
      <c r="FUY41" s="1177"/>
      <c r="FUZ41" s="1177"/>
      <c r="FVA41" s="1177"/>
      <c r="FVB41" s="1177"/>
      <c r="FVC41" s="1177"/>
      <c r="FVD41" s="1177"/>
      <c r="FVE41" s="1177"/>
      <c r="FVF41" s="1177"/>
      <c r="FVG41" s="1177"/>
      <c r="FVH41" s="1177"/>
      <c r="FVI41" s="1177"/>
      <c r="FVJ41" s="1177"/>
      <c r="FVK41" s="1177"/>
      <c r="FVL41" s="1177"/>
      <c r="FVM41" s="1177"/>
      <c r="FVN41" s="1177"/>
      <c r="FVO41" s="1177"/>
      <c r="FVP41" s="1177"/>
      <c r="FVQ41" s="1177"/>
      <c r="FVR41" s="1177"/>
      <c r="FVS41" s="1177"/>
      <c r="FVT41" s="1177"/>
      <c r="FVU41" s="1177"/>
      <c r="FVV41" s="1177"/>
      <c r="FVW41" s="1177"/>
      <c r="FVX41" s="1177"/>
      <c r="FVY41" s="1177"/>
      <c r="FVZ41" s="1177"/>
      <c r="FWA41" s="1177"/>
      <c r="FWB41" s="1177"/>
      <c r="FWC41" s="1177"/>
      <c r="FWD41" s="1177"/>
      <c r="FWE41" s="1177"/>
      <c r="FWF41" s="1177"/>
      <c r="FWG41" s="1177"/>
      <c r="FWH41" s="1177"/>
      <c r="FWI41" s="1177"/>
      <c r="FWJ41" s="1177"/>
      <c r="FWK41" s="1177"/>
      <c r="FWL41" s="1177"/>
      <c r="FWM41" s="1177"/>
      <c r="FWN41" s="1177"/>
      <c r="FWO41" s="1177"/>
      <c r="FWP41" s="1177"/>
      <c r="FWQ41" s="1177"/>
      <c r="FWR41" s="1177"/>
      <c r="FWS41" s="1177"/>
      <c r="FWT41" s="1177"/>
      <c r="FWU41" s="1177"/>
      <c r="FWV41" s="1177"/>
      <c r="FWW41" s="1177"/>
      <c r="FWX41" s="1177"/>
      <c r="FWY41" s="1177"/>
      <c r="FWZ41" s="1177"/>
      <c r="FXA41" s="1177"/>
      <c r="FXB41" s="1177"/>
      <c r="FXC41" s="1177"/>
      <c r="FXD41" s="1177"/>
      <c r="FXE41" s="1177"/>
      <c r="FXF41" s="1177"/>
      <c r="FXG41" s="1177"/>
      <c r="FXH41" s="1177"/>
      <c r="FXI41" s="1177"/>
      <c r="FXJ41" s="1177"/>
      <c r="FXK41" s="1177"/>
      <c r="FXL41" s="1177"/>
      <c r="FXM41" s="1177"/>
      <c r="FXN41" s="1177"/>
      <c r="FXO41" s="1177"/>
      <c r="FXP41" s="1177"/>
      <c r="FXQ41" s="1177"/>
      <c r="FXR41" s="1177"/>
      <c r="FXS41" s="1177"/>
      <c r="FXT41" s="1177"/>
      <c r="FXU41" s="1177"/>
      <c r="FXV41" s="1177"/>
      <c r="FXW41" s="1177"/>
      <c r="FXX41" s="1177"/>
      <c r="FXY41" s="1177"/>
      <c r="FXZ41" s="1177"/>
      <c r="FYA41" s="1177"/>
      <c r="FYB41" s="1177"/>
      <c r="FYC41" s="1177"/>
      <c r="FYD41" s="1177"/>
      <c r="FYE41" s="1177"/>
      <c r="FYF41" s="1177"/>
      <c r="FYG41" s="1177"/>
      <c r="FYH41" s="1177"/>
      <c r="FYI41" s="1177"/>
      <c r="FYJ41" s="1177"/>
      <c r="FYK41" s="1177"/>
      <c r="FYL41" s="1177"/>
      <c r="FYM41" s="1177"/>
      <c r="FYN41" s="1177"/>
      <c r="FYO41" s="1177"/>
      <c r="FYP41" s="1177"/>
      <c r="FYQ41" s="1177"/>
      <c r="FYR41" s="1177"/>
      <c r="FYS41" s="1177"/>
      <c r="FYT41" s="1177"/>
      <c r="FYU41" s="1177"/>
      <c r="FYV41" s="1177"/>
      <c r="FYW41" s="1177"/>
      <c r="FYX41" s="1177"/>
      <c r="FYY41" s="1177"/>
      <c r="FYZ41" s="1177"/>
      <c r="FZA41" s="1177"/>
      <c r="FZB41" s="1177"/>
      <c r="FZC41" s="1177"/>
      <c r="FZD41" s="1177"/>
      <c r="FZE41" s="1177"/>
      <c r="FZF41" s="1177"/>
      <c r="FZG41" s="1177"/>
      <c r="FZH41" s="1177"/>
      <c r="FZI41" s="1177"/>
      <c r="FZJ41" s="1177"/>
      <c r="FZK41" s="1177"/>
      <c r="FZL41" s="1177"/>
      <c r="FZM41" s="1177"/>
      <c r="FZN41" s="1177"/>
      <c r="FZO41" s="1177"/>
      <c r="FZP41" s="1177"/>
      <c r="FZQ41" s="1177"/>
      <c r="FZR41" s="1177"/>
      <c r="FZS41" s="1177"/>
      <c r="FZT41" s="1177"/>
      <c r="FZU41" s="1177"/>
      <c r="FZV41" s="1177"/>
      <c r="FZW41" s="1177"/>
      <c r="FZX41" s="1177"/>
      <c r="FZY41" s="1177"/>
      <c r="FZZ41" s="1177"/>
      <c r="GAA41" s="1177"/>
      <c r="GAB41" s="1177"/>
      <c r="GAC41" s="1177"/>
      <c r="GAD41" s="1177"/>
      <c r="GAE41" s="1177"/>
      <c r="GAF41" s="1177"/>
      <c r="GAG41" s="1177"/>
      <c r="GAH41" s="1177"/>
      <c r="GAI41" s="1177"/>
      <c r="GAJ41" s="1177"/>
      <c r="GAK41" s="1177"/>
      <c r="GAL41" s="1177"/>
      <c r="GAM41" s="1177"/>
      <c r="GAN41" s="1177"/>
      <c r="GAO41" s="1177"/>
      <c r="GAP41" s="1177"/>
      <c r="GAQ41" s="1177"/>
      <c r="GAR41" s="1177"/>
      <c r="GAS41" s="1177"/>
      <c r="GAT41" s="1177"/>
      <c r="GAU41" s="1177"/>
      <c r="GAV41" s="1177"/>
      <c r="GAW41" s="1177"/>
      <c r="GAX41" s="1177"/>
      <c r="GAY41" s="1177"/>
      <c r="GAZ41" s="1177"/>
      <c r="GBA41" s="1177"/>
      <c r="GBB41" s="1177"/>
      <c r="GBC41" s="1177"/>
      <c r="GBD41" s="1177"/>
      <c r="GBE41" s="1177"/>
      <c r="GBF41" s="1177"/>
      <c r="GBG41" s="1177"/>
      <c r="GBH41" s="1177"/>
      <c r="GBI41" s="1177"/>
      <c r="GBJ41" s="1177"/>
      <c r="GBK41" s="1177"/>
      <c r="GBL41" s="1177"/>
      <c r="GBM41" s="1177"/>
      <c r="GBN41" s="1177"/>
      <c r="GBO41" s="1177"/>
      <c r="GBP41" s="1177"/>
      <c r="GBQ41" s="1177"/>
      <c r="GBR41" s="1177"/>
      <c r="GBS41" s="1177"/>
      <c r="GBT41" s="1177"/>
      <c r="GBU41" s="1177"/>
      <c r="GBV41" s="1177"/>
      <c r="GBW41" s="1177"/>
      <c r="GBX41" s="1177"/>
      <c r="GBY41" s="1177"/>
      <c r="GBZ41" s="1177"/>
      <c r="GCA41" s="1177"/>
      <c r="GCB41" s="1177"/>
      <c r="GCC41" s="1177"/>
      <c r="GCD41" s="1177"/>
      <c r="GCE41" s="1177"/>
      <c r="GCF41" s="1177"/>
      <c r="GCG41" s="1177"/>
      <c r="GCH41" s="1177"/>
      <c r="GCI41" s="1177"/>
      <c r="GCJ41" s="1177"/>
      <c r="GCK41" s="1177"/>
      <c r="GCL41" s="1177"/>
      <c r="GCM41" s="1177"/>
      <c r="GCN41" s="1177"/>
      <c r="GCO41" s="1177"/>
      <c r="GCP41" s="1177"/>
      <c r="GCQ41" s="1177"/>
      <c r="GCR41" s="1177"/>
      <c r="GCS41" s="1177"/>
      <c r="GCT41" s="1177"/>
      <c r="GCU41" s="1177"/>
      <c r="GCV41" s="1177"/>
      <c r="GCW41" s="1177"/>
      <c r="GCX41" s="1177"/>
      <c r="GCY41" s="1177"/>
      <c r="GCZ41" s="1177"/>
      <c r="GDA41" s="1177"/>
      <c r="GDB41" s="1177"/>
      <c r="GDC41" s="1177"/>
      <c r="GDD41" s="1177"/>
      <c r="GDE41" s="1177"/>
      <c r="GDF41" s="1177"/>
      <c r="GDG41" s="1177"/>
      <c r="GDH41" s="1177"/>
      <c r="GDI41" s="1177"/>
      <c r="GDJ41" s="1177"/>
      <c r="GDK41" s="1177"/>
      <c r="GDL41" s="1177"/>
      <c r="GDM41" s="1177"/>
      <c r="GDN41" s="1177"/>
      <c r="GDO41" s="1177"/>
      <c r="GDP41" s="1177"/>
      <c r="GDQ41" s="1177"/>
      <c r="GDR41" s="1177"/>
      <c r="GDS41" s="1177"/>
      <c r="GDT41" s="1177"/>
      <c r="GDU41" s="1177"/>
      <c r="GDV41" s="1177"/>
      <c r="GDW41" s="1177"/>
      <c r="GDX41" s="1177"/>
      <c r="GDY41" s="1177"/>
      <c r="GDZ41" s="1177"/>
      <c r="GEA41" s="1177"/>
      <c r="GEB41" s="1177"/>
      <c r="GEC41" s="1177"/>
      <c r="GED41" s="1177"/>
      <c r="GEE41" s="1177"/>
      <c r="GEF41" s="1177"/>
      <c r="GEG41" s="1177"/>
      <c r="GEH41" s="1177"/>
      <c r="GEI41" s="1177"/>
      <c r="GEJ41" s="1177"/>
      <c r="GEK41" s="1177"/>
      <c r="GEL41" s="1177"/>
      <c r="GEM41" s="1177"/>
      <c r="GEN41" s="1177"/>
      <c r="GEO41" s="1177"/>
      <c r="GEP41" s="1177"/>
      <c r="GEQ41" s="1177"/>
      <c r="GER41" s="1177"/>
      <c r="GES41" s="1177"/>
      <c r="GET41" s="1177"/>
      <c r="GEU41" s="1177"/>
      <c r="GEV41" s="1177"/>
      <c r="GEW41" s="1177"/>
      <c r="GEX41" s="1177"/>
      <c r="GEY41" s="1177"/>
      <c r="GEZ41" s="1177"/>
      <c r="GFA41" s="1177"/>
      <c r="GFB41" s="1177"/>
      <c r="GFC41" s="1177"/>
      <c r="GFD41" s="1177"/>
      <c r="GFE41" s="1177"/>
      <c r="GFF41" s="1177"/>
      <c r="GFG41" s="1177"/>
      <c r="GFH41" s="1177"/>
      <c r="GFI41" s="1177"/>
      <c r="GFJ41" s="1177"/>
      <c r="GFK41" s="1177"/>
      <c r="GFL41" s="1177"/>
      <c r="GFM41" s="1177"/>
      <c r="GFN41" s="1177"/>
      <c r="GFO41" s="1177"/>
      <c r="GFP41" s="1177"/>
      <c r="GFQ41" s="1177"/>
      <c r="GFR41" s="1177"/>
      <c r="GFS41" s="1177"/>
      <c r="GFT41" s="1177"/>
      <c r="GFU41" s="1177"/>
      <c r="GFV41" s="1177"/>
      <c r="GFW41" s="1177"/>
      <c r="GFX41" s="1177"/>
      <c r="GFY41" s="1177"/>
      <c r="GFZ41" s="1177"/>
      <c r="GGA41" s="1177"/>
      <c r="GGB41" s="1177"/>
      <c r="GGC41" s="1177"/>
      <c r="GGD41" s="1177"/>
      <c r="GGE41" s="1177"/>
      <c r="GGF41" s="1177"/>
      <c r="GGG41" s="1177"/>
      <c r="GGH41" s="1177"/>
      <c r="GGI41" s="1177"/>
      <c r="GGJ41" s="1177"/>
      <c r="GGK41" s="1177"/>
      <c r="GGL41" s="1177"/>
      <c r="GGM41" s="1177"/>
      <c r="GGN41" s="1177"/>
      <c r="GGO41" s="1177"/>
      <c r="GGP41" s="1177"/>
      <c r="GGQ41" s="1177"/>
      <c r="GGR41" s="1177"/>
      <c r="GGS41" s="1177"/>
      <c r="GGT41" s="1177"/>
      <c r="GGU41" s="1177"/>
      <c r="GGV41" s="1177"/>
      <c r="GGW41" s="1177"/>
      <c r="GGX41" s="1177"/>
      <c r="GGY41" s="1177"/>
      <c r="GGZ41" s="1177"/>
      <c r="GHA41" s="1177"/>
      <c r="GHB41" s="1177"/>
      <c r="GHC41" s="1177"/>
      <c r="GHD41" s="1177"/>
      <c r="GHE41" s="1177"/>
      <c r="GHF41" s="1177"/>
      <c r="GHG41" s="1177"/>
      <c r="GHH41" s="1177"/>
      <c r="GHI41" s="1177"/>
      <c r="GHJ41" s="1177"/>
      <c r="GHK41" s="1177"/>
      <c r="GHL41" s="1177"/>
      <c r="GHM41" s="1177"/>
      <c r="GHN41" s="1177"/>
      <c r="GHO41" s="1177"/>
      <c r="GHP41" s="1177"/>
      <c r="GHQ41" s="1177"/>
      <c r="GHR41" s="1177"/>
      <c r="GHS41" s="1177"/>
      <c r="GHT41" s="1177"/>
      <c r="GHU41" s="1177"/>
      <c r="GHV41" s="1177"/>
      <c r="GHW41" s="1177"/>
      <c r="GHX41" s="1177"/>
      <c r="GHY41" s="1177"/>
      <c r="GHZ41" s="1177"/>
      <c r="GIA41" s="1177"/>
      <c r="GIB41" s="1177"/>
      <c r="GIC41" s="1177"/>
      <c r="GID41" s="1177"/>
      <c r="GIE41" s="1177"/>
      <c r="GIF41" s="1177"/>
      <c r="GIG41" s="1177"/>
      <c r="GIH41" s="1177"/>
      <c r="GII41" s="1177"/>
      <c r="GIJ41" s="1177"/>
      <c r="GIK41" s="1177"/>
      <c r="GIL41" s="1177"/>
      <c r="GIM41" s="1177"/>
      <c r="GIN41" s="1177"/>
      <c r="GIO41" s="1177"/>
      <c r="GIP41" s="1177"/>
      <c r="GIQ41" s="1177"/>
      <c r="GIR41" s="1177"/>
      <c r="GIS41" s="1177"/>
      <c r="GIT41" s="1177"/>
      <c r="GIU41" s="1177"/>
      <c r="GIV41" s="1177"/>
      <c r="GIW41" s="1177"/>
      <c r="GIX41" s="1177"/>
      <c r="GIY41" s="1177"/>
      <c r="GIZ41" s="1177"/>
      <c r="GJA41" s="1177"/>
      <c r="GJB41" s="1177"/>
      <c r="GJC41" s="1177"/>
      <c r="GJD41" s="1177"/>
      <c r="GJE41" s="1177"/>
      <c r="GJF41" s="1177"/>
      <c r="GJG41" s="1177"/>
      <c r="GJH41" s="1177"/>
      <c r="GJI41" s="1177"/>
      <c r="GJJ41" s="1177"/>
      <c r="GJK41" s="1177"/>
      <c r="GJL41" s="1177"/>
      <c r="GJM41" s="1177"/>
      <c r="GJN41" s="1177"/>
      <c r="GJO41" s="1177"/>
      <c r="GJP41" s="1177"/>
      <c r="GJQ41" s="1177"/>
      <c r="GJR41" s="1177"/>
      <c r="GJS41" s="1177"/>
      <c r="GJT41" s="1177"/>
      <c r="GJU41" s="1177"/>
      <c r="GJV41" s="1177"/>
      <c r="GJW41" s="1177"/>
      <c r="GJX41" s="1177"/>
      <c r="GJY41" s="1177"/>
      <c r="GJZ41" s="1177"/>
      <c r="GKA41" s="1177"/>
      <c r="GKB41" s="1177"/>
      <c r="GKC41" s="1177"/>
      <c r="GKD41" s="1177"/>
      <c r="GKE41" s="1177"/>
      <c r="GKF41" s="1177"/>
      <c r="GKG41" s="1177"/>
      <c r="GKH41" s="1177"/>
      <c r="GKI41" s="1177"/>
      <c r="GKJ41" s="1177"/>
      <c r="GKK41" s="1177"/>
      <c r="GKL41" s="1177"/>
      <c r="GKM41" s="1177"/>
      <c r="GKN41" s="1177"/>
      <c r="GKO41" s="1177"/>
      <c r="GKP41" s="1177"/>
      <c r="GKQ41" s="1177"/>
      <c r="GKR41" s="1177"/>
      <c r="GKS41" s="1177"/>
      <c r="GKT41" s="1177"/>
      <c r="GKU41" s="1177"/>
      <c r="GKV41" s="1177"/>
      <c r="GKW41" s="1177"/>
      <c r="GKX41" s="1177"/>
      <c r="GKY41" s="1177"/>
      <c r="GKZ41" s="1177"/>
      <c r="GLA41" s="1177"/>
      <c r="GLB41" s="1177"/>
      <c r="GLC41" s="1177"/>
      <c r="GLD41" s="1177"/>
      <c r="GLE41" s="1177"/>
      <c r="GLF41" s="1177"/>
      <c r="GLG41" s="1177"/>
      <c r="GLH41" s="1177"/>
      <c r="GLI41" s="1177"/>
      <c r="GLJ41" s="1177"/>
      <c r="GLK41" s="1177"/>
      <c r="GLL41" s="1177"/>
      <c r="GLM41" s="1177"/>
      <c r="GLN41" s="1177"/>
      <c r="GLO41" s="1177"/>
      <c r="GLP41" s="1177"/>
      <c r="GLQ41" s="1177"/>
      <c r="GLR41" s="1177"/>
      <c r="GLS41" s="1177"/>
      <c r="GLT41" s="1177"/>
      <c r="GLU41" s="1177"/>
      <c r="GLV41" s="1177"/>
      <c r="GLW41" s="1177"/>
      <c r="GLX41" s="1177"/>
      <c r="GLY41" s="1177"/>
      <c r="GLZ41" s="1177"/>
      <c r="GMA41" s="1177"/>
      <c r="GMB41" s="1177"/>
      <c r="GMC41" s="1177"/>
      <c r="GMD41" s="1177"/>
      <c r="GME41" s="1177"/>
      <c r="GMF41" s="1177"/>
      <c r="GMG41" s="1177"/>
      <c r="GMH41" s="1177"/>
      <c r="GMI41" s="1177"/>
      <c r="GMJ41" s="1177"/>
      <c r="GMK41" s="1177"/>
      <c r="GML41" s="1177"/>
      <c r="GMM41" s="1177"/>
      <c r="GMN41" s="1177"/>
      <c r="GMO41" s="1177"/>
      <c r="GMP41" s="1177"/>
      <c r="GMQ41" s="1177"/>
      <c r="GMR41" s="1177"/>
      <c r="GMS41" s="1177"/>
      <c r="GMT41" s="1177"/>
      <c r="GMU41" s="1177"/>
      <c r="GMV41" s="1177"/>
      <c r="GMW41" s="1177"/>
      <c r="GMX41" s="1177"/>
      <c r="GMY41" s="1177"/>
      <c r="GMZ41" s="1177"/>
      <c r="GNA41" s="1177"/>
      <c r="GNB41" s="1177"/>
      <c r="GNC41" s="1177"/>
      <c r="GND41" s="1177"/>
      <c r="GNE41" s="1177"/>
      <c r="GNF41" s="1177"/>
      <c r="GNG41" s="1177"/>
      <c r="GNH41" s="1177"/>
      <c r="GNI41" s="1177"/>
      <c r="GNJ41" s="1177"/>
      <c r="GNK41" s="1177"/>
      <c r="GNL41" s="1177"/>
      <c r="GNM41" s="1177"/>
      <c r="GNN41" s="1177"/>
      <c r="GNO41" s="1177"/>
      <c r="GNP41" s="1177"/>
      <c r="GNQ41" s="1177"/>
      <c r="GNR41" s="1177"/>
      <c r="GNS41" s="1177"/>
      <c r="GNT41" s="1177"/>
      <c r="GNU41" s="1177"/>
      <c r="GNV41" s="1177"/>
      <c r="GNW41" s="1177"/>
      <c r="GNX41" s="1177"/>
      <c r="GNY41" s="1177"/>
      <c r="GNZ41" s="1177"/>
      <c r="GOA41" s="1177"/>
      <c r="GOB41" s="1177"/>
      <c r="GOC41" s="1177"/>
      <c r="GOD41" s="1177"/>
      <c r="GOE41" s="1177"/>
      <c r="GOF41" s="1177"/>
      <c r="GOG41" s="1177"/>
      <c r="GOH41" s="1177"/>
      <c r="GOI41" s="1177"/>
      <c r="GOJ41" s="1177"/>
      <c r="GOK41" s="1177"/>
      <c r="GOL41" s="1177"/>
      <c r="GOM41" s="1177"/>
      <c r="GON41" s="1177"/>
      <c r="GOO41" s="1177"/>
      <c r="GOP41" s="1177"/>
      <c r="GOQ41" s="1177"/>
      <c r="GOR41" s="1177"/>
      <c r="GOS41" s="1177"/>
      <c r="GOT41" s="1177"/>
      <c r="GOU41" s="1177"/>
      <c r="GOV41" s="1177"/>
      <c r="GOW41" s="1177"/>
      <c r="GOX41" s="1177"/>
      <c r="GOY41" s="1177"/>
      <c r="GOZ41" s="1177"/>
      <c r="GPA41" s="1177"/>
      <c r="GPB41" s="1177"/>
      <c r="GPC41" s="1177"/>
      <c r="GPD41" s="1177"/>
      <c r="GPE41" s="1177"/>
      <c r="GPF41" s="1177"/>
      <c r="GPG41" s="1177"/>
      <c r="GPH41" s="1177"/>
      <c r="GPI41" s="1177"/>
      <c r="GPJ41" s="1177"/>
      <c r="GPK41" s="1177"/>
      <c r="GPL41" s="1177"/>
      <c r="GPM41" s="1177"/>
      <c r="GPN41" s="1177"/>
      <c r="GPO41" s="1177"/>
      <c r="GPP41" s="1177"/>
      <c r="GPQ41" s="1177"/>
      <c r="GPR41" s="1177"/>
      <c r="GPS41" s="1177"/>
      <c r="GPT41" s="1177"/>
      <c r="GPU41" s="1177"/>
      <c r="GPV41" s="1177"/>
      <c r="GPW41" s="1177"/>
      <c r="GPX41" s="1177"/>
      <c r="GPY41" s="1177"/>
      <c r="GPZ41" s="1177"/>
      <c r="GQA41" s="1177"/>
      <c r="GQB41" s="1177"/>
      <c r="GQC41" s="1177"/>
      <c r="GQD41" s="1177"/>
      <c r="GQE41" s="1177"/>
      <c r="GQF41" s="1177"/>
      <c r="GQG41" s="1177"/>
      <c r="GQH41" s="1177"/>
      <c r="GQI41" s="1177"/>
      <c r="GQJ41" s="1177"/>
      <c r="GQK41" s="1177"/>
      <c r="GQL41" s="1177"/>
      <c r="GQM41" s="1177"/>
      <c r="GQN41" s="1177"/>
      <c r="GQO41" s="1177"/>
      <c r="GQP41" s="1177"/>
      <c r="GQQ41" s="1177"/>
      <c r="GQR41" s="1177"/>
      <c r="GQS41" s="1177"/>
      <c r="GQT41" s="1177"/>
      <c r="GQU41" s="1177"/>
      <c r="GQV41" s="1177"/>
      <c r="GQW41" s="1177"/>
      <c r="GQX41" s="1177"/>
      <c r="GQY41" s="1177"/>
      <c r="GQZ41" s="1177"/>
      <c r="GRA41" s="1177"/>
      <c r="GRB41" s="1177"/>
      <c r="GRC41" s="1177"/>
      <c r="GRD41" s="1177"/>
      <c r="GRE41" s="1177"/>
      <c r="GRF41" s="1177"/>
      <c r="GRG41" s="1177"/>
      <c r="GRH41" s="1177"/>
      <c r="GRI41" s="1177"/>
      <c r="GRJ41" s="1177"/>
      <c r="GRK41" s="1177"/>
      <c r="GRL41" s="1177"/>
      <c r="GRM41" s="1177"/>
      <c r="GRN41" s="1177"/>
      <c r="GRO41" s="1177"/>
      <c r="GRP41" s="1177"/>
      <c r="GRQ41" s="1177"/>
      <c r="GRR41" s="1177"/>
      <c r="GRS41" s="1177"/>
      <c r="GRT41" s="1177"/>
      <c r="GRU41" s="1177"/>
      <c r="GRV41" s="1177"/>
      <c r="GRW41" s="1177"/>
      <c r="GRX41" s="1177"/>
      <c r="GRY41" s="1177"/>
      <c r="GRZ41" s="1177"/>
      <c r="GSA41" s="1177"/>
      <c r="GSB41" s="1177"/>
      <c r="GSC41" s="1177"/>
      <c r="GSD41" s="1177"/>
      <c r="GSE41" s="1177"/>
      <c r="GSF41" s="1177"/>
      <c r="GSG41" s="1177"/>
      <c r="GSH41" s="1177"/>
      <c r="GSI41" s="1177"/>
      <c r="GSJ41" s="1177"/>
      <c r="GSK41" s="1177"/>
      <c r="GSL41" s="1177"/>
      <c r="GSM41" s="1177"/>
      <c r="GSN41" s="1177"/>
      <c r="GSO41" s="1177"/>
      <c r="GSP41" s="1177"/>
      <c r="GSQ41" s="1177"/>
      <c r="GSR41" s="1177"/>
      <c r="GSS41" s="1177"/>
      <c r="GST41" s="1177"/>
      <c r="GSU41" s="1177"/>
      <c r="GSV41" s="1177"/>
      <c r="GSW41" s="1177"/>
      <c r="GSX41" s="1177"/>
      <c r="GSY41" s="1177"/>
      <c r="GSZ41" s="1177"/>
      <c r="GTA41" s="1177"/>
      <c r="GTB41" s="1177"/>
      <c r="GTC41" s="1177"/>
      <c r="GTD41" s="1177"/>
      <c r="GTE41" s="1177"/>
      <c r="GTF41" s="1177"/>
      <c r="GTG41" s="1177"/>
      <c r="GTH41" s="1177"/>
      <c r="GTI41" s="1177"/>
      <c r="GTJ41" s="1177"/>
      <c r="GTK41" s="1177"/>
      <c r="GTL41" s="1177"/>
      <c r="GTM41" s="1177"/>
      <c r="GTN41" s="1177"/>
      <c r="GTO41" s="1177"/>
      <c r="GTP41" s="1177"/>
      <c r="GTQ41" s="1177"/>
      <c r="GTR41" s="1177"/>
      <c r="GTS41" s="1177"/>
      <c r="GTT41" s="1177"/>
      <c r="GTU41" s="1177"/>
      <c r="GTV41" s="1177"/>
      <c r="GTW41" s="1177"/>
      <c r="GTX41" s="1177"/>
      <c r="GTY41" s="1177"/>
      <c r="GTZ41" s="1177"/>
      <c r="GUA41" s="1177"/>
      <c r="GUB41" s="1177"/>
      <c r="GUC41" s="1177"/>
      <c r="GUD41" s="1177"/>
      <c r="GUE41" s="1177"/>
      <c r="GUF41" s="1177"/>
      <c r="GUG41" s="1177"/>
      <c r="GUH41" s="1177"/>
      <c r="GUI41" s="1177"/>
      <c r="GUJ41" s="1177"/>
      <c r="GUK41" s="1177"/>
      <c r="GUL41" s="1177"/>
      <c r="GUM41" s="1177"/>
      <c r="GUN41" s="1177"/>
      <c r="GUO41" s="1177"/>
      <c r="GUP41" s="1177"/>
      <c r="GUQ41" s="1177"/>
      <c r="GUR41" s="1177"/>
      <c r="GUS41" s="1177"/>
      <c r="GUT41" s="1177"/>
      <c r="GUU41" s="1177"/>
      <c r="GUV41" s="1177"/>
      <c r="GUW41" s="1177"/>
      <c r="GUX41" s="1177"/>
      <c r="GUY41" s="1177"/>
      <c r="GUZ41" s="1177"/>
      <c r="GVA41" s="1177"/>
      <c r="GVB41" s="1177"/>
      <c r="GVC41" s="1177"/>
      <c r="GVD41" s="1177"/>
      <c r="GVE41" s="1177"/>
      <c r="GVF41" s="1177"/>
      <c r="GVG41" s="1177"/>
      <c r="GVH41" s="1177"/>
      <c r="GVI41" s="1177"/>
      <c r="GVJ41" s="1177"/>
      <c r="GVK41" s="1177"/>
      <c r="GVL41" s="1177"/>
      <c r="GVM41" s="1177"/>
      <c r="GVN41" s="1177"/>
      <c r="GVO41" s="1177"/>
      <c r="GVP41" s="1177"/>
      <c r="GVQ41" s="1177"/>
      <c r="GVR41" s="1177"/>
      <c r="GVS41" s="1177"/>
      <c r="GVT41" s="1177"/>
      <c r="GVU41" s="1177"/>
      <c r="GVV41" s="1177"/>
      <c r="GVW41" s="1177"/>
      <c r="GVX41" s="1177"/>
      <c r="GVY41" s="1177"/>
      <c r="GVZ41" s="1177"/>
      <c r="GWA41" s="1177"/>
      <c r="GWB41" s="1177"/>
      <c r="GWC41" s="1177"/>
      <c r="GWD41" s="1177"/>
      <c r="GWE41" s="1177"/>
      <c r="GWF41" s="1177"/>
      <c r="GWG41" s="1177"/>
      <c r="GWH41" s="1177"/>
      <c r="GWI41" s="1177"/>
      <c r="GWJ41" s="1177"/>
      <c r="GWK41" s="1177"/>
      <c r="GWL41" s="1177"/>
      <c r="GWM41" s="1177"/>
      <c r="GWN41" s="1177"/>
      <c r="GWO41" s="1177"/>
      <c r="GWP41" s="1177"/>
      <c r="GWQ41" s="1177"/>
      <c r="GWR41" s="1177"/>
      <c r="GWS41" s="1177"/>
      <c r="GWT41" s="1177"/>
      <c r="GWU41" s="1177"/>
      <c r="GWV41" s="1177"/>
      <c r="GWW41" s="1177"/>
      <c r="GWX41" s="1177"/>
      <c r="GWY41" s="1177"/>
      <c r="GWZ41" s="1177"/>
      <c r="GXA41" s="1177"/>
      <c r="GXB41" s="1177"/>
      <c r="GXC41" s="1177"/>
      <c r="GXD41" s="1177"/>
      <c r="GXE41" s="1177"/>
      <c r="GXF41" s="1177"/>
      <c r="GXG41" s="1177"/>
      <c r="GXH41" s="1177"/>
      <c r="GXI41" s="1177"/>
      <c r="GXJ41" s="1177"/>
      <c r="GXK41" s="1177"/>
      <c r="GXL41" s="1177"/>
      <c r="GXM41" s="1177"/>
      <c r="GXN41" s="1177"/>
      <c r="GXO41" s="1177"/>
      <c r="GXP41" s="1177"/>
      <c r="GXQ41" s="1177"/>
      <c r="GXR41" s="1177"/>
      <c r="GXS41" s="1177"/>
      <c r="GXT41" s="1177"/>
      <c r="GXU41" s="1177"/>
      <c r="GXV41" s="1177"/>
      <c r="GXW41" s="1177"/>
      <c r="GXX41" s="1177"/>
      <c r="GXY41" s="1177"/>
      <c r="GXZ41" s="1177"/>
      <c r="GYA41" s="1177"/>
      <c r="GYB41" s="1177"/>
      <c r="GYC41" s="1177"/>
      <c r="GYD41" s="1177"/>
      <c r="GYE41" s="1177"/>
      <c r="GYF41" s="1177"/>
      <c r="GYG41" s="1177"/>
      <c r="GYH41" s="1177"/>
      <c r="GYI41" s="1177"/>
      <c r="GYJ41" s="1177"/>
      <c r="GYK41" s="1177"/>
      <c r="GYL41" s="1177"/>
      <c r="GYM41" s="1177"/>
      <c r="GYN41" s="1177"/>
      <c r="GYO41" s="1177"/>
      <c r="GYP41" s="1177"/>
      <c r="GYQ41" s="1177"/>
      <c r="GYR41" s="1177"/>
      <c r="GYS41" s="1177"/>
      <c r="GYT41" s="1177"/>
      <c r="GYU41" s="1177"/>
      <c r="GYV41" s="1177"/>
      <c r="GYW41" s="1177"/>
      <c r="GYX41" s="1177"/>
      <c r="GYY41" s="1177"/>
      <c r="GYZ41" s="1177"/>
      <c r="GZA41" s="1177"/>
      <c r="GZB41" s="1177"/>
      <c r="GZC41" s="1177"/>
      <c r="GZD41" s="1177"/>
      <c r="GZE41" s="1177"/>
      <c r="GZF41" s="1177"/>
      <c r="GZG41" s="1177"/>
      <c r="GZH41" s="1177"/>
      <c r="GZI41" s="1177"/>
      <c r="GZJ41" s="1177"/>
      <c r="GZK41" s="1177"/>
      <c r="GZL41" s="1177"/>
      <c r="GZM41" s="1177"/>
      <c r="GZN41" s="1177"/>
      <c r="GZO41" s="1177"/>
      <c r="GZP41" s="1177"/>
      <c r="GZQ41" s="1177"/>
      <c r="GZR41" s="1177"/>
      <c r="GZS41" s="1177"/>
      <c r="GZT41" s="1177"/>
      <c r="GZU41" s="1177"/>
      <c r="GZV41" s="1177"/>
      <c r="GZW41" s="1177"/>
      <c r="GZX41" s="1177"/>
      <c r="GZY41" s="1177"/>
      <c r="GZZ41" s="1177"/>
      <c r="HAA41" s="1177"/>
      <c r="HAB41" s="1177"/>
      <c r="HAC41" s="1177"/>
      <c r="HAD41" s="1177"/>
      <c r="HAE41" s="1177"/>
      <c r="HAF41" s="1177"/>
      <c r="HAG41" s="1177"/>
      <c r="HAH41" s="1177"/>
      <c r="HAI41" s="1177"/>
      <c r="HAJ41" s="1177"/>
      <c r="HAK41" s="1177"/>
      <c r="HAL41" s="1177"/>
      <c r="HAM41" s="1177"/>
      <c r="HAN41" s="1177"/>
      <c r="HAO41" s="1177"/>
      <c r="HAP41" s="1177"/>
      <c r="HAQ41" s="1177"/>
      <c r="HAR41" s="1177"/>
      <c r="HAS41" s="1177"/>
      <c r="HAT41" s="1177"/>
      <c r="HAU41" s="1177"/>
      <c r="HAV41" s="1177"/>
      <c r="HAW41" s="1177"/>
      <c r="HAX41" s="1177"/>
      <c r="HAY41" s="1177"/>
      <c r="HAZ41" s="1177"/>
      <c r="HBA41" s="1177"/>
      <c r="HBB41" s="1177"/>
      <c r="HBC41" s="1177"/>
      <c r="HBD41" s="1177"/>
      <c r="HBE41" s="1177"/>
      <c r="HBF41" s="1177"/>
      <c r="HBG41" s="1177"/>
      <c r="HBH41" s="1177"/>
      <c r="HBI41" s="1177"/>
      <c r="HBJ41" s="1177"/>
      <c r="HBK41" s="1177"/>
      <c r="HBL41" s="1177"/>
      <c r="HBM41" s="1177"/>
      <c r="HBN41" s="1177"/>
      <c r="HBO41" s="1177"/>
      <c r="HBP41" s="1177"/>
      <c r="HBQ41" s="1177"/>
      <c r="HBR41" s="1177"/>
      <c r="HBS41" s="1177"/>
      <c r="HBT41" s="1177"/>
      <c r="HBU41" s="1177"/>
      <c r="HBV41" s="1177"/>
      <c r="HBW41" s="1177"/>
      <c r="HBX41" s="1177"/>
      <c r="HBY41" s="1177"/>
      <c r="HBZ41" s="1177"/>
      <c r="HCA41" s="1177"/>
      <c r="HCB41" s="1177"/>
      <c r="HCC41" s="1177"/>
      <c r="HCD41" s="1177"/>
      <c r="HCE41" s="1177"/>
      <c r="HCF41" s="1177"/>
      <c r="HCG41" s="1177"/>
      <c r="HCH41" s="1177"/>
      <c r="HCI41" s="1177"/>
      <c r="HCJ41" s="1177"/>
      <c r="HCK41" s="1177"/>
      <c r="HCL41" s="1177"/>
      <c r="HCM41" s="1177"/>
      <c r="HCN41" s="1177"/>
      <c r="HCO41" s="1177"/>
      <c r="HCP41" s="1177"/>
      <c r="HCQ41" s="1177"/>
      <c r="HCR41" s="1177"/>
      <c r="HCS41" s="1177"/>
      <c r="HCT41" s="1177"/>
      <c r="HCU41" s="1177"/>
      <c r="HCV41" s="1177"/>
      <c r="HCW41" s="1177"/>
      <c r="HCX41" s="1177"/>
      <c r="HCY41" s="1177"/>
      <c r="HCZ41" s="1177"/>
      <c r="HDA41" s="1177"/>
      <c r="HDB41" s="1177"/>
      <c r="HDC41" s="1177"/>
      <c r="HDD41" s="1177"/>
      <c r="HDE41" s="1177"/>
      <c r="HDF41" s="1177"/>
      <c r="HDG41" s="1177"/>
      <c r="HDH41" s="1177"/>
      <c r="HDI41" s="1177"/>
      <c r="HDJ41" s="1177"/>
      <c r="HDK41" s="1177"/>
      <c r="HDL41" s="1177"/>
      <c r="HDM41" s="1177"/>
      <c r="HDN41" s="1177"/>
      <c r="HDO41" s="1177"/>
      <c r="HDP41" s="1177"/>
      <c r="HDQ41" s="1177"/>
      <c r="HDR41" s="1177"/>
      <c r="HDS41" s="1177"/>
      <c r="HDT41" s="1177"/>
      <c r="HDU41" s="1177"/>
      <c r="HDV41" s="1177"/>
      <c r="HDW41" s="1177"/>
      <c r="HDX41" s="1177"/>
      <c r="HDY41" s="1177"/>
      <c r="HDZ41" s="1177"/>
      <c r="HEA41" s="1177"/>
      <c r="HEB41" s="1177"/>
      <c r="HEC41" s="1177"/>
      <c r="HED41" s="1177"/>
      <c r="HEE41" s="1177"/>
      <c r="HEF41" s="1177"/>
      <c r="HEG41" s="1177"/>
      <c r="HEH41" s="1177"/>
      <c r="HEI41" s="1177"/>
      <c r="HEJ41" s="1177"/>
      <c r="HEK41" s="1177"/>
      <c r="HEL41" s="1177"/>
      <c r="HEM41" s="1177"/>
      <c r="HEN41" s="1177"/>
      <c r="HEO41" s="1177"/>
      <c r="HEP41" s="1177"/>
      <c r="HEQ41" s="1177"/>
      <c r="HER41" s="1177"/>
      <c r="HES41" s="1177"/>
      <c r="HET41" s="1177"/>
      <c r="HEU41" s="1177"/>
      <c r="HEV41" s="1177"/>
      <c r="HEW41" s="1177"/>
      <c r="HEX41" s="1177"/>
      <c r="HEY41" s="1177"/>
      <c r="HEZ41" s="1177"/>
      <c r="HFA41" s="1177"/>
      <c r="HFB41" s="1177"/>
      <c r="HFC41" s="1177"/>
      <c r="HFD41" s="1177"/>
      <c r="HFE41" s="1177"/>
      <c r="HFF41" s="1177"/>
      <c r="HFG41" s="1177"/>
      <c r="HFH41" s="1177"/>
      <c r="HFI41" s="1177"/>
      <c r="HFJ41" s="1177"/>
      <c r="HFK41" s="1177"/>
      <c r="HFL41" s="1177"/>
      <c r="HFM41" s="1177"/>
      <c r="HFN41" s="1177"/>
      <c r="HFO41" s="1177"/>
      <c r="HFP41" s="1177"/>
      <c r="HFQ41" s="1177"/>
      <c r="HFR41" s="1177"/>
      <c r="HFS41" s="1177"/>
      <c r="HFT41" s="1177"/>
      <c r="HFU41" s="1177"/>
      <c r="HFV41" s="1177"/>
      <c r="HFW41" s="1177"/>
      <c r="HFX41" s="1177"/>
      <c r="HFY41" s="1177"/>
      <c r="HFZ41" s="1177"/>
      <c r="HGA41" s="1177"/>
      <c r="HGB41" s="1177"/>
      <c r="HGC41" s="1177"/>
      <c r="HGD41" s="1177"/>
      <c r="HGE41" s="1177"/>
      <c r="HGF41" s="1177"/>
      <c r="HGG41" s="1177"/>
      <c r="HGH41" s="1177"/>
      <c r="HGI41" s="1177"/>
      <c r="HGJ41" s="1177"/>
      <c r="HGK41" s="1177"/>
      <c r="HGL41" s="1177"/>
      <c r="HGM41" s="1177"/>
      <c r="HGN41" s="1177"/>
      <c r="HGO41" s="1177"/>
      <c r="HGP41" s="1177"/>
      <c r="HGQ41" s="1177"/>
      <c r="HGR41" s="1177"/>
      <c r="HGS41" s="1177"/>
      <c r="HGT41" s="1177"/>
      <c r="HGU41" s="1177"/>
      <c r="HGV41" s="1177"/>
      <c r="HGW41" s="1177"/>
      <c r="HGX41" s="1177"/>
      <c r="HGY41" s="1177"/>
      <c r="HGZ41" s="1177"/>
      <c r="HHA41" s="1177"/>
      <c r="HHB41" s="1177"/>
      <c r="HHC41" s="1177"/>
      <c r="HHD41" s="1177"/>
      <c r="HHE41" s="1177"/>
      <c r="HHF41" s="1177"/>
      <c r="HHG41" s="1177"/>
      <c r="HHH41" s="1177"/>
      <c r="HHI41" s="1177"/>
      <c r="HHJ41" s="1177"/>
      <c r="HHK41" s="1177"/>
      <c r="HHL41" s="1177"/>
      <c r="HHM41" s="1177"/>
      <c r="HHN41" s="1177"/>
      <c r="HHO41" s="1177"/>
      <c r="HHP41" s="1177"/>
      <c r="HHQ41" s="1177"/>
      <c r="HHR41" s="1177"/>
      <c r="HHS41" s="1177"/>
      <c r="HHT41" s="1177"/>
      <c r="HHU41" s="1177"/>
      <c r="HHV41" s="1177"/>
      <c r="HHW41" s="1177"/>
      <c r="HHX41" s="1177"/>
      <c r="HHY41" s="1177"/>
      <c r="HHZ41" s="1177"/>
      <c r="HIA41" s="1177"/>
      <c r="HIB41" s="1177"/>
      <c r="HIC41" s="1177"/>
      <c r="HID41" s="1177"/>
      <c r="HIE41" s="1177"/>
      <c r="HIF41" s="1177"/>
      <c r="HIG41" s="1177"/>
      <c r="HIH41" s="1177"/>
      <c r="HII41" s="1177"/>
      <c r="HIJ41" s="1177"/>
      <c r="HIK41" s="1177"/>
      <c r="HIL41" s="1177"/>
      <c r="HIM41" s="1177"/>
      <c r="HIN41" s="1177"/>
      <c r="HIO41" s="1177"/>
      <c r="HIP41" s="1177"/>
      <c r="HIQ41" s="1177"/>
      <c r="HIR41" s="1177"/>
      <c r="HIS41" s="1177"/>
      <c r="HIT41" s="1177"/>
      <c r="HIU41" s="1177"/>
      <c r="HIV41" s="1177"/>
      <c r="HIW41" s="1177"/>
      <c r="HIX41" s="1177"/>
      <c r="HIY41" s="1177"/>
      <c r="HIZ41" s="1177"/>
      <c r="HJA41" s="1177"/>
      <c r="HJB41" s="1177"/>
      <c r="HJC41" s="1177"/>
      <c r="HJD41" s="1177"/>
      <c r="HJE41" s="1177"/>
      <c r="HJF41" s="1177"/>
      <c r="HJG41" s="1177"/>
      <c r="HJH41" s="1177"/>
      <c r="HJI41" s="1177"/>
      <c r="HJJ41" s="1177"/>
      <c r="HJK41" s="1177"/>
      <c r="HJL41" s="1177"/>
      <c r="HJM41" s="1177"/>
      <c r="HJN41" s="1177"/>
      <c r="HJO41" s="1177"/>
      <c r="HJP41" s="1177"/>
      <c r="HJQ41" s="1177"/>
      <c r="HJR41" s="1177"/>
      <c r="HJS41" s="1177"/>
      <c r="HJT41" s="1177"/>
      <c r="HJU41" s="1177"/>
      <c r="HJV41" s="1177"/>
      <c r="HJW41" s="1177"/>
      <c r="HJX41" s="1177"/>
      <c r="HJY41" s="1177"/>
      <c r="HJZ41" s="1177"/>
      <c r="HKA41" s="1177"/>
      <c r="HKB41" s="1177"/>
      <c r="HKC41" s="1177"/>
      <c r="HKD41" s="1177"/>
      <c r="HKE41" s="1177"/>
      <c r="HKF41" s="1177"/>
      <c r="HKG41" s="1177"/>
      <c r="HKH41" s="1177"/>
      <c r="HKI41" s="1177"/>
      <c r="HKJ41" s="1177"/>
      <c r="HKK41" s="1177"/>
      <c r="HKL41" s="1177"/>
      <c r="HKM41" s="1177"/>
      <c r="HKN41" s="1177"/>
      <c r="HKO41" s="1177"/>
      <c r="HKP41" s="1177"/>
      <c r="HKQ41" s="1177"/>
      <c r="HKR41" s="1177"/>
      <c r="HKS41" s="1177"/>
      <c r="HKT41" s="1177"/>
      <c r="HKU41" s="1177"/>
      <c r="HKV41" s="1177"/>
      <c r="HKW41" s="1177"/>
      <c r="HKX41" s="1177"/>
      <c r="HKY41" s="1177"/>
      <c r="HKZ41" s="1177"/>
      <c r="HLA41" s="1177"/>
      <c r="HLB41" s="1177"/>
      <c r="HLC41" s="1177"/>
      <c r="HLD41" s="1177"/>
      <c r="HLE41" s="1177"/>
      <c r="HLF41" s="1177"/>
      <c r="HLG41" s="1177"/>
      <c r="HLH41" s="1177"/>
      <c r="HLI41" s="1177"/>
      <c r="HLJ41" s="1177"/>
      <c r="HLK41" s="1177"/>
      <c r="HLL41" s="1177"/>
      <c r="HLM41" s="1177"/>
      <c r="HLN41" s="1177"/>
      <c r="HLO41" s="1177"/>
      <c r="HLP41" s="1177"/>
      <c r="HLQ41" s="1177"/>
      <c r="HLR41" s="1177"/>
      <c r="HLS41" s="1177"/>
      <c r="HLT41" s="1177"/>
      <c r="HLU41" s="1177"/>
      <c r="HLV41" s="1177"/>
      <c r="HLW41" s="1177"/>
      <c r="HLX41" s="1177"/>
      <c r="HLY41" s="1177"/>
      <c r="HLZ41" s="1177"/>
      <c r="HMA41" s="1177"/>
      <c r="HMB41" s="1177"/>
      <c r="HMC41" s="1177"/>
      <c r="HMD41" s="1177"/>
      <c r="HME41" s="1177"/>
      <c r="HMF41" s="1177"/>
      <c r="HMG41" s="1177"/>
      <c r="HMH41" s="1177"/>
      <c r="HMI41" s="1177"/>
      <c r="HMJ41" s="1177"/>
      <c r="HMK41" s="1177"/>
      <c r="HML41" s="1177"/>
      <c r="HMM41" s="1177"/>
      <c r="HMN41" s="1177"/>
      <c r="HMO41" s="1177"/>
      <c r="HMP41" s="1177"/>
      <c r="HMQ41" s="1177"/>
      <c r="HMR41" s="1177"/>
      <c r="HMS41" s="1177"/>
      <c r="HMT41" s="1177"/>
      <c r="HMU41" s="1177"/>
      <c r="HMV41" s="1177"/>
      <c r="HMW41" s="1177"/>
      <c r="HMX41" s="1177"/>
      <c r="HMY41" s="1177"/>
      <c r="HMZ41" s="1177"/>
      <c r="HNA41" s="1177"/>
      <c r="HNB41" s="1177"/>
      <c r="HNC41" s="1177"/>
      <c r="HND41" s="1177"/>
      <c r="HNE41" s="1177"/>
      <c r="HNF41" s="1177"/>
      <c r="HNG41" s="1177"/>
      <c r="HNH41" s="1177"/>
      <c r="HNI41" s="1177"/>
      <c r="HNJ41" s="1177"/>
      <c r="HNK41" s="1177"/>
      <c r="HNL41" s="1177"/>
      <c r="HNM41" s="1177"/>
      <c r="HNN41" s="1177"/>
      <c r="HNO41" s="1177"/>
      <c r="HNP41" s="1177"/>
      <c r="HNQ41" s="1177"/>
      <c r="HNR41" s="1177"/>
      <c r="HNS41" s="1177"/>
      <c r="HNT41" s="1177"/>
      <c r="HNU41" s="1177"/>
      <c r="HNV41" s="1177"/>
      <c r="HNW41" s="1177"/>
      <c r="HNX41" s="1177"/>
      <c r="HNY41" s="1177"/>
      <c r="HNZ41" s="1177"/>
      <c r="HOA41" s="1177"/>
      <c r="HOB41" s="1177"/>
      <c r="HOC41" s="1177"/>
      <c r="HOD41" s="1177"/>
      <c r="HOE41" s="1177"/>
      <c r="HOF41" s="1177"/>
      <c r="HOG41" s="1177"/>
      <c r="HOH41" s="1177"/>
      <c r="HOI41" s="1177"/>
      <c r="HOJ41" s="1177"/>
      <c r="HOK41" s="1177"/>
      <c r="HOL41" s="1177"/>
      <c r="HOM41" s="1177"/>
      <c r="HON41" s="1177"/>
      <c r="HOO41" s="1177"/>
      <c r="HOP41" s="1177"/>
      <c r="HOQ41" s="1177"/>
      <c r="HOR41" s="1177"/>
      <c r="HOS41" s="1177"/>
      <c r="HOT41" s="1177"/>
      <c r="HOU41" s="1177"/>
      <c r="HOV41" s="1177"/>
      <c r="HOW41" s="1177"/>
      <c r="HOX41" s="1177"/>
      <c r="HOY41" s="1177"/>
      <c r="HOZ41" s="1177"/>
      <c r="HPA41" s="1177"/>
      <c r="HPB41" s="1177"/>
      <c r="HPC41" s="1177"/>
      <c r="HPD41" s="1177"/>
      <c r="HPE41" s="1177"/>
      <c r="HPF41" s="1177"/>
      <c r="HPG41" s="1177"/>
      <c r="HPH41" s="1177"/>
      <c r="HPI41" s="1177"/>
      <c r="HPJ41" s="1177"/>
      <c r="HPK41" s="1177"/>
      <c r="HPL41" s="1177"/>
      <c r="HPM41" s="1177"/>
      <c r="HPN41" s="1177"/>
      <c r="HPO41" s="1177"/>
      <c r="HPP41" s="1177"/>
      <c r="HPQ41" s="1177"/>
      <c r="HPR41" s="1177"/>
      <c r="HPS41" s="1177"/>
      <c r="HPT41" s="1177"/>
      <c r="HPU41" s="1177"/>
      <c r="HPV41" s="1177"/>
      <c r="HPW41" s="1177"/>
      <c r="HPX41" s="1177"/>
      <c r="HPY41" s="1177"/>
      <c r="HPZ41" s="1177"/>
      <c r="HQA41" s="1177"/>
      <c r="HQB41" s="1177"/>
      <c r="HQC41" s="1177"/>
      <c r="HQD41" s="1177"/>
      <c r="HQE41" s="1177"/>
      <c r="HQF41" s="1177"/>
      <c r="HQG41" s="1177"/>
      <c r="HQH41" s="1177"/>
      <c r="HQI41" s="1177"/>
      <c r="HQJ41" s="1177"/>
      <c r="HQK41" s="1177"/>
      <c r="HQL41" s="1177"/>
      <c r="HQM41" s="1177"/>
      <c r="HQN41" s="1177"/>
      <c r="HQO41" s="1177"/>
      <c r="HQP41" s="1177"/>
      <c r="HQQ41" s="1177"/>
      <c r="HQR41" s="1177"/>
      <c r="HQS41" s="1177"/>
      <c r="HQT41" s="1177"/>
      <c r="HQU41" s="1177"/>
      <c r="HQV41" s="1177"/>
      <c r="HQW41" s="1177"/>
      <c r="HQX41" s="1177"/>
      <c r="HQY41" s="1177"/>
      <c r="HQZ41" s="1177"/>
      <c r="HRA41" s="1177"/>
      <c r="HRB41" s="1177"/>
      <c r="HRC41" s="1177"/>
      <c r="HRD41" s="1177"/>
      <c r="HRE41" s="1177"/>
      <c r="HRF41" s="1177"/>
      <c r="HRG41" s="1177"/>
      <c r="HRH41" s="1177"/>
      <c r="HRI41" s="1177"/>
      <c r="HRJ41" s="1177"/>
      <c r="HRK41" s="1177"/>
      <c r="HRL41" s="1177"/>
      <c r="HRM41" s="1177"/>
      <c r="HRN41" s="1177"/>
      <c r="HRO41" s="1177"/>
      <c r="HRP41" s="1177"/>
      <c r="HRQ41" s="1177"/>
      <c r="HRR41" s="1177"/>
      <c r="HRS41" s="1177"/>
      <c r="HRT41" s="1177"/>
      <c r="HRU41" s="1177"/>
      <c r="HRV41" s="1177"/>
      <c r="HRW41" s="1177"/>
      <c r="HRX41" s="1177"/>
      <c r="HRY41" s="1177"/>
      <c r="HRZ41" s="1177"/>
      <c r="HSA41" s="1177"/>
      <c r="HSB41" s="1177"/>
      <c r="HSC41" s="1177"/>
      <c r="HSD41" s="1177"/>
      <c r="HSE41" s="1177"/>
      <c r="HSF41" s="1177"/>
      <c r="HSG41" s="1177"/>
      <c r="HSH41" s="1177"/>
      <c r="HSI41" s="1177"/>
      <c r="HSJ41" s="1177"/>
      <c r="HSK41" s="1177"/>
      <c r="HSL41" s="1177"/>
      <c r="HSM41" s="1177"/>
      <c r="HSN41" s="1177"/>
      <c r="HSO41" s="1177"/>
      <c r="HSP41" s="1177"/>
      <c r="HSQ41" s="1177"/>
      <c r="HSR41" s="1177"/>
      <c r="HSS41" s="1177"/>
      <c r="HST41" s="1177"/>
      <c r="HSU41" s="1177"/>
      <c r="HSV41" s="1177"/>
      <c r="HSW41" s="1177"/>
      <c r="HSX41" s="1177"/>
      <c r="HSY41" s="1177"/>
      <c r="HSZ41" s="1177"/>
      <c r="HTA41" s="1177"/>
      <c r="HTB41" s="1177"/>
      <c r="HTC41" s="1177"/>
      <c r="HTD41" s="1177"/>
      <c r="HTE41" s="1177"/>
      <c r="HTF41" s="1177"/>
      <c r="HTG41" s="1177"/>
      <c r="HTH41" s="1177"/>
      <c r="HTI41" s="1177"/>
      <c r="HTJ41" s="1177"/>
      <c r="HTK41" s="1177"/>
      <c r="HTL41" s="1177"/>
      <c r="HTM41" s="1177"/>
      <c r="HTN41" s="1177"/>
      <c r="HTO41" s="1177"/>
      <c r="HTP41" s="1177"/>
      <c r="HTQ41" s="1177"/>
      <c r="HTR41" s="1177"/>
      <c r="HTS41" s="1177"/>
      <c r="HTT41" s="1177"/>
      <c r="HTU41" s="1177"/>
      <c r="HTV41" s="1177"/>
      <c r="HTW41" s="1177"/>
      <c r="HTX41" s="1177"/>
      <c r="HTY41" s="1177"/>
      <c r="HTZ41" s="1177"/>
      <c r="HUA41" s="1177"/>
      <c r="HUB41" s="1177"/>
      <c r="HUC41" s="1177"/>
      <c r="HUD41" s="1177"/>
      <c r="HUE41" s="1177"/>
      <c r="HUF41" s="1177"/>
      <c r="HUG41" s="1177"/>
      <c r="HUH41" s="1177"/>
      <c r="HUI41" s="1177"/>
      <c r="HUJ41" s="1177"/>
      <c r="HUK41" s="1177"/>
      <c r="HUL41" s="1177"/>
      <c r="HUM41" s="1177"/>
      <c r="HUN41" s="1177"/>
      <c r="HUO41" s="1177"/>
      <c r="HUP41" s="1177"/>
      <c r="HUQ41" s="1177"/>
      <c r="HUR41" s="1177"/>
      <c r="HUS41" s="1177"/>
      <c r="HUT41" s="1177"/>
      <c r="HUU41" s="1177"/>
      <c r="HUV41" s="1177"/>
      <c r="HUW41" s="1177"/>
      <c r="HUX41" s="1177"/>
      <c r="HUY41" s="1177"/>
      <c r="HUZ41" s="1177"/>
      <c r="HVA41" s="1177"/>
      <c r="HVB41" s="1177"/>
      <c r="HVC41" s="1177"/>
      <c r="HVD41" s="1177"/>
      <c r="HVE41" s="1177"/>
      <c r="HVF41" s="1177"/>
      <c r="HVG41" s="1177"/>
      <c r="HVH41" s="1177"/>
      <c r="HVI41" s="1177"/>
      <c r="HVJ41" s="1177"/>
      <c r="HVK41" s="1177"/>
      <c r="HVL41" s="1177"/>
      <c r="HVM41" s="1177"/>
      <c r="HVN41" s="1177"/>
      <c r="HVO41" s="1177"/>
      <c r="HVP41" s="1177"/>
      <c r="HVQ41" s="1177"/>
      <c r="HVR41" s="1177"/>
      <c r="HVS41" s="1177"/>
      <c r="HVT41" s="1177"/>
      <c r="HVU41" s="1177"/>
      <c r="HVV41" s="1177"/>
      <c r="HVW41" s="1177"/>
      <c r="HVX41" s="1177"/>
      <c r="HVY41" s="1177"/>
      <c r="HVZ41" s="1177"/>
      <c r="HWA41" s="1177"/>
      <c r="HWB41" s="1177"/>
      <c r="HWC41" s="1177"/>
      <c r="HWD41" s="1177"/>
      <c r="HWE41" s="1177"/>
      <c r="HWF41" s="1177"/>
      <c r="HWG41" s="1177"/>
      <c r="HWH41" s="1177"/>
      <c r="HWI41" s="1177"/>
      <c r="HWJ41" s="1177"/>
      <c r="HWK41" s="1177"/>
      <c r="HWL41" s="1177"/>
      <c r="HWM41" s="1177"/>
      <c r="HWN41" s="1177"/>
      <c r="HWO41" s="1177"/>
      <c r="HWP41" s="1177"/>
      <c r="HWQ41" s="1177"/>
      <c r="HWR41" s="1177"/>
      <c r="HWS41" s="1177"/>
      <c r="HWT41" s="1177"/>
      <c r="HWU41" s="1177"/>
      <c r="HWV41" s="1177"/>
      <c r="HWW41" s="1177"/>
      <c r="HWX41" s="1177"/>
      <c r="HWY41" s="1177"/>
      <c r="HWZ41" s="1177"/>
      <c r="HXA41" s="1177"/>
      <c r="HXB41" s="1177"/>
      <c r="HXC41" s="1177"/>
      <c r="HXD41" s="1177"/>
      <c r="HXE41" s="1177"/>
      <c r="HXF41" s="1177"/>
      <c r="HXG41" s="1177"/>
      <c r="HXH41" s="1177"/>
      <c r="HXI41" s="1177"/>
      <c r="HXJ41" s="1177"/>
      <c r="HXK41" s="1177"/>
      <c r="HXL41" s="1177"/>
      <c r="HXM41" s="1177"/>
      <c r="HXN41" s="1177"/>
      <c r="HXO41" s="1177"/>
      <c r="HXP41" s="1177"/>
      <c r="HXQ41" s="1177"/>
      <c r="HXR41" s="1177"/>
      <c r="HXS41" s="1177"/>
      <c r="HXT41" s="1177"/>
      <c r="HXU41" s="1177"/>
      <c r="HXV41" s="1177"/>
      <c r="HXW41" s="1177"/>
      <c r="HXX41" s="1177"/>
      <c r="HXY41" s="1177"/>
      <c r="HXZ41" s="1177"/>
      <c r="HYA41" s="1177"/>
      <c r="HYB41" s="1177"/>
      <c r="HYC41" s="1177"/>
      <c r="HYD41" s="1177"/>
      <c r="HYE41" s="1177"/>
      <c r="HYF41" s="1177"/>
      <c r="HYG41" s="1177"/>
      <c r="HYH41" s="1177"/>
      <c r="HYI41" s="1177"/>
      <c r="HYJ41" s="1177"/>
      <c r="HYK41" s="1177"/>
      <c r="HYL41" s="1177"/>
      <c r="HYM41" s="1177"/>
      <c r="HYN41" s="1177"/>
      <c r="HYO41" s="1177"/>
      <c r="HYP41" s="1177"/>
      <c r="HYQ41" s="1177"/>
      <c r="HYR41" s="1177"/>
      <c r="HYS41" s="1177"/>
      <c r="HYT41" s="1177"/>
      <c r="HYU41" s="1177"/>
      <c r="HYV41" s="1177"/>
      <c r="HYW41" s="1177"/>
      <c r="HYX41" s="1177"/>
      <c r="HYY41" s="1177"/>
      <c r="HYZ41" s="1177"/>
      <c r="HZA41" s="1177"/>
      <c r="HZB41" s="1177"/>
      <c r="HZC41" s="1177"/>
      <c r="HZD41" s="1177"/>
      <c r="HZE41" s="1177"/>
      <c r="HZF41" s="1177"/>
      <c r="HZG41" s="1177"/>
      <c r="HZH41" s="1177"/>
      <c r="HZI41" s="1177"/>
      <c r="HZJ41" s="1177"/>
      <c r="HZK41" s="1177"/>
      <c r="HZL41" s="1177"/>
      <c r="HZM41" s="1177"/>
      <c r="HZN41" s="1177"/>
      <c r="HZO41" s="1177"/>
      <c r="HZP41" s="1177"/>
      <c r="HZQ41" s="1177"/>
      <c r="HZR41" s="1177"/>
      <c r="HZS41" s="1177"/>
      <c r="HZT41" s="1177"/>
      <c r="HZU41" s="1177"/>
      <c r="HZV41" s="1177"/>
      <c r="HZW41" s="1177"/>
      <c r="HZX41" s="1177"/>
      <c r="HZY41" s="1177"/>
      <c r="HZZ41" s="1177"/>
      <c r="IAA41" s="1177"/>
      <c r="IAB41" s="1177"/>
      <c r="IAC41" s="1177"/>
      <c r="IAD41" s="1177"/>
      <c r="IAE41" s="1177"/>
      <c r="IAF41" s="1177"/>
      <c r="IAG41" s="1177"/>
      <c r="IAH41" s="1177"/>
      <c r="IAI41" s="1177"/>
      <c r="IAJ41" s="1177"/>
      <c r="IAK41" s="1177"/>
      <c r="IAL41" s="1177"/>
      <c r="IAM41" s="1177"/>
      <c r="IAN41" s="1177"/>
      <c r="IAO41" s="1177"/>
      <c r="IAP41" s="1177"/>
      <c r="IAQ41" s="1177"/>
      <c r="IAR41" s="1177"/>
      <c r="IAS41" s="1177"/>
      <c r="IAT41" s="1177"/>
      <c r="IAU41" s="1177"/>
      <c r="IAV41" s="1177"/>
      <c r="IAW41" s="1177"/>
      <c r="IAX41" s="1177"/>
      <c r="IAY41" s="1177"/>
      <c r="IAZ41" s="1177"/>
      <c r="IBA41" s="1177"/>
      <c r="IBB41" s="1177"/>
      <c r="IBC41" s="1177"/>
      <c r="IBD41" s="1177"/>
      <c r="IBE41" s="1177"/>
      <c r="IBF41" s="1177"/>
      <c r="IBG41" s="1177"/>
      <c r="IBH41" s="1177"/>
      <c r="IBI41" s="1177"/>
      <c r="IBJ41" s="1177"/>
      <c r="IBK41" s="1177"/>
      <c r="IBL41" s="1177"/>
      <c r="IBM41" s="1177"/>
      <c r="IBN41" s="1177"/>
      <c r="IBO41" s="1177"/>
      <c r="IBP41" s="1177"/>
      <c r="IBQ41" s="1177"/>
      <c r="IBR41" s="1177"/>
      <c r="IBS41" s="1177"/>
      <c r="IBT41" s="1177"/>
      <c r="IBU41" s="1177"/>
      <c r="IBV41" s="1177"/>
      <c r="IBW41" s="1177"/>
      <c r="IBX41" s="1177"/>
      <c r="IBY41" s="1177"/>
      <c r="IBZ41" s="1177"/>
      <c r="ICA41" s="1177"/>
      <c r="ICB41" s="1177"/>
      <c r="ICC41" s="1177"/>
      <c r="ICD41" s="1177"/>
      <c r="ICE41" s="1177"/>
      <c r="ICF41" s="1177"/>
      <c r="ICG41" s="1177"/>
      <c r="ICH41" s="1177"/>
      <c r="ICI41" s="1177"/>
      <c r="ICJ41" s="1177"/>
      <c r="ICK41" s="1177"/>
      <c r="ICL41" s="1177"/>
      <c r="ICM41" s="1177"/>
      <c r="ICN41" s="1177"/>
      <c r="ICO41" s="1177"/>
      <c r="ICP41" s="1177"/>
      <c r="ICQ41" s="1177"/>
      <c r="ICR41" s="1177"/>
      <c r="ICS41" s="1177"/>
      <c r="ICT41" s="1177"/>
      <c r="ICU41" s="1177"/>
      <c r="ICV41" s="1177"/>
      <c r="ICW41" s="1177"/>
      <c r="ICX41" s="1177"/>
      <c r="ICY41" s="1177"/>
      <c r="ICZ41" s="1177"/>
      <c r="IDA41" s="1177"/>
      <c r="IDB41" s="1177"/>
      <c r="IDC41" s="1177"/>
      <c r="IDD41" s="1177"/>
      <c r="IDE41" s="1177"/>
      <c r="IDF41" s="1177"/>
      <c r="IDG41" s="1177"/>
      <c r="IDH41" s="1177"/>
      <c r="IDI41" s="1177"/>
      <c r="IDJ41" s="1177"/>
      <c r="IDK41" s="1177"/>
      <c r="IDL41" s="1177"/>
      <c r="IDM41" s="1177"/>
      <c r="IDN41" s="1177"/>
      <c r="IDO41" s="1177"/>
      <c r="IDP41" s="1177"/>
      <c r="IDQ41" s="1177"/>
      <c r="IDR41" s="1177"/>
      <c r="IDS41" s="1177"/>
      <c r="IDT41" s="1177"/>
      <c r="IDU41" s="1177"/>
      <c r="IDV41" s="1177"/>
      <c r="IDW41" s="1177"/>
      <c r="IDX41" s="1177"/>
      <c r="IDY41" s="1177"/>
      <c r="IDZ41" s="1177"/>
      <c r="IEA41" s="1177"/>
      <c r="IEB41" s="1177"/>
      <c r="IEC41" s="1177"/>
      <c r="IED41" s="1177"/>
      <c r="IEE41" s="1177"/>
      <c r="IEF41" s="1177"/>
      <c r="IEG41" s="1177"/>
      <c r="IEH41" s="1177"/>
      <c r="IEI41" s="1177"/>
      <c r="IEJ41" s="1177"/>
      <c r="IEK41" s="1177"/>
      <c r="IEL41" s="1177"/>
      <c r="IEM41" s="1177"/>
      <c r="IEN41" s="1177"/>
      <c r="IEO41" s="1177"/>
      <c r="IEP41" s="1177"/>
      <c r="IEQ41" s="1177"/>
      <c r="IER41" s="1177"/>
      <c r="IES41" s="1177"/>
      <c r="IET41" s="1177"/>
      <c r="IEU41" s="1177"/>
      <c r="IEV41" s="1177"/>
      <c r="IEW41" s="1177"/>
      <c r="IEX41" s="1177"/>
      <c r="IEY41" s="1177"/>
      <c r="IEZ41" s="1177"/>
      <c r="IFA41" s="1177"/>
      <c r="IFB41" s="1177"/>
      <c r="IFC41" s="1177"/>
      <c r="IFD41" s="1177"/>
      <c r="IFE41" s="1177"/>
      <c r="IFF41" s="1177"/>
      <c r="IFG41" s="1177"/>
      <c r="IFH41" s="1177"/>
      <c r="IFI41" s="1177"/>
      <c r="IFJ41" s="1177"/>
      <c r="IFK41" s="1177"/>
      <c r="IFL41" s="1177"/>
      <c r="IFM41" s="1177"/>
      <c r="IFN41" s="1177"/>
      <c r="IFO41" s="1177"/>
      <c r="IFP41" s="1177"/>
      <c r="IFQ41" s="1177"/>
      <c r="IFR41" s="1177"/>
      <c r="IFS41" s="1177"/>
      <c r="IFT41" s="1177"/>
      <c r="IFU41" s="1177"/>
      <c r="IFV41" s="1177"/>
      <c r="IFW41" s="1177"/>
      <c r="IFX41" s="1177"/>
      <c r="IFY41" s="1177"/>
      <c r="IFZ41" s="1177"/>
      <c r="IGA41" s="1177"/>
      <c r="IGB41" s="1177"/>
      <c r="IGC41" s="1177"/>
      <c r="IGD41" s="1177"/>
      <c r="IGE41" s="1177"/>
      <c r="IGF41" s="1177"/>
      <c r="IGG41" s="1177"/>
      <c r="IGH41" s="1177"/>
      <c r="IGI41" s="1177"/>
      <c r="IGJ41" s="1177"/>
      <c r="IGK41" s="1177"/>
      <c r="IGL41" s="1177"/>
      <c r="IGM41" s="1177"/>
      <c r="IGN41" s="1177"/>
      <c r="IGO41" s="1177"/>
      <c r="IGP41" s="1177"/>
      <c r="IGQ41" s="1177"/>
      <c r="IGR41" s="1177"/>
      <c r="IGS41" s="1177"/>
      <c r="IGT41" s="1177"/>
      <c r="IGU41" s="1177"/>
      <c r="IGV41" s="1177"/>
      <c r="IGW41" s="1177"/>
      <c r="IGX41" s="1177"/>
      <c r="IGY41" s="1177"/>
      <c r="IGZ41" s="1177"/>
      <c r="IHA41" s="1177"/>
      <c r="IHB41" s="1177"/>
      <c r="IHC41" s="1177"/>
      <c r="IHD41" s="1177"/>
      <c r="IHE41" s="1177"/>
      <c r="IHF41" s="1177"/>
      <c r="IHG41" s="1177"/>
      <c r="IHH41" s="1177"/>
      <c r="IHI41" s="1177"/>
      <c r="IHJ41" s="1177"/>
      <c r="IHK41" s="1177"/>
      <c r="IHL41" s="1177"/>
      <c r="IHM41" s="1177"/>
      <c r="IHN41" s="1177"/>
      <c r="IHO41" s="1177"/>
      <c r="IHP41" s="1177"/>
      <c r="IHQ41" s="1177"/>
      <c r="IHR41" s="1177"/>
      <c r="IHS41" s="1177"/>
      <c r="IHT41" s="1177"/>
      <c r="IHU41" s="1177"/>
      <c r="IHV41" s="1177"/>
      <c r="IHW41" s="1177"/>
      <c r="IHX41" s="1177"/>
      <c r="IHY41" s="1177"/>
      <c r="IHZ41" s="1177"/>
      <c r="IIA41" s="1177"/>
      <c r="IIB41" s="1177"/>
      <c r="IIC41" s="1177"/>
      <c r="IID41" s="1177"/>
      <c r="IIE41" s="1177"/>
      <c r="IIF41" s="1177"/>
      <c r="IIG41" s="1177"/>
      <c r="IIH41" s="1177"/>
      <c r="III41" s="1177"/>
      <c r="IIJ41" s="1177"/>
      <c r="IIK41" s="1177"/>
      <c r="IIL41" s="1177"/>
      <c r="IIM41" s="1177"/>
      <c r="IIN41" s="1177"/>
      <c r="IIO41" s="1177"/>
      <c r="IIP41" s="1177"/>
      <c r="IIQ41" s="1177"/>
      <c r="IIR41" s="1177"/>
      <c r="IIS41" s="1177"/>
      <c r="IIT41" s="1177"/>
      <c r="IIU41" s="1177"/>
      <c r="IIV41" s="1177"/>
      <c r="IIW41" s="1177"/>
      <c r="IIX41" s="1177"/>
      <c r="IIY41" s="1177"/>
      <c r="IIZ41" s="1177"/>
      <c r="IJA41" s="1177"/>
      <c r="IJB41" s="1177"/>
      <c r="IJC41" s="1177"/>
      <c r="IJD41" s="1177"/>
      <c r="IJE41" s="1177"/>
      <c r="IJF41" s="1177"/>
      <c r="IJG41" s="1177"/>
      <c r="IJH41" s="1177"/>
      <c r="IJI41" s="1177"/>
      <c r="IJJ41" s="1177"/>
      <c r="IJK41" s="1177"/>
      <c r="IJL41" s="1177"/>
      <c r="IJM41" s="1177"/>
      <c r="IJN41" s="1177"/>
      <c r="IJO41" s="1177"/>
      <c r="IJP41" s="1177"/>
      <c r="IJQ41" s="1177"/>
      <c r="IJR41" s="1177"/>
      <c r="IJS41" s="1177"/>
      <c r="IJT41" s="1177"/>
      <c r="IJU41" s="1177"/>
      <c r="IJV41" s="1177"/>
      <c r="IJW41" s="1177"/>
      <c r="IJX41" s="1177"/>
      <c r="IJY41" s="1177"/>
      <c r="IJZ41" s="1177"/>
      <c r="IKA41" s="1177"/>
      <c r="IKB41" s="1177"/>
      <c r="IKC41" s="1177"/>
      <c r="IKD41" s="1177"/>
      <c r="IKE41" s="1177"/>
      <c r="IKF41" s="1177"/>
      <c r="IKG41" s="1177"/>
      <c r="IKH41" s="1177"/>
      <c r="IKI41" s="1177"/>
      <c r="IKJ41" s="1177"/>
      <c r="IKK41" s="1177"/>
      <c r="IKL41" s="1177"/>
      <c r="IKM41" s="1177"/>
      <c r="IKN41" s="1177"/>
      <c r="IKO41" s="1177"/>
      <c r="IKP41" s="1177"/>
      <c r="IKQ41" s="1177"/>
      <c r="IKR41" s="1177"/>
      <c r="IKS41" s="1177"/>
      <c r="IKT41" s="1177"/>
      <c r="IKU41" s="1177"/>
      <c r="IKV41" s="1177"/>
      <c r="IKW41" s="1177"/>
      <c r="IKX41" s="1177"/>
      <c r="IKY41" s="1177"/>
      <c r="IKZ41" s="1177"/>
      <c r="ILA41" s="1177"/>
      <c r="ILB41" s="1177"/>
      <c r="ILC41" s="1177"/>
      <c r="ILD41" s="1177"/>
      <c r="ILE41" s="1177"/>
      <c r="ILF41" s="1177"/>
      <c r="ILG41" s="1177"/>
      <c r="ILH41" s="1177"/>
      <c r="ILI41" s="1177"/>
      <c r="ILJ41" s="1177"/>
      <c r="ILK41" s="1177"/>
      <c r="ILL41" s="1177"/>
      <c r="ILM41" s="1177"/>
      <c r="ILN41" s="1177"/>
      <c r="ILO41" s="1177"/>
      <c r="ILP41" s="1177"/>
      <c r="ILQ41" s="1177"/>
      <c r="ILR41" s="1177"/>
      <c r="ILS41" s="1177"/>
      <c r="ILT41" s="1177"/>
      <c r="ILU41" s="1177"/>
      <c r="ILV41" s="1177"/>
      <c r="ILW41" s="1177"/>
      <c r="ILX41" s="1177"/>
      <c r="ILY41" s="1177"/>
      <c r="ILZ41" s="1177"/>
      <c r="IMA41" s="1177"/>
      <c r="IMB41" s="1177"/>
      <c r="IMC41" s="1177"/>
      <c r="IMD41" s="1177"/>
      <c r="IME41" s="1177"/>
      <c r="IMF41" s="1177"/>
      <c r="IMG41" s="1177"/>
      <c r="IMH41" s="1177"/>
      <c r="IMI41" s="1177"/>
      <c r="IMJ41" s="1177"/>
      <c r="IMK41" s="1177"/>
      <c r="IML41" s="1177"/>
      <c r="IMM41" s="1177"/>
      <c r="IMN41" s="1177"/>
      <c r="IMO41" s="1177"/>
      <c r="IMP41" s="1177"/>
      <c r="IMQ41" s="1177"/>
      <c r="IMR41" s="1177"/>
      <c r="IMS41" s="1177"/>
      <c r="IMT41" s="1177"/>
      <c r="IMU41" s="1177"/>
      <c r="IMV41" s="1177"/>
      <c r="IMW41" s="1177"/>
      <c r="IMX41" s="1177"/>
      <c r="IMY41" s="1177"/>
      <c r="IMZ41" s="1177"/>
      <c r="INA41" s="1177"/>
      <c r="INB41" s="1177"/>
      <c r="INC41" s="1177"/>
      <c r="IND41" s="1177"/>
      <c r="INE41" s="1177"/>
      <c r="INF41" s="1177"/>
      <c r="ING41" s="1177"/>
      <c r="INH41" s="1177"/>
      <c r="INI41" s="1177"/>
      <c r="INJ41" s="1177"/>
      <c r="INK41" s="1177"/>
      <c r="INL41" s="1177"/>
      <c r="INM41" s="1177"/>
      <c r="INN41" s="1177"/>
      <c r="INO41" s="1177"/>
      <c r="INP41" s="1177"/>
      <c r="INQ41" s="1177"/>
      <c r="INR41" s="1177"/>
      <c r="INS41" s="1177"/>
      <c r="INT41" s="1177"/>
      <c r="INU41" s="1177"/>
      <c r="INV41" s="1177"/>
      <c r="INW41" s="1177"/>
      <c r="INX41" s="1177"/>
      <c r="INY41" s="1177"/>
      <c r="INZ41" s="1177"/>
      <c r="IOA41" s="1177"/>
      <c r="IOB41" s="1177"/>
      <c r="IOC41" s="1177"/>
      <c r="IOD41" s="1177"/>
      <c r="IOE41" s="1177"/>
      <c r="IOF41" s="1177"/>
      <c r="IOG41" s="1177"/>
      <c r="IOH41" s="1177"/>
      <c r="IOI41" s="1177"/>
      <c r="IOJ41" s="1177"/>
      <c r="IOK41" s="1177"/>
      <c r="IOL41" s="1177"/>
      <c r="IOM41" s="1177"/>
      <c r="ION41" s="1177"/>
      <c r="IOO41" s="1177"/>
      <c r="IOP41" s="1177"/>
      <c r="IOQ41" s="1177"/>
      <c r="IOR41" s="1177"/>
      <c r="IOS41" s="1177"/>
      <c r="IOT41" s="1177"/>
      <c r="IOU41" s="1177"/>
      <c r="IOV41" s="1177"/>
      <c r="IOW41" s="1177"/>
      <c r="IOX41" s="1177"/>
      <c r="IOY41" s="1177"/>
      <c r="IOZ41" s="1177"/>
      <c r="IPA41" s="1177"/>
      <c r="IPB41" s="1177"/>
      <c r="IPC41" s="1177"/>
      <c r="IPD41" s="1177"/>
      <c r="IPE41" s="1177"/>
      <c r="IPF41" s="1177"/>
      <c r="IPG41" s="1177"/>
      <c r="IPH41" s="1177"/>
      <c r="IPI41" s="1177"/>
      <c r="IPJ41" s="1177"/>
      <c r="IPK41" s="1177"/>
      <c r="IPL41" s="1177"/>
      <c r="IPM41" s="1177"/>
      <c r="IPN41" s="1177"/>
      <c r="IPO41" s="1177"/>
      <c r="IPP41" s="1177"/>
      <c r="IPQ41" s="1177"/>
      <c r="IPR41" s="1177"/>
      <c r="IPS41" s="1177"/>
      <c r="IPT41" s="1177"/>
      <c r="IPU41" s="1177"/>
      <c r="IPV41" s="1177"/>
      <c r="IPW41" s="1177"/>
      <c r="IPX41" s="1177"/>
      <c r="IPY41" s="1177"/>
      <c r="IPZ41" s="1177"/>
      <c r="IQA41" s="1177"/>
      <c r="IQB41" s="1177"/>
      <c r="IQC41" s="1177"/>
      <c r="IQD41" s="1177"/>
      <c r="IQE41" s="1177"/>
      <c r="IQF41" s="1177"/>
      <c r="IQG41" s="1177"/>
      <c r="IQH41" s="1177"/>
      <c r="IQI41" s="1177"/>
      <c r="IQJ41" s="1177"/>
      <c r="IQK41" s="1177"/>
      <c r="IQL41" s="1177"/>
      <c r="IQM41" s="1177"/>
      <c r="IQN41" s="1177"/>
      <c r="IQO41" s="1177"/>
      <c r="IQP41" s="1177"/>
      <c r="IQQ41" s="1177"/>
      <c r="IQR41" s="1177"/>
      <c r="IQS41" s="1177"/>
      <c r="IQT41" s="1177"/>
      <c r="IQU41" s="1177"/>
      <c r="IQV41" s="1177"/>
      <c r="IQW41" s="1177"/>
      <c r="IQX41" s="1177"/>
      <c r="IQY41" s="1177"/>
      <c r="IQZ41" s="1177"/>
      <c r="IRA41" s="1177"/>
      <c r="IRB41" s="1177"/>
      <c r="IRC41" s="1177"/>
      <c r="IRD41" s="1177"/>
      <c r="IRE41" s="1177"/>
      <c r="IRF41" s="1177"/>
      <c r="IRG41" s="1177"/>
      <c r="IRH41" s="1177"/>
      <c r="IRI41" s="1177"/>
      <c r="IRJ41" s="1177"/>
      <c r="IRK41" s="1177"/>
      <c r="IRL41" s="1177"/>
      <c r="IRM41" s="1177"/>
      <c r="IRN41" s="1177"/>
      <c r="IRO41" s="1177"/>
      <c r="IRP41" s="1177"/>
      <c r="IRQ41" s="1177"/>
      <c r="IRR41" s="1177"/>
      <c r="IRS41" s="1177"/>
      <c r="IRT41" s="1177"/>
      <c r="IRU41" s="1177"/>
      <c r="IRV41" s="1177"/>
      <c r="IRW41" s="1177"/>
      <c r="IRX41" s="1177"/>
      <c r="IRY41" s="1177"/>
      <c r="IRZ41" s="1177"/>
      <c r="ISA41" s="1177"/>
      <c r="ISB41" s="1177"/>
      <c r="ISC41" s="1177"/>
      <c r="ISD41" s="1177"/>
      <c r="ISE41" s="1177"/>
      <c r="ISF41" s="1177"/>
      <c r="ISG41" s="1177"/>
      <c r="ISH41" s="1177"/>
      <c r="ISI41" s="1177"/>
      <c r="ISJ41" s="1177"/>
      <c r="ISK41" s="1177"/>
      <c r="ISL41" s="1177"/>
      <c r="ISM41" s="1177"/>
      <c r="ISN41" s="1177"/>
      <c r="ISO41" s="1177"/>
      <c r="ISP41" s="1177"/>
      <c r="ISQ41" s="1177"/>
      <c r="ISR41" s="1177"/>
      <c r="ISS41" s="1177"/>
      <c r="IST41" s="1177"/>
      <c r="ISU41" s="1177"/>
      <c r="ISV41" s="1177"/>
      <c r="ISW41" s="1177"/>
      <c r="ISX41" s="1177"/>
      <c r="ISY41" s="1177"/>
      <c r="ISZ41" s="1177"/>
      <c r="ITA41" s="1177"/>
      <c r="ITB41" s="1177"/>
      <c r="ITC41" s="1177"/>
      <c r="ITD41" s="1177"/>
      <c r="ITE41" s="1177"/>
      <c r="ITF41" s="1177"/>
      <c r="ITG41" s="1177"/>
      <c r="ITH41" s="1177"/>
      <c r="ITI41" s="1177"/>
      <c r="ITJ41" s="1177"/>
      <c r="ITK41" s="1177"/>
      <c r="ITL41" s="1177"/>
      <c r="ITM41" s="1177"/>
      <c r="ITN41" s="1177"/>
      <c r="ITO41" s="1177"/>
      <c r="ITP41" s="1177"/>
      <c r="ITQ41" s="1177"/>
      <c r="ITR41" s="1177"/>
      <c r="ITS41" s="1177"/>
      <c r="ITT41" s="1177"/>
      <c r="ITU41" s="1177"/>
      <c r="ITV41" s="1177"/>
      <c r="ITW41" s="1177"/>
      <c r="ITX41" s="1177"/>
      <c r="ITY41" s="1177"/>
      <c r="ITZ41" s="1177"/>
      <c r="IUA41" s="1177"/>
      <c r="IUB41" s="1177"/>
      <c r="IUC41" s="1177"/>
      <c r="IUD41" s="1177"/>
      <c r="IUE41" s="1177"/>
      <c r="IUF41" s="1177"/>
      <c r="IUG41" s="1177"/>
      <c r="IUH41" s="1177"/>
      <c r="IUI41" s="1177"/>
      <c r="IUJ41" s="1177"/>
      <c r="IUK41" s="1177"/>
      <c r="IUL41" s="1177"/>
      <c r="IUM41" s="1177"/>
      <c r="IUN41" s="1177"/>
      <c r="IUO41" s="1177"/>
      <c r="IUP41" s="1177"/>
      <c r="IUQ41" s="1177"/>
      <c r="IUR41" s="1177"/>
      <c r="IUS41" s="1177"/>
      <c r="IUT41" s="1177"/>
      <c r="IUU41" s="1177"/>
      <c r="IUV41" s="1177"/>
      <c r="IUW41" s="1177"/>
      <c r="IUX41" s="1177"/>
      <c r="IUY41" s="1177"/>
      <c r="IUZ41" s="1177"/>
      <c r="IVA41" s="1177"/>
      <c r="IVB41" s="1177"/>
      <c r="IVC41" s="1177"/>
      <c r="IVD41" s="1177"/>
      <c r="IVE41" s="1177"/>
      <c r="IVF41" s="1177"/>
      <c r="IVG41" s="1177"/>
      <c r="IVH41" s="1177"/>
      <c r="IVI41" s="1177"/>
      <c r="IVJ41" s="1177"/>
      <c r="IVK41" s="1177"/>
      <c r="IVL41" s="1177"/>
      <c r="IVM41" s="1177"/>
      <c r="IVN41" s="1177"/>
      <c r="IVO41" s="1177"/>
      <c r="IVP41" s="1177"/>
      <c r="IVQ41" s="1177"/>
      <c r="IVR41" s="1177"/>
      <c r="IVS41" s="1177"/>
      <c r="IVT41" s="1177"/>
      <c r="IVU41" s="1177"/>
      <c r="IVV41" s="1177"/>
      <c r="IVW41" s="1177"/>
      <c r="IVX41" s="1177"/>
      <c r="IVY41" s="1177"/>
      <c r="IVZ41" s="1177"/>
      <c r="IWA41" s="1177"/>
      <c r="IWB41" s="1177"/>
      <c r="IWC41" s="1177"/>
      <c r="IWD41" s="1177"/>
      <c r="IWE41" s="1177"/>
      <c r="IWF41" s="1177"/>
      <c r="IWG41" s="1177"/>
      <c r="IWH41" s="1177"/>
      <c r="IWI41" s="1177"/>
      <c r="IWJ41" s="1177"/>
      <c r="IWK41" s="1177"/>
      <c r="IWL41" s="1177"/>
      <c r="IWM41" s="1177"/>
      <c r="IWN41" s="1177"/>
      <c r="IWO41" s="1177"/>
      <c r="IWP41" s="1177"/>
      <c r="IWQ41" s="1177"/>
      <c r="IWR41" s="1177"/>
      <c r="IWS41" s="1177"/>
      <c r="IWT41" s="1177"/>
      <c r="IWU41" s="1177"/>
      <c r="IWV41" s="1177"/>
      <c r="IWW41" s="1177"/>
      <c r="IWX41" s="1177"/>
      <c r="IWY41" s="1177"/>
      <c r="IWZ41" s="1177"/>
      <c r="IXA41" s="1177"/>
      <c r="IXB41" s="1177"/>
      <c r="IXC41" s="1177"/>
      <c r="IXD41" s="1177"/>
      <c r="IXE41" s="1177"/>
      <c r="IXF41" s="1177"/>
      <c r="IXG41" s="1177"/>
      <c r="IXH41" s="1177"/>
      <c r="IXI41" s="1177"/>
      <c r="IXJ41" s="1177"/>
      <c r="IXK41" s="1177"/>
      <c r="IXL41" s="1177"/>
      <c r="IXM41" s="1177"/>
      <c r="IXN41" s="1177"/>
      <c r="IXO41" s="1177"/>
      <c r="IXP41" s="1177"/>
      <c r="IXQ41" s="1177"/>
      <c r="IXR41" s="1177"/>
      <c r="IXS41" s="1177"/>
      <c r="IXT41" s="1177"/>
      <c r="IXU41" s="1177"/>
      <c r="IXV41" s="1177"/>
      <c r="IXW41" s="1177"/>
      <c r="IXX41" s="1177"/>
      <c r="IXY41" s="1177"/>
      <c r="IXZ41" s="1177"/>
      <c r="IYA41" s="1177"/>
      <c r="IYB41" s="1177"/>
      <c r="IYC41" s="1177"/>
      <c r="IYD41" s="1177"/>
      <c r="IYE41" s="1177"/>
      <c r="IYF41" s="1177"/>
      <c r="IYG41" s="1177"/>
      <c r="IYH41" s="1177"/>
      <c r="IYI41" s="1177"/>
      <c r="IYJ41" s="1177"/>
      <c r="IYK41" s="1177"/>
      <c r="IYL41" s="1177"/>
      <c r="IYM41" s="1177"/>
      <c r="IYN41" s="1177"/>
      <c r="IYO41" s="1177"/>
      <c r="IYP41" s="1177"/>
      <c r="IYQ41" s="1177"/>
      <c r="IYR41" s="1177"/>
      <c r="IYS41" s="1177"/>
      <c r="IYT41" s="1177"/>
      <c r="IYU41" s="1177"/>
      <c r="IYV41" s="1177"/>
      <c r="IYW41" s="1177"/>
      <c r="IYX41" s="1177"/>
      <c r="IYY41" s="1177"/>
      <c r="IYZ41" s="1177"/>
      <c r="IZA41" s="1177"/>
      <c r="IZB41" s="1177"/>
      <c r="IZC41" s="1177"/>
      <c r="IZD41" s="1177"/>
      <c r="IZE41" s="1177"/>
      <c r="IZF41" s="1177"/>
      <c r="IZG41" s="1177"/>
      <c r="IZH41" s="1177"/>
      <c r="IZI41" s="1177"/>
      <c r="IZJ41" s="1177"/>
      <c r="IZK41" s="1177"/>
      <c r="IZL41" s="1177"/>
      <c r="IZM41" s="1177"/>
      <c r="IZN41" s="1177"/>
      <c r="IZO41" s="1177"/>
      <c r="IZP41" s="1177"/>
      <c r="IZQ41" s="1177"/>
      <c r="IZR41" s="1177"/>
      <c r="IZS41" s="1177"/>
      <c r="IZT41" s="1177"/>
      <c r="IZU41" s="1177"/>
      <c r="IZV41" s="1177"/>
      <c r="IZW41" s="1177"/>
      <c r="IZX41" s="1177"/>
      <c r="IZY41" s="1177"/>
      <c r="IZZ41" s="1177"/>
      <c r="JAA41" s="1177"/>
      <c r="JAB41" s="1177"/>
      <c r="JAC41" s="1177"/>
      <c r="JAD41" s="1177"/>
      <c r="JAE41" s="1177"/>
      <c r="JAF41" s="1177"/>
      <c r="JAG41" s="1177"/>
      <c r="JAH41" s="1177"/>
      <c r="JAI41" s="1177"/>
      <c r="JAJ41" s="1177"/>
      <c r="JAK41" s="1177"/>
      <c r="JAL41" s="1177"/>
      <c r="JAM41" s="1177"/>
      <c r="JAN41" s="1177"/>
      <c r="JAO41" s="1177"/>
      <c r="JAP41" s="1177"/>
      <c r="JAQ41" s="1177"/>
      <c r="JAR41" s="1177"/>
      <c r="JAS41" s="1177"/>
      <c r="JAT41" s="1177"/>
      <c r="JAU41" s="1177"/>
      <c r="JAV41" s="1177"/>
      <c r="JAW41" s="1177"/>
      <c r="JAX41" s="1177"/>
      <c r="JAY41" s="1177"/>
      <c r="JAZ41" s="1177"/>
      <c r="JBA41" s="1177"/>
      <c r="JBB41" s="1177"/>
      <c r="JBC41" s="1177"/>
      <c r="JBD41" s="1177"/>
      <c r="JBE41" s="1177"/>
      <c r="JBF41" s="1177"/>
      <c r="JBG41" s="1177"/>
      <c r="JBH41" s="1177"/>
      <c r="JBI41" s="1177"/>
      <c r="JBJ41" s="1177"/>
      <c r="JBK41" s="1177"/>
      <c r="JBL41" s="1177"/>
      <c r="JBM41" s="1177"/>
      <c r="JBN41" s="1177"/>
      <c r="JBO41" s="1177"/>
      <c r="JBP41" s="1177"/>
      <c r="JBQ41" s="1177"/>
      <c r="JBR41" s="1177"/>
      <c r="JBS41" s="1177"/>
      <c r="JBT41" s="1177"/>
      <c r="JBU41" s="1177"/>
      <c r="JBV41" s="1177"/>
      <c r="JBW41" s="1177"/>
      <c r="JBX41" s="1177"/>
      <c r="JBY41" s="1177"/>
      <c r="JBZ41" s="1177"/>
      <c r="JCA41" s="1177"/>
      <c r="JCB41" s="1177"/>
      <c r="JCC41" s="1177"/>
      <c r="JCD41" s="1177"/>
      <c r="JCE41" s="1177"/>
      <c r="JCF41" s="1177"/>
      <c r="JCG41" s="1177"/>
      <c r="JCH41" s="1177"/>
      <c r="JCI41" s="1177"/>
      <c r="JCJ41" s="1177"/>
      <c r="JCK41" s="1177"/>
      <c r="JCL41" s="1177"/>
      <c r="JCM41" s="1177"/>
      <c r="JCN41" s="1177"/>
      <c r="JCO41" s="1177"/>
      <c r="JCP41" s="1177"/>
      <c r="JCQ41" s="1177"/>
      <c r="JCR41" s="1177"/>
      <c r="JCS41" s="1177"/>
      <c r="JCT41" s="1177"/>
      <c r="JCU41" s="1177"/>
      <c r="JCV41" s="1177"/>
      <c r="JCW41" s="1177"/>
      <c r="JCX41" s="1177"/>
      <c r="JCY41" s="1177"/>
      <c r="JCZ41" s="1177"/>
      <c r="JDA41" s="1177"/>
      <c r="JDB41" s="1177"/>
      <c r="JDC41" s="1177"/>
      <c r="JDD41" s="1177"/>
      <c r="JDE41" s="1177"/>
      <c r="JDF41" s="1177"/>
      <c r="JDG41" s="1177"/>
      <c r="JDH41" s="1177"/>
      <c r="JDI41" s="1177"/>
      <c r="JDJ41" s="1177"/>
      <c r="JDK41" s="1177"/>
      <c r="JDL41" s="1177"/>
      <c r="JDM41" s="1177"/>
      <c r="JDN41" s="1177"/>
      <c r="JDO41" s="1177"/>
      <c r="JDP41" s="1177"/>
      <c r="JDQ41" s="1177"/>
      <c r="JDR41" s="1177"/>
      <c r="JDS41" s="1177"/>
      <c r="JDT41" s="1177"/>
      <c r="JDU41" s="1177"/>
      <c r="JDV41" s="1177"/>
      <c r="JDW41" s="1177"/>
      <c r="JDX41" s="1177"/>
      <c r="JDY41" s="1177"/>
      <c r="JDZ41" s="1177"/>
      <c r="JEA41" s="1177"/>
      <c r="JEB41" s="1177"/>
      <c r="JEC41" s="1177"/>
      <c r="JED41" s="1177"/>
      <c r="JEE41" s="1177"/>
      <c r="JEF41" s="1177"/>
      <c r="JEG41" s="1177"/>
      <c r="JEH41" s="1177"/>
      <c r="JEI41" s="1177"/>
      <c r="JEJ41" s="1177"/>
      <c r="JEK41" s="1177"/>
      <c r="JEL41" s="1177"/>
      <c r="JEM41" s="1177"/>
      <c r="JEN41" s="1177"/>
      <c r="JEO41" s="1177"/>
      <c r="JEP41" s="1177"/>
      <c r="JEQ41" s="1177"/>
      <c r="JER41" s="1177"/>
      <c r="JES41" s="1177"/>
      <c r="JET41" s="1177"/>
      <c r="JEU41" s="1177"/>
      <c r="JEV41" s="1177"/>
      <c r="JEW41" s="1177"/>
      <c r="JEX41" s="1177"/>
      <c r="JEY41" s="1177"/>
      <c r="JEZ41" s="1177"/>
      <c r="JFA41" s="1177"/>
      <c r="JFB41" s="1177"/>
      <c r="JFC41" s="1177"/>
      <c r="JFD41" s="1177"/>
      <c r="JFE41" s="1177"/>
      <c r="JFF41" s="1177"/>
      <c r="JFG41" s="1177"/>
      <c r="JFH41" s="1177"/>
      <c r="JFI41" s="1177"/>
      <c r="JFJ41" s="1177"/>
      <c r="JFK41" s="1177"/>
      <c r="JFL41" s="1177"/>
      <c r="JFM41" s="1177"/>
      <c r="JFN41" s="1177"/>
      <c r="JFO41" s="1177"/>
      <c r="JFP41" s="1177"/>
      <c r="JFQ41" s="1177"/>
      <c r="JFR41" s="1177"/>
      <c r="JFS41" s="1177"/>
      <c r="JFT41" s="1177"/>
      <c r="JFU41" s="1177"/>
      <c r="JFV41" s="1177"/>
      <c r="JFW41" s="1177"/>
      <c r="JFX41" s="1177"/>
      <c r="JFY41" s="1177"/>
      <c r="JFZ41" s="1177"/>
      <c r="JGA41" s="1177"/>
      <c r="JGB41" s="1177"/>
      <c r="JGC41" s="1177"/>
      <c r="JGD41" s="1177"/>
      <c r="JGE41" s="1177"/>
      <c r="JGF41" s="1177"/>
      <c r="JGG41" s="1177"/>
      <c r="JGH41" s="1177"/>
      <c r="JGI41" s="1177"/>
      <c r="JGJ41" s="1177"/>
      <c r="JGK41" s="1177"/>
      <c r="JGL41" s="1177"/>
      <c r="JGM41" s="1177"/>
      <c r="JGN41" s="1177"/>
      <c r="JGO41" s="1177"/>
      <c r="JGP41" s="1177"/>
      <c r="JGQ41" s="1177"/>
      <c r="JGR41" s="1177"/>
      <c r="JGS41" s="1177"/>
      <c r="JGT41" s="1177"/>
      <c r="JGU41" s="1177"/>
      <c r="JGV41" s="1177"/>
      <c r="JGW41" s="1177"/>
      <c r="JGX41" s="1177"/>
      <c r="JGY41" s="1177"/>
      <c r="JGZ41" s="1177"/>
      <c r="JHA41" s="1177"/>
      <c r="JHB41" s="1177"/>
      <c r="JHC41" s="1177"/>
      <c r="JHD41" s="1177"/>
      <c r="JHE41" s="1177"/>
      <c r="JHF41" s="1177"/>
      <c r="JHG41" s="1177"/>
      <c r="JHH41" s="1177"/>
      <c r="JHI41" s="1177"/>
      <c r="JHJ41" s="1177"/>
      <c r="JHK41" s="1177"/>
      <c r="JHL41" s="1177"/>
      <c r="JHM41" s="1177"/>
      <c r="JHN41" s="1177"/>
      <c r="JHO41" s="1177"/>
      <c r="JHP41" s="1177"/>
      <c r="JHQ41" s="1177"/>
      <c r="JHR41" s="1177"/>
      <c r="JHS41" s="1177"/>
      <c r="JHT41" s="1177"/>
      <c r="JHU41" s="1177"/>
      <c r="JHV41" s="1177"/>
      <c r="JHW41" s="1177"/>
      <c r="JHX41" s="1177"/>
      <c r="JHY41" s="1177"/>
      <c r="JHZ41" s="1177"/>
      <c r="JIA41" s="1177"/>
      <c r="JIB41" s="1177"/>
      <c r="JIC41" s="1177"/>
      <c r="JID41" s="1177"/>
      <c r="JIE41" s="1177"/>
      <c r="JIF41" s="1177"/>
      <c r="JIG41" s="1177"/>
      <c r="JIH41" s="1177"/>
      <c r="JII41" s="1177"/>
      <c r="JIJ41" s="1177"/>
      <c r="JIK41" s="1177"/>
      <c r="JIL41" s="1177"/>
      <c r="JIM41" s="1177"/>
      <c r="JIN41" s="1177"/>
      <c r="JIO41" s="1177"/>
      <c r="JIP41" s="1177"/>
      <c r="JIQ41" s="1177"/>
      <c r="JIR41" s="1177"/>
      <c r="JIS41" s="1177"/>
      <c r="JIT41" s="1177"/>
      <c r="JIU41" s="1177"/>
      <c r="JIV41" s="1177"/>
      <c r="JIW41" s="1177"/>
      <c r="JIX41" s="1177"/>
      <c r="JIY41" s="1177"/>
      <c r="JIZ41" s="1177"/>
      <c r="JJA41" s="1177"/>
      <c r="JJB41" s="1177"/>
      <c r="JJC41" s="1177"/>
      <c r="JJD41" s="1177"/>
      <c r="JJE41" s="1177"/>
      <c r="JJF41" s="1177"/>
      <c r="JJG41" s="1177"/>
      <c r="JJH41" s="1177"/>
      <c r="JJI41" s="1177"/>
      <c r="JJJ41" s="1177"/>
      <c r="JJK41" s="1177"/>
      <c r="JJL41" s="1177"/>
      <c r="JJM41" s="1177"/>
      <c r="JJN41" s="1177"/>
      <c r="JJO41" s="1177"/>
      <c r="JJP41" s="1177"/>
      <c r="JJQ41" s="1177"/>
      <c r="JJR41" s="1177"/>
      <c r="JJS41" s="1177"/>
      <c r="JJT41" s="1177"/>
      <c r="JJU41" s="1177"/>
      <c r="JJV41" s="1177"/>
      <c r="JJW41" s="1177"/>
      <c r="JJX41" s="1177"/>
      <c r="JJY41" s="1177"/>
      <c r="JJZ41" s="1177"/>
      <c r="JKA41" s="1177"/>
      <c r="JKB41" s="1177"/>
      <c r="JKC41" s="1177"/>
      <c r="JKD41" s="1177"/>
      <c r="JKE41" s="1177"/>
      <c r="JKF41" s="1177"/>
      <c r="JKG41" s="1177"/>
      <c r="JKH41" s="1177"/>
      <c r="JKI41" s="1177"/>
      <c r="JKJ41" s="1177"/>
      <c r="JKK41" s="1177"/>
      <c r="JKL41" s="1177"/>
      <c r="JKM41" s="1177"/>
      <c r="JKN41" s="1177"/>
      <c r="JKO41" s="1177"/>
      <c r="JKP41" s="1177"/>
      <c r="JKQ41" s="1177"/>
      <c r="JKR41" s="1177"/>
      <c r="JKS41" s="1177"/>
      <c r="JKT41" s="1177"/>
      <c r="JKU41" s="1177"/>
      <c r="JKV41" s="1177"/>
      <c r="JKW41" s="1177"/>
      <c r="JKX41" s="1177"/>
      <c r="JKY41" s="1177"/>
      <c r="JKZ41" s="1177"/>
      <c r="JLA41" s="1177"/>
      <c r="JLB41" s="1177"/>
      <c r="JLC41" s="1177"/>
      <c r="JLD41" s="1177"/>
      <c r="JLE41" s="1177"/>
      <c r="JLF41" s="1177"/>
      <c r="JLG41" s="1177"/>
      <c r="JLH41" s="1177"/>
      <c r="JLI41" s="1177"/>
      <c r="JLJ41" s="1177"/>
      <c r="JLK41" s="1177"/>
      <c r="JLL41" s="1177"/>
      <c r="JLM41" s="1177"/>
      <c r="JLN41" s="1177"/>
      <c r="JLO41" s="1177"/>
      <c r="JLP41" s="1177"/>
      <c r="JLQ41" s="1177"/>
      <c r="JLR41" s="1177"/>
      <c r="JLS41" s="1177"/>
      <c r="JLT41" s="1177"/>
      <c r="JLU41" s="1177"/>
      <c r="JLV41" s="1177"/>
      <c r="JLW41" s="1177"/>
      <c r="JLX41" s="1177"/>
      <c r="JLY41" s="1177"/>
      <c r="JLZ41" s="1177"/>
      <c r="JMA41" s="1177"/>
      <c r="JMB41" s="1177"/>
      <c r="JMC41" s="1177"/>
      <c r="JMD41" s="1177"/>
      <c r="JME41" s="1177"/>
      <c r="JMF41" s="1177"/>
      <c r="JMG41" s="1177"/>
      <c r="JMH41" s="1177"/>
      <c r="JMI41" s="1177"/>
      <c r="JMJ41" s="1177"/>
      <c r="JMK41" s="1177"/>
      <c r="JML41" s="1177"/>
      <c r="JMM41" s="1177"/>
      <c r="JMN41" s="1177"/>
      <c r="JMO41" s="1177"/>
      <c r="JMP41" s="1177"/>
      <c r="JMQ41" s="1177"/>
      <c r="JMR41" s="1177"/>
      <c r="JMS41" s="1177"/>
      <c r="JMT41" s="1177"/>
      <c r="JMU41" s="1177"/>
      <c r="JMV41" s="1177"/>
      <c r="JMW41" s="1177"/>
      <c r="JMX41" s="1177"/>
      <c r="JMY41" s="1177"/>
      <c r="JMZ41" s="1177"/>
      <c r="JNA41" s="1177"/>
      <c r="JNB41" s="1177"/>
      <c r="JNC41" s="1177"/>
      <c r="JND41" s="1177"/>
      <c r="JNE41" s="1177"/>
      <c r="JNF41" s="1177"/>
      <c r="JNG41" s="1177"/>
      <c r="JNH41" s="1177"/>
      <c r="JNI41" s="1177"/>
      <c r="JNJ41" s="1177"/>
      <c r="JNK41" s="1177"/>
      <c r="JNL41" s="1177"/>
      <c r="JNM41" s="1177"/>
      <c r="JNN41" s="1177"/>
      <c r="JNO41" s="1177"/>
      <c r="JNP41" s="1177"/>
      <c r="JNQ41" s="1177"/>
      <c r="JNR41" s="1177"/>
      <c r="JNS41" s="1177"/>
      <c r="JNT41" s="1177"/>
      <c r="JNU41" s="1177"/>
      <c r="JNV41" s="1177"/>
      <c r="JNW41" s="1177"/>
      <c r="JNX41" s="1177"/>
      <c r="JNY41" s="1177"/>
      <c r="JNZ41" s="1177"/>
      <c r="JOA41" s="1177"/>
      <c r="JOB41" s="1177"/>
      <c r="JOC41" s="1177"/>
      <c r="JOD41" s="1177"/>
      <c r="JOE41" s="1177"/>
      <c r="JOF41" s="1177"/>
      <c r="JOG41" s="1177"/>
      <c r="JOH41" s="1177"/>
      <c r="JOI41" s="1177"/>
      <c r="JOJ41" s="1177"/>
      <c r="JOK41" s="1177"/>
      <c r="JOL41" s="1177"/>
      <c r="JOM41" s="1177"/>
      <c r="JON41" s="1177"/>
      <c r="JOO41" s="1177"/>
      <c r="JOP41" s="1177"/>
      <c r="JOQ41" s="1177"/>
      <c r="JOR41" s="1177"/>
      <c r="JOS41" s="1177"/>
      <c r="JOT41" s="1177"/>
      <c r="JOU41" s="1177"/>
      <c r="JOV41" s="1177"/>
      <c r="JOW41" s="1177"/>
      <c r="JOX41" s="1177"/>
      <c r="JOY41" s="1177"/>
      <c r="JOZ41" s="1177"/>
      <c r="JPA41" s="1177"/>
      <c r="JPB41" s="1177"/>
      <c r="JPC41" s="1177"/>
      <c r="JPD41" s="1177"/>
      <c r="JPE41" s="1177"/>
      <c r="JPF41" s="1177"/>
      <c r="JPG41" s="1177"/>
      <c r="JPH41" s="1177"/>
      <c r="JPI41" s="1177"/>
      <c r="JPJ41" s="1177"/>
      <c r="JPK41" s="1177"/>
      <c r="JPL41" s="1177"/>
      <c r="JPM41" s="1177"/>
      <c r="JPN41" s="1177"/>
      <c r="JPO41" s="1177"/>
      <c r="JPP41" s="1177"/>
      <c r="JPQ41" s="1177"/>
      <c r="JPR41" s="1177"/>
      <c r="JPS41" s="1177"/>
      <c r="JPT41" s="1177"/>
      <c r="JPU41" s="1177"/>
      <c r="JPV41" s="1177"/>
      <c r="JPW41" s="1177"/>
      <c r="JPX41" s="1177"/>
      <c r="JPY41" s="1177"/>
      <c r="JPZ41" s="1177"/>
      <c r="JQA41" s="1177"/>
      <c r="JQB41" s="1177"/>
      <c r="JQC41" s="1177"/>
      <c r="JQD41" s="1177"/>
      <c r="JQE41" s="1177"/>
      <c r="JQF41" s="1177"/>
      <c r="JQG41" s="1177"/>
      <c r="JQH41" s="1177"/>
      <c r="JQI41" s="1177"/>
      <c r="JQJ41" s="1177"/>
      <c r="JQK41" s="1177"/>
      <c r="JQL41" s="1177"/>
      <c r="JQM41" s="1177"/>
      <c r="JQN41" s="1177"/>
      <c r="JQO41" s="1177"/>
      <c r="JQP41" s="1177"/>
      <c r="JQQ41" s="1177"/>
      <c r="JQR41" s="1177"/>
      <c r="JQS41" s="1177"/>
      <c r="JQT41" s="1177"/>
      <c r="JQU41" s="1177"/>
      <c r="JQV41" s="1177"/>
      <c r="JQW41" s="1177"/>
      <c r="JQX41" s="1177"/>
      <c r="JQY41" s="1177"/>
      <c r="JQZ41" s="1177"/>
      <c r="JRA41" s="1177"/>
      <c r="JRB41" s="1177"/>
      <c r="JRC41" s="1177"/>
      <c r="JRD41" s="1177"/>
      <c r="JRE41" s="1177"/>
      <c r="JRF41" s="1177"/>
      <c r="JRG41" s="1177"/>
      <c r="JRH41" s="1177"/>
      <c r="JRI41" s="1177"/>
      <c r="JRJ41" s="1177"/>
      <c r="JRK41" s="1177"/>
      <c r="JRL41" s="1177"/>
      <c r="JRM41" s="1177"/>
      <c r="JRN41" s="1177"/>
      <c r="JRO41" s="1177"/>
      <c r="JRP41" s="1177"/>
      <c r="JRQ41" s="1177"/>
      <c r="JRR41" s="1177"/>
      <c r="JRS41" s="1177"/>
      <c r="JRT41" s="1177"/>
      <c r="JRU41" s="1177"/>
      <c r="JRV41" s="1177"/>
      <c r="JRW41" s="1177"/>
      <c r="JRX41" s="1177"/>
      <c r="JRY41" s="1177"/>
      <c r="JRZ41" s="1177"/>
      <c r="JSA41" s="1177"/>
      <c r="JSB41" s="1177"/>
      <c r="JSC41" s="1177"/>
      <c r="JSD41" s="1177"/>
      <c r="JSE41" s="1177"/>
      <c r="JSF41" s="1177"/>
      <c r="JSG41" s="1177"/>
      <c r="JSH41" s="1177"/>
      <c r="JSI41" s="1177"/>
      <c r="JSJ41" s="1177"/>
      <c r="JSK41" s="1177"/>
      <c r="JSL41" s="1177"/>
      <c r="JSM41" s="1177"/>
      <c r="JSN41" s="1177"/>
      <c r="JSO41" s="1177"/>
      <c r="JSP41" s="1177"/>
      <c r="JSQ41" s="1177"/>
      <c r="JSR41" s="1177"/>
      <c r="JSS41" s="1177"/>
      <c r="JST41" s="1177"/>
      <c r="JSU41" s="1177"/>
      <c r="JSV41" s="1177"/>
      <c r="JSW41" s="1177"/>
      <c r="JSX41" s="1177"/>
      <c r="JSY41" s="1177"/>
      <c r="JSZ41" s="1177"/>
      <c r="JTA41" s="1177"/>
      <c r="JTB41" s="1177"/>
      <c r="JTC41" s="1177"/>
      <c r="JTD41" s="1177"/>
      <c r="JTE41" s="1177"/>
      <c r="JTF41" s="1177"/>
      <c r="JTG41" s="1177"/>
      <c r="JTH41" s="1177"/>
      <c r="JTI41" s="1177"/>
      <c r="JTJ41" s="1177"/>
      <c r="JTK41" s="1177"/>
      <c r="JTL41" s="1177"/>
      <c r="JTM41" s="1177"/>
      <c r="JTN41" s="1177"/>
      <c r="JTO41" s="1177"/>
      <c r="JTP41" s="1177"/>
      <c r="JTQ41" s="1177"/>
      <c r="JTR41" s="1177"/>
      <c r="JTS41" s="1177"/>
      <c r="JTT41" s="1177"/>
      <c r="JTU41" s="1177"/>
      <c r="JTV41" s="1177"/>
      <c r="JTW41" s="1177"/>
      <c r="JTX41" s="1177"/>
      <c r="JTY41" s="1177"/>
      <c r="JTZ41" s="1177"/>
      <c r="JUA41" s="1177"/>
      <c r="JUB41" s="1177"/>
      <c r="JUC41" s="1177"/>
      <c r="JUD41" s="1177"/>
      <c r="JUE41" s="1177"/>
      <c r="JUF41" s="1177"/>
      <c r="JUG41" s="1177"/>
      <c r="JUH41" s="1177"/>
      <c r="JUI41" s="1177"/>
      <c r="JUJ41" s="1177"/>
      <c r="JUK41" s="1177"/>
      <c r="JUL41" s="1177"/>
      <c r="JUM41" s="1177"/>
      <c r="JUN41" s="1177"/>
      <c r="JUO41" s="1177"/>
      <c r="JUP41" s="1177"/>
      <c r="JUQ41" s="1177"/>
      <c r="JUR41" s="1177"/>
      <c r="JUS41" s="1177"/>
      <c r="JUT41" s="1177"/>
      <c r="JUU41" s="1177"/>
      <c r="JUV41" s="1177"/>
      <c r="JUW41" s="1177"/>
      <c r="JUX41" s="1177"/>
      <c r="JUY41" s="1177"/>
      <c r="JUZ41" s="1177"/>
      <c r="JVA41" s="1177"/>
      <c r="JVB41" s="1177"/>
      <c r="JVC41" s="1177"/>
      <c r="JVD41" s="1177"/>
      <c r="JVE41" s="1177"/>
      <c r="JVF41" s="1177"/>
      <c r="JVG41" s="1177"/>
      <c r="JVH41" s="1177"/>
      <c r="JVI41" s="1177"/>
      <c r="JVJ41" s="1177"/>
      <c r="JVK41" s="1177"/>
      <c r="JVL41" s="1177"/>
      <c r="JVM41" s="1177"/>
      <c r="JVN41" s="1177"/>
      <c r="JVO41" s="1177"/>
      <c r="JVP41" s="1177"/>
      <c r="JVQ41" s="1177"/>
      <c r="JVR41" s="1177"/>
      <c r="JVS41" s="1177"/>
      <c r="JVT41" s="1177"/>
      <c r="JVU41" s="1177"/>
      <c r="JVV41" s="1177"/>
      <c r="JVW41" s="1177"/>
      <c r="JVX41" s="1177"/>
      <c r="JVY41" s="1177"/>
      <c r="JVZ41" s="1177"/>
      <c r="JWA41" s="1177"/>
      <c r="JWB41" s="1177"/>
      <c r="JWC41" s="1177"/>
      <c r="JWD41" s="1177"/>
      <c r="JWE41" s="1177"/>
      <c r="JWF41" s="1177"/>
      <c r="JWG41" s="1177"/>
      <c r="JWH41" s="1177"/>
      <c r="JWI41" s="1177"/>
      <c r="JWJ41" s="1177"/>
      <c r="JWK41" s="1177"/>
      <c r="JWL41" s="1177"/>
      <c r="JWM41" s="1177"/>
      <c r="JWN41" s="1177"/>
      <c r="JWO41" s="1177"/>
      <c r="JWP41" s="1177"/>
      <c r="JWQ41" s="1177"/>
      <c r="JWR41" s="1177"/>
      <c r="JWS41" s="1177"/>
      <c r="JWT41" s="1177"/>
      <c r="JWU41" s="1177"/>
      <c r="JWV41" s="1177"/>
      <c r="JWW41" s="1177"/>
      <c r="JWX41" s="1177"/>
      <c r="JWY41" s="1177"/>
      <c r="JWZ41" s="1177"/>
      <c r="JXA41" s="1177"/>
      <c r="JXB41" s="1177"/>
      <c r="JXC41" s="1177"/>
      <c r="JXD41" s="1177"/>
      <c r="JXE41" s="1177"/>
      <c r="JXF41" s="1177"/>
      <c r="JXG41" s="1177"/>
      <c r="JXH41" s="1177"/>
      <c r="JXI41" s="1177"/>
      <c r="JXJ41" s="1177"/>
      <c r="JXK41" s="1177"/>
      <c r="JXL41" s="1177"/>
      <c r="JXM41" s="1177"/>
      <c r="JXN41" s="1177"/>
      <c r="JXO41" s="1177"/>
      <c r="JXP41" s="1177"/>
      <c r="JXQ41" s="1177"/>
      <c r="JXR41" s="1177"/>
      <c r="JXS41" s="1177"/>
      <c r="JXT41" s="1177"/>
      <c r="JXU41" s="1177"/>
      <c r="JXV41" s="1177"/>
      <c r="JXW41" s="1177"/>
      <c r="JXX41" s="1177"/>
      <c r="JXY41" s="1177"/>
      <c r="JXZ41" s="1177"/>
      <c r="JYA41" s="1177"/>
      <c r="JYB41" s="1177"/>
      <c r="JYC41" s="1177"/>
      <c r="JYD41" s="1177"/>
      <c r="JYE41" s="1177"/>
      <c r="JYF41" s="1177"/>
      <c r="JYG41" s="1177"/>
      <c r="JYH41" s="1177"/>
      <c r="JYI41" s="1177"/>
      <c r="JYJ41" s="1177"/>
      <c r="JYK41" s="1177"/>
      <c r="JYL41" s="1177"/>
      <c r="JYM41" s="1177"/>
      <c r="JYN41" s="1177"/>
      <c r="JYO41" s="1177"/>
      <c r="JYP41" s="1177"/>
      <c r="JYQ41" s="1177"/>
      <c r="JYR41" s="1177"/>
      <c r="JYS41" s="1177"/>
      <c r="JYT41" s="1177"/>
      <c r="JYU41" s="1177"/>
      <c r="JYV41" s="1177"/>
      <c r="JYW41" s="1177"/>
      <c r="JYX41" s="1177"/>
      <c r="JYY41" s="1177"/>
      <c r="JYZ41" s="1177"/>
      <c r="JZA41" s="1177"/>
      <c r="JZB41" s="1177"/>
      <c r="JZC41" s="1177"/>
      <c r="JZD41" s="1177"/>
      <c r="JZE41" s="1177"/>
      <c r="JZF41" s="1177"/>
      <c r="JZG41" s="1177"/>
      <c r="JZH41" s="1177"/>
      <c r="JZI41" s="1177"/>
      <c r="JZJ41" s="1177"/>
      <c r="JZK41" s="1177"/>
      <c r="JZL41" s="1177"/>
      <c r="JZM41" s="1177"/>
      <c r="JZN41" s="1177"/>
      <c r="JZO41" s="1177"/>
      <c r="JZP41" s="1177"/>
      <c r="JZQ41" s="1177"/>
      <c r="JZR41" s="1177"/>
      <c r="JZS41" s="1177"/>
      <c r="JZT41" s="1177"/>
      <c r="JZU41" s="1177"/>
      <c r="JZV41" s="1177"/>
      <c r="JZW41" s="1177"/>
      <c r="JZX41" s="1177"/>
      <c r="JZY41" s="1177"/>
      <c r="JZZ41" s="1177"/>
      <c r="KAA41" s="1177"/>
      <c r="KAB41" s="1177"/>
      <c r="KAC41" s="1177"/>
      <c r="KAD41" s="1177"/>
      <c r="KAE41" s="1177"/>
      <c r="KAF41" s="1177"/>
      <c r="KAG41" s="1177"/>
      <c r="KAH41" s="1177"/>
      <c r="KAI41" s="1177"/>
      <c r="KAJ41" s="1177"/>
      <c r="KAK41" s="1177"/>
      <c r="KAL41" s="1177"/>
      <c r="KAM41" s="1177"/>
      <c r="KAN41" s="1177"/>
      <c r="KAO41" s="1177"/>
      <c r="KAP41" s="1177"/>
      <c r="KAQ41" s="1177"/>
      <c r="KAR41" s="1177"/>
      <c r="KAS41" s="1177"/>
      <c r="KAT41" s="1177"/>
      <c r="KAU41" s="1177"/>
      <c r="KAV41" s="1177"/>
      <c r="KAW41" s="1177"/>
      <c r="KAX41" s="1177"/>
      <c r="KAY41" s="1177"/>
      <c r="KAZ41" s="1177"/>
      <c r="KBA41" s="1177"/>
      <c r="KBB41" s="1177"/>
      <c r="KBC41" s="1177"/>
      <c r="KBD41" s="1177"/>
      <c r="KBE41" s="1177"/>
      <c r="KBF41" s="1177"/>
      <c r="KBG41" s="1177"/>
      <c r="KBH41" s="1177"/>
      <c r="KBI41" s="1177"/>
      <c r="KBJ41" s="1177"/>
      <c r="KBK41" s="1177"/>
      <c r="KBL41" s="1177"/>
      <c r="KBM41" s="1177"/>
      <c r="KBN41" s="1177"/>
      <c r="KBO41" s="1177"/>
      <c r="KBP41" s="1177"/>
      <c r="KBQ41" s="1177"/>
      <c r="KBR41" s="1177"/>
      <c r="KBS41" s="1177"/>
      <c r="KBT41" s="1177"/>
      <c r="KBU41" s="1177"/>
      <c r="KBV41" s="1177"/>
      <c r="KBW41" s="1177"/>
      <c r="KBX41" s="1177"/>
      <c r="KBY41" s="1177"/>
      <c r="KBZ41" s="1177"/>
      <c r="KCA41" s="1177"/>
      <c r="KCB41" s="1177"/>
      <c r="KCC41" s="1177"/>
      <c r="KCD41" s="1177"/>
      <c r="KCE41" s="1177"/>
      <c r="KCF41" s="1177"/>
      <c r="KCG41" s="1177"/>
      <c r="KCH41" s="1177"/>
      <c r="KCI41" s="1177"/>
      <c r="KCJ41" s="1177"/>
      <c r="KCK41" s="1177"/>
      <c r="KCL41" s="1177"/>
      <c r="KCM41" s="1177"/>
      <c r="KCN41" s="1177"/>
      <c r="KCO41" s="1177"/>
      <c r="KCP41" s="1177"/>
      <c r="KCQ41" s="1177"/>
      <c r="KCR41" s="1177"/>
      <c r="KCS41" s="1177"/>
      <c r="KCT41" s="1177"/>
      <c r="KCU41" s="1177"/>
      <c r="KCV41" s="1177"/>
      <c r="KCW41" s="1177"/>
      <c r="KCX41" s="1177"/>
      <c r="KCY41" s="1177"/>
      <c r="KCZ41" s="1177"/>
      <c r="KDA41" s="1177"/>
      <c r="KDB41" s="1177"/>
      <c r="KDC41" s="1177"/>
      <c r="KDD41" s="1177"/>
      <c r="KDE41" s="1177"/>
      <c r="KDF41" s="1177"/>
      <c r="KDG41" s="1177"/>
      <c r="KDH41" s="1177"/>
      <c r="KDI41" s="1177"/>
      <c r="KDJ41" s="1177"/>
      <c r="KDK41" s="1177"/>
      <c r="KDL41" s="1177"/>
      <c r="KDM41" s="1177"/>
      <c r="KDN41" s="1177"/>
      <c r="KDO41" s="1177"/>
      <c r="KDP41" s="1177"/>
      <c r="KDQ41" s="1177"/>
      <c r="KDR41" s="1177"/>
      <c r="KDS41" s="1177"/>
      <c r="KDT41" s="1177"/>
      <c r="KDU41" s="1177"/>
      <c r="KDV41" s="1177"/>
      <c r="KDW41" s="1177"/>
      <c r="KDX41" s="1177"/>
      <c r="KDY41" s="1177"/>
      <c r="KDZ41" s="1177"/>
      <c r="KEA41" s="1177"/>
      <c r="KEB41" s="1177"/>
      <c r="KEC41" s="1177"/>
      <c r="KED41" s="1177"/>
      <c r="KEE41" s="1177"/>
      <c r="KEF41" s="1177"/>
      <c r="KEG41" s="1177"/>
      <c r="KEH41" s="1177"/>
      <c r="KEI41" s="1177"/>
      <c r="KEJ41" s="1177"/>
      <c r="KEK41" s="1177"/>
      <c r="KEL41" s="1177"/>
      <c r="KEM41" s="1177"/>
      <c r="KEN41" s="1177"/>
      <c r="KEO41" s="1177"/>
      <c r="KEP41" s="1177"/>
      <c r="KEQ41" s="1177"/>
      <c r="KER41" s="1177"/>
      <c r="KES41" s="1177"/>
      <c r="KET41" s="1177"/>
      <c r="KEU41" s="1177"/>
      <c r="KEV41" s="1177"/>
      <c r="KEW41" s="1177"/>
      <c r="KEX41" s="1177"/>
      <c r="KEY41" s="1177"/>
      <c r="KEZ41" s="1177"/>
      <c r="KFA41" s="1177"/>
      <c r="KFB41" s="1177"/>
      <c r="KFC41" s="1177"/>
      <c r="KFD41" s="1177"/>
      <c r="KFE41" s="1177"/>
      <c r="KFF41" s="1177"/>
      <c r="KFG41" s="1177"/>
      <c r="KFH41" s="1177"/>
      <c r="KFI41" s="1177"/>
      <c r="KFJ41" s="1177"/>
      <c r="KFK41" s="1177"/>
      <c r="KFL41" s="1177"/>
      <c r="KFM41" s="1177"/>
      <c r="KFN41" s="1177"/>
      <c r="KFO41" s="1177"/>
      <c r="KFP41" s="1177"/>
      <c r="KFQ41" s="1177"/>
      <c r="KFR41" s="1177"/>
      <c r="KFS41" s="1177"/>
      <c r="KFT41" s="1177"/>
      <c r="KFU41" s="1177"/>
      <c r="KFV41" s="1177"/>
      <c r="KFW41" s="1177"/>
      <c r="KFX41" s="1177"/>
      <c r="KFY41" s="1177"/>
      <c r="KFZ41" s="1177"/>
      <c r="KGA41" s="1177"/>
      <c r="KGB41" s="1177"/>
      <c r="KGC41" s="1177"/>
      <c r="KGD41" s="1177"/>
      <c r="KGE41" s="1177"/>
      <c r="KGF41" s="1177"/>
      <c r="KGG41" s="1177"/>
      <c r="KGH41" s="1177"/>
      <c r="KGI41" s="1177"/>
      <c r="KGJ41" s="1177"/>
      <c r="KGK41" s="1177"/>
      <c r="KGL41" s="1177"/>
      <c r="KGM41" s="1177"/>
      <c r="KGN41" s="1177"/>
      <c r="KGO41" s="1177"/>
      <c r="KGP41" s="1177"/>
      <c r="KGQ41" s="1177"/>
      <c r="KGR41" s="1177"/>
      <c r="KGS41" s="1177"/>
      <c r="KGT41" s="1177"/>
      <c r="KGU41" s="1177"/>
      <c r="KGV41" s="1177"/>
      <c r="KGW41" s="1177"/>
      <c r="KGX41" s="1177"/>
      <c r="KGY41" s="1177"/>
      <c r="KGZ41" s="1177"/>
      <c r="KHA41" s="1177"/>
      <c r="KHB41" s="1177"/>
      <c r="KHC41" s="1177"/>
      <c r="KHD41" s="1177"/>
      <c r="KHE41" s="1177"/>
      <c r="KHF41" s="1177"/>
      <c r="KHG41" s="1177"/>
      <c r="KHH41" s="1177"/>
      <c r="KHI41" s="1177"/>
      <c r="KHJ41" s="1177"/>
      <c r="KHK41" s="1177"/>
      <c r="KHL41" s="1177"/>
      <c r="KHM41" s="1177"/>
      <c r="KHN41" s="1177"/>
      <c r="KHO41" s="1177"/>
      <c r="KHP41" s="1177"/>
      <c r="KHQ41" s="1177"/>
      <c r="KHR41" s="1177"/>
      <c r="KHS41" s="1177"/>
      <c r="KHT41" s="1177"/>
      <c r="KHU41" s="1177"/>
      <c r="KHV41" s="1177"/>
      <c r="KHW41" s="1177"/>
      <c r="KHX41" s="1177"/>
      <c r="KHY41" s="1177"/>
      <c r="KHZ41" s="1177"/>
      <c r="KIA41" s="1177"/>
      <c r="KIB41" s="1177"/>
      <c r="KIC41" s="1177"/>
      <c r="KID41" s="1177"/>
      <c r="KIE41" s="1177"/>
      <c r="KIF41" s="1177"/>
      <c r="KIG41" s="1177"/>
      <c r="KIH41" s="1177"/>
      <c r="KII41" s="1177"/>
      <c r="KIJ41" s="1177"/>
      <c r="KIK41" s="1177"/>
      <c r="KIL41" s="1177"/>
      <c r="KIM41" s="1177"/>
      <c r="KIN41" s="1177"/>
      <c r="KIO41" s="1177"/>
      <c r="KIP41" s="1177"/>
      <c r="KIQ41" s="1177"/>
      <c r="KIR41" s="1177"/>
      <c r="KIS41" s="1177"/>
      <c r="KIT41" s="1177"/>
      <c r="KIU41" s="1177"/>
      <c r="KIV41" s="1177"/>
      <c r="KIW41" s="1177"/>
      <c r="KIX41" s="1177"/>
      <c r="KIY41" s="1177"/>
      <c r="KIZ41" s="1177"/>
      <c r="KJA41" s="1177"/>
      <c r="KJB41" s="1177"/>
      <c r="KJC41" s="1177"/>
      <c r="KJD41" s="1177"/>
      <c r="KJE41" s="1177"/>
      <c r="KJF41" s="1177"/>
      <c r="KJG41" s="1177"/>
      <c r="KJH41" s="1177"/>
      <c r="KJI41" s="1177"/>
      <c r="KJJ41" s="1177"/>
      <c r="KJK41" s="1177"/>
      <c r="KJL41" s="1177"/>
      <c r="KJM41" s="1177"/>
      <c r="KJN41" s="1177"/>
      <c r="KJO41" s="1177"/>
      <c r="KJP41" s="1177"/>
      <c r="KJQ41" s="1177"/>
      <c r="KJR41" s="1177"/>
      <c r="KJS41" s="1177"/>
      <c r="KJT41" s="1177"/>
      <c r="KJU41" s="1177"/>
      <c r="KJV41" s="1177"/>
      <c r="KJW41" s="1177"/>
      <c r="KJX41" s="1177"/>
      <c r="KJY41" s="1177"/>
      <c r="KJZ41" s="1177"/>
      <c r="KKA41" s="1177"/>
      <c r="KKB41" s="1177"/>
      <c r="KKC41" s="1177"/>
      <c r="KKD41" s="1177"/>
      <c r="KKE41" s="1177"/>
      <c r="KKF41" s="1177"/>
      <c r="KKG41" s="1177"/>
      <c r="KKH41" s="1177"/>
      <c r="KKI41" s="1177"/>
      <c r="KKJ41" s="1177"/>
      <c r="KKK41" s="1177"/>
      <c r="KKL41" s="1177"/>
      <c r="KKM41" s="1177"/>
      <c r="KKN41" s="1177"/>
      <c r="KKO41" s="1177"/>
      <c r="KKP41" s="1177"/>
      <c r="KKQ41" s="1177"/>
      <c r="KKR41" s="1177"/>
      <c r="KKS41" s="1177"/>
      <c r="KKT41" s="1177"/>
      <c r="KKU41" s="1177"/>
      <c r="KKV41" s="1177"/>
      <c r="KKW41" s="1177"/>
      <c r="KKX41" s="1177"/>
      <c r="KKY41" s="1177"/>
      <c r="KKZ41" s="1177"/>
      <c r="KLA41" s="1177"/>
      <c r="KLB41" s="1177"/>
      <c r="KLC41" s="1177"/>
      <c r="KLD41" s="1177"/>
      <c r="KLE41" s="1177"/>
      <c r="KLF41" s="1177"/>
      <c r="KLG41" s="1177"/>
      <c r="KLH41" s="1177"/>
      <c r="KLI41" s="1177"/>
      <c r="KLJ41" s="1177"/>
      <c r="KLK41" s="1177"/>
      <c r="KLL41" s="1177"/>
      <c r="KLM41" s="1177"/>
      <c r="KLN41" s="1177"/>
      <c r="KLO41" s="1177"/>
      <c r="KLP41" s="1177"/>
      <c r="KLQ41" s="1177"/>
      <c r="KLR41" s="1177"/>
      <c r="KLS41" s="1177"/>
      <c r="KLT41" s="1177"/>
      <c r="KLU41" s="1177"/>
      <c r="KLV41" s="1177"/>
      <c r="KLW41" s="1177"/>
      <c r="KLX41" s="1177"/>
      <c r="KLY41" s="1177"/>
      <c r="KLZ41" s="1177"/>
      <c r="KMA41" s="1177"/>
      <c r="KMB41" s="1177"/>
      <c r="KMC41" s="1177"/>
      <c r="KMD41" s="1177"/>
      <c r="KME41" s="1177"/>
      <c r="KMF41" s="1177"/>
      <c r="KMG41" s="1177"/>
      <c r="KMH41" s="1177"/>
      <c r="KMI41" s="1177"/>
      <c r="KMJ41" s="1177"/>
      <c r="KMK41" s="1177"/>
      <c r="KML41" s="1177"/>
      <c r="KMM41" s="1177"/>
      <c r="KMN41" s="1177"/>
      <c r="KMO41" s="1177"/>
      <c r="KMP41" s="1177"/>
      <c r="KMQ41" s="1177"/>
      <c r="KMR41" s="1177"/>
      <c r="KMS41" s="1177"/>
      <c r="KMT41" s="1177"/>
      <c r="KMU41" s="1177"/>
      <c r="KMV41" s="1177"/>
      <c r="KMW41" s="1177"/>
      <c r="KMX41" s="1177"/>
      <c r="KMY41" s="1177"/>
      <c r="KMZ41" s="1177"/>
      <c r="KNA41" s="1177"/>
      <c r="KNB41" s="1177"/>
      <c r="KNC41" s="1177"/>
      <c r="KND41" s="1177"/>
      <c r="KNE41" s="1177"/>
      <c r="KNF41" s="1177"/>
      <c r="KNG41" s="1177"/>
      <c r="KNH41" s="1177"/>
      <c r="KNI41" s="1177"/>
      <c r="KNJ41" s="1177"/>
      <c r="KNK41" s="1177"/>
      <c r="KNL41" s="1177"/>
      <c r="KNM41" s="1177"/>
      <c r="KNN41" s="1177"/>
      <c r="KNO41" s="1177"/>
      <c r="KNP41" s="1177"/>
      <c r="KNQ41" s="1177"/>
      <c r="KNR41" s="1177"/>
      <c r="KNS41" s="1177"/>
      <c r="KNT41" s="1177"/>
      <c r="KNU41" s="1177"/>
      <c r="KNV41" s="1177"/>
      <c r="KNW41" s="1177"/>
      <c r="KNX41" s="1177"/>
      <c r="KNY41" s="1177"/>
      <c r="KNZ41" s="1177"/>
      <c r="KOA41" s="1177"/>
      <c r="KOB41" s="1177"/>
      <c r="KOC41" s="1177"/>
      <c r="KOD41" s="1177"/>
      <c r="KOE41" s="1177"/>
      <c r="KOF41" s="1177"/>
      <c r="KOG41" s="1177"/>
      <c r="KOH41" s="1177"/>
      <c r="KOI41" s="1177"/>
      <c r="KOJ41" s="1177"/>
      <c r="KOK41" s="1177"/>
      <c r="KOL41" s="1177"/>
      <c r="KOM41" s="1177"/>
      <c r="KON41" s="1177"/>
      <c r="KOO41" s="1177"/>
      <c r="KOP41" s="1177"/>
      <c r="KOQ41" s="1177"/>
      <c r="KOR41" s="1177"/>
      <c r="KOS41" s="1177"/>
      <c r="KOT41" s="1177"/>
      <c r="KOU41" s="1177"/>
      <c r="KOV41" s="1177"/>
      <c r="KOW41" s="1177"/>
      <c r="KOX41" s="1177"/>
      <c r="KOY41" s="1177"/>
      <c r="KOZ41" s="1177"/>
      <c r="KPA41" s="1177"/>
      <c r="KPB41" s="1177"/>
      <c r="KPC41" s="1177"/>
      <c r="KPD41" s="1177"/>
      <c r="KPE41" s="1177"/>
      <c r="KPF41" s="1177"/>
      <c r="KPG41" s="1177"/>
      <c r="KPH41" s="1177"/>
      <c r="KPI41" s="1177"/>
      <c r="KPJ41" s="1177"/>
      <c r="KPK41" s="1177"/>
      <c r="KPL41" s="1177"/>
      <c r="KPM41" s="1177"/>
      <c r="KPN41" s="1177"/>
      <c r="KPO41" s="1177"/>
      <c r="KPP41" s="1177"/>
      <c r="KPQ41" s="1177"/>
      <c r="KPR41" s="1177"/>
      <c r="KPS41" s="1177"/>
      <c r="KPT41" s="1177"/>
      <c r="KPU41" s="1177"/>
      <c r="KPV41" s="1177"/>
      <c r="KPW41" s="1177"/>
      <c r="KPX41" s="1177"/>
      <c r="KPY41" s="1177"/>
      <c r="KPZ41" s="1177"/>
      <c r="KQA41" s="1177"/>
      <c r="KQB41" s="1177"/>
      <c r="KQC41" s="1177"/>
      <c r="KQD41" s="1177"/>
      <c r="KQE41" s="1177"/>
      <c r="KQF41" s="1177"/>
      <c r="KQG41" s="1177"/>
      <c r="KQH41" s="1177"/>
      <c r="KQI41" s="1177"/>
      <c r="KQJ41" s="1177"/>
      <c r="KQK41" s="1177"/>
      <c r="KQL41" s="1177"/>
      <c r="KQM41" s="1177"/>
      <c r="KQN41" s="1177"/>
      <c r="KQO41" s="1177"/>
      <c r="KQP41" s="1177"/>
      <c r="KQQ41" s="1177"/>
      <c r="KQR41" s="1177"/>
      <c r="KQS41" s="1177"/>
      <c r="KQT41" s="1177"/>
      <c r="KQU41" s="1177"/>
      <c r="KQV41" s="1177"/>
      <c r="KQW41" s="1177"/>
      <c r="KQX41" s="1177"/>
      <c r="KQY41" s="1177"/>
      <c r="KQZ41" s="1177"/>
      <c r="KRA41" s="1177"/>
      <c r="KRB41" s="1177"/>
      <c r="KRC41" s="1177"/>
      <c r="KRD41" s="1177"/>
      <c r="KRE41" s="1177"/>
      <c r="KRF41" s="1177"/>
      <c r="KRG41" s="1177"/>
      <c r="KRH41" s="1177"/>
      <c r="KRI41" s="1177"/>
      <c r="KRJ41" s="1177"/>
      <c r="KRK41" s="1177"/>
      <c r="KRL41" s="1177"/>
      <c r="KRM41" s="1177"/>
      <c r="KRN41" s="1177"/>
      <c r="KRO41" s="1177"/>
      <c r="KRP41" s="1177"/>
      <c r="KRQ41" s="1177"/>
      <c r="KRR41" s="1177"/>
      <c r="KRS41" s="1177"/>
      <c r="KRT41" s="1177"/>
      <c r="KRU41" s="1177"/>
      <c r="KRV41" s="1177"/>
      <c r="KRW41" s="1177"/>
      <c r="KRX41" s="1177"/>
      <c r="KRY41" s="1177"/>
      <c r="KRZ41" s="1177"/>
      <c r="KSA41" s="1177"/>
      <c r="KSB41" s="1177"/>
      <c r="KSC41" s="1177"/>
      <c r="KSD41" s="1177"/>
      <c r="KSE41" s="1177"/>
      <c r="KSF41" s="1177"/>
      <c r="KSG41" s="1177"/>
      <c r="KSH41" s="1177"/>
      <c r="KSI41" s="1177"/>
      <c r="KSJ41" s="1177"/>
      <c r="KSK41" s="1177"/>
      <c r="KSL41" s="1177"/>
      <c r="KSM41" s="1177"/>
      <c r="KSN41" s="1177"/>
      <c r="KSO41" s="1177"/>
      <c r="KSP41" s="1177"/>
      <c r="KSQ41" s="1177"/>
      <c r="KSR41" s="1177"/>
      <c r="KSS41" s="1177"/>
      <c r="KST41" s="1177"/>
      <c r="KSU41" s="1177"/>
      <c r="KSV41" s="1177"/>
      <c r="KSW41" s="1177"/>
      <c r="KSX41" s="1177"/>
      <c r="KSY41" s="1177"/>
      <c r="KSZ41" s="1177"/>
      <c r="KTA41" s="1177"/>
      <c r="KTB41" s="1177"/>
      <c r="KTC41" s="1177"/>
      <c r="KTD41" s="1177"/>
      <c r="KTE41" s="1177"/>
      <c r="KTF41" s="1177"/>
      <c r="KTG41" s="1177"/>
      <c r="KTH41" s="1177"/>
      <c r="KTI41" s="1177"/>
      <c r="KTJ41" s="1177"/>
      <c r="KTK41" s="1177"/>
      <c r="KTL41" s="1177"/>
      <c r="KTM41" s="1177"/>
      <c r="KTN41" s="1177"/>
      <c r="KTO41" s="1177"/>
      <c r="KTP41" s="1177"/>
      <c r="KTQ41" s="1177"/>
      <c r="KTR41" s="1177"/>
      <c r="KTS41" s="1177"/>
      <c r="KTT41" s="1177"/>
      <c r="KTU41" s="1177"/>
      <c r="KTV41" s="1177"/>
      <c r="KTW41" s="1177"/>
      <c r="KTX41" s="1177"/>
      <c r="KTY41" s="1177"/>
      <c r="KTZ41" s="1177"/>
      <c r="KUA41" s="1177"/>
      <c r="KUB41" s="1177"/>
      <c r="KUC41" s="1177"/>
      <c r="KUD41" s="1177"/>
      <c r="KUE41" s="1177"/>
      <c r="KUF41" s="1177"/>
      <c r="KUG41" s="1177"/>
      <c r="KUH41" s="1177"/>
      <c r="KUI41" s="1177"/>
      <c r="KUJ41" s="1177"/>
      <c r="KUK41" s="1177"/>
      <c r="KUL41" s="1177"/>
      <c r="KUM41" s="1177"/>
      <c r="KUN41" s="1177"/>
      <c r="KUO41" s="1177"/>
      <c r="KUP41" s="1177"/>
      <c r="KUQ41" s="1177"/>
      <c r="KUR41" s="1177"/>
      <c r="KUS41" s="1177"/>
      <c r="KUT41" s="1177"/>
      <c r="KUU41" s="1177"/>
      <c r="KUV41" s="1177"/>
      <c r="KUW41" s="1177"/>
      <c r="KUX41" s="1177"/>
      <c r="KUY41" s="1177"/>
      <c r="KUZ41" s="1177"/>
      <c r="KVA41" s="1177"/>
      <c r="KVB41" s="1177"/>
      <c r="KVC41" s="1177"/>
      <c r="KVD41" s="1177"/>
      <c r="KVE41" s="1177"/>
      <c r="KVF41" s="1177"/>
      <c r="KVG41" s="1177"/>
      <c r="KVH41" s="1177"/>
      <c r="KVI41" s="1177"/>
      <c r="KVJ41" s="1177"/>
      <c r="KVK41" s="1177"/>
      <c r="KVL41" s="1177"/>
      <c r="KVM41" s="1177"/>
      <c r="KVN41" s="1177"/>
      <c r="KVO41" s="1177"/>
      <c r="KVP41" s="1177"/>
      <c r="KVQ41" s="1177"/>
      <c r="KVR41" s="1177"/>
      <c r="KVS41" s="1177"/>
      <c r="KVT41" s="1177"/>
      <c r="KVU41" s="1177"/>
      <c r="KVV41" s="1177"/>
      <c r="KVW41" s="1177"/>
      <c r="KVX41" s="1177"/>
      <c r="KVY41" s="1177"/>
      <c r="KVZ41" s="1177"/>
      <c r="KWA41" s="1177"/>
      <c r="KWB41" s="1177"/>
      <c r="KWC41" s="1177"/>
      <c r="KWD41" s="1177"/>
      <c r="KWE41" s="1177"/>
      <c r="KWF41" s="1177"/>
      <c r="KWG41" s="1177"/>
      <c r="KWH41" s="1177"/>
      <c r="KWI41" s="1177"/>
      <c r="KWJ41" s="1177"/>
      <c r="KWK41" s="1177"/>
      <c r="KWL41" s="1177"/>
      <c r="KWM41" s="1177"/>
      <c r="KWN41" s="1177"/>
      <c r="KWO41" s="1177"/>
      <c r="KWP41" s="1177"/>
      <c r="KWQ41" s="1177"/>
      <c r="KWR41" s="1177"/>
      <c r="KWS41" s="1177"/>
      <c r="KWT41" s="1177"/>
      <c r="KWU41" s="1177"/>
      <c r="KWV41" s="1177"/>
      <c r="KWW41" s="1177"/>
      <c r="KWX41" s="1177"/>
      <c r="KWY41" s="1177"/>
      <c r="KWZ41" s="1177"/>
      <c r="KXA41" s="1177"/>
      <c r="KXB41" s="1177"/>
      <c r="KXC41" s="1177"/>
      <c r="KXD41" s="1177"/>
      <c r="KXE41" s="1177"/>
      <c r="KXF41" s="1177"/>
      <c r="KXG41" s="1177"/>
      <c r="KXH41" s="1177"/>
      <c r="KXI41" s="1177"/>
      <c r="KXJ41" s="1177"/>
      <c r="KXK41" s="1177"/>
      <c r="KXL41" s="1177"/>
      <c r="KXM41" s="1177"/>
      <c r="KXN41" s="1177"/>
      <c r="KXO41" s="1177"/>
      <c r="KXP41" s="1177"/>
      <c r="KXQ41" s="1177"/>
      <c r="KXR41" s="1177"/>
      <c r="KXS41" s="1177"/>
      <c r="KXT41" s="1177"/>
      <c r="KXU41" s="1177"/>
      <c r="KXV41" s="1177"/>
      <c r="KXW41" s="1177"/>
      <c r="KXX41" s="1177"/>
      <c r="KXY41" s="1177"/>
      <c r="KXZ41" s="1177"/>
      <c r="KYA41" s="1177"/>
      <c r="KYB41" s="1177"/>
      <c r="KYC41" s="1177"/>
      <c r="KYD41" s="1177"/>
      <c r="KYE41" s="1177"/>
      <c r="KYF41" s="1177"/>
      <c r="KYG41" s="1177"/>
      <c r="KYH41" s="1177"/>
      <c r="KYI41" s="1177"/>
      <c r="KYJ41" s="1177"/>
      <c r="KYK41" s="1177"/>
      <c r="KYL41" s="1177"/>
      <c r="KYM41" s="1177"/>
      <c r="KYN41" s="1177"/>
      <c r="KYO41" s="1177"/>
      <c r="KYP41" s="1177"/>
      <c r="KYQ41" s="1177"/>
      <c r="KYR41" s="1177"/>
      <c r="KYS41" s="1177"/>
      <c r="KYT41" s="1177"/>
      <c r="KYU41" s="1177"/>
      <c r="KYV41" s="1177"/>
      <c r="KYW41" s="1177"/>
      <c r="KYX41" s="1177"/>
      <c r="KYY41" s="1177"/>
      <c r="KYZ41" s="1177"/>
      <c r="KZA41" s="1177"/>
      <c r="KZB41" s="1177"/>
      <c r="KZC41" s="1177"/>
      <c r="KZD41" s="1177"/>
      <c r="KZE41" s="1177"/>
      <c r="KZF41" s="1177"/>
      <c r="KZG41" s="1177"/>
      <c r="KZH41" s="1177"/>
      <c r="KZI41" s="1177"/>
      <c r="KZJ41" s="1177"/>
      <c r="KZK41" s="1177"/>
      <c r="KZL41" s="1177"/>
      <c r="KZM41" s="1177"/>
      <c r="KZN41" s="1177"/>
      <c r="KZO41" s="1177"/>
      <c r="KZP41" s="1177"/>
      <c r="KZQ41" s="1177"/>
      <c r="KZR41" s="1177"/>
      <c r="KZS41" s="1177"/>
      <c r="KZT41" s="1177"/>
      <c r="KZU41" s="1177"/>
      <c r="KZV41" s="1177"/>
      <c r="KZW41" s="1177"/>
      <c r="KZX41" s="1177"/>
      <c r="KZY41" s="1177"/>
      <c r="KZZ41" s="1177"/>
      <c r="LAA41" s="1177"/>
      <c r="LAB41" s="1177"/>
      <c r="LAC41" s="1177"/>
      <c r="LAD41" s="1177"/>
      <c r="LAE41" s="1177"/>
      <c r="LAF41" s="1177"/>
      <c r="LAG41" s="1177"/>
      <c r="LAH41" s="1177"/>
      <c r="LAI41" s="1177"/>
      <c r="LAJ41" s="1177"/>
      <c r="LAK41" s="1177"/>
      <c r="LAL41" s="1177"/>
      <c r="LAM41" s="1177"/>
      <c r="LAN41" s="1177"/>
      <c r="LAO41" s="1177"/>
      <c r="LAP41" s="1177"/>
      <c r="LAQ41" s="1177"/>
      <c r="LAR41" s="1177"/>
      <c r="LAS41" s="1177"/>
      <c r="LAT41" s="1177"/>
      <c r="LAU41" s="1177"/>
      <c r="LAV41" s="1177"/>
      <c r="LAW41" s="1177"/>
      <c r="LAX41" s="1177"/>
      <c r="LAY41" s="1177"/>
      <c r="LAZ41" s="1177"/>
      <c r="LBA41" s="1177"/>
      <c r="LBB41" s="1177"/>
      <c r="LBC41" s="1177"/>
      <c r="LBD41" s="1177"/>
      <c r="LBE41" s="1177"/>
      <c r="LBF41" s="1177"/>
      <c r="LBG41" s="1177"/>
      <c r="LBH41" s="1177"/>
      <c r="LBI41" s="1177"/>
      <c r="LBJ41" s="1177"/>
      <c r="LBK41" s="1177"/>
      <c r="LBL41" s="1177"/>
      <c r="LBM41" s="1177"/>
      <c r="LBN41" s="1177"/>
      <c r="LBO41" s="1177"/>
      <c r="LBP41" s="1177"/>
      <c r="LBQ41" s="1177"/>
      <c r="LBR41" s="1177"/>
      <c r="LBS41" s="1177"/>
      <c r="LBT41" s="1177"/>
      <c r="LBU41" s="1177"/>
      <c r="LBV41" s="1177"/>
      <c r="LBW41" s="1177"/>
      <c r="LBX41" s="1177"/>
      <c r="LBY41" s="1177"/>
      <c r="LBZ41" s="1177"/>
      <c r="LCA41" s="1177"/>
      <c r="LCB41" s="1177"/>
      <c r="LCC41" s="1177"/>
      <c r="LCD41" s="1177"/>
      <c r="LCE41" s="1177"/>
      <c r="LCF41" s="1177"/>
      <c r="LCG41" s="1177"/>
      <c r="LCH41" s="1177"/>
      <c r="LCI41" s="1177"/>
      <c r="LCJ41" s="1177"/>
      <c r="LCK41" s="1177"/>
      <c r="LCL41" s="1177"/>
      <c r="LCM41" s="1177"/>
      <c r="LCN41" s="1177"/>
      <c r="LCO41" s="1177"/>
      <c r="LCP41" s="1177"/>
      <c r="LCQ41" s="1177"/>
      <c r="LCR41" s="1177"/>
      <c r="LCS41" s="1177"/>
      <c r="LCT41" s="1177"/>
      <c r="LCU41" s="1177"/>
      <c r="LCV41" s="1177"/>
      <c r="LCW41" s="1177"/>
      <c r="LCX41" s="1177"/>
      <c r="LCY41" s="1177"/>
      <c r="LCZ41" s="1177"/>
      <c r="LDA41" s="1177"/>
      <c r="LDB41" s="1177"/>
      <c r="LDC41" s="1177"/>
      <c r="LDD41" s="1177"/>
      <c r="LDE41" s="1177"/>
      <c r="LDF41" s="1177"/>
      <c r="LDG41" s="1177"/>
      <c r="LDH41" s="1177"/>
      <c r="LDI41" s="1177"/>
      <c r="LDJ41" s="1177"/>
      <c r="LDK41" s="1177"/>
      <c r="LDL41" s="1177"/>
      <c r="LDM41" s="1177"/>
      <c r="LDN41" s="1177"/>
      <c r="LDO41" s="1177"/>
      <c r="LDP41" s="1177"/>
      <c r="LDQ41" s="1177"/>
      <c r="LDR41" s="1177"/>
      <c r="LDS41" s="1177"/>
      <c r="LDT41" s="1177"/>
      <c r="LDU41" s="1177"/>
      <c r="LDV41" s="1177"/>
      <c r="LDW41" s="1177"/>
      <c r="LDX41" s="1177"/>
      <c r="LDY41" s="1177"/>
      <c r="LDZ41" s="1177"/>
      <c r="LEA41" s="1177"/>
      <c r="LEB41" s="1177"/>
      <c r="LEC41" s="1177"/>
      <c r="LED41" s="1177"/>
      <c r="LEE41" s="1177"/>
      <c r="LEF41" s="1177"/>
      <c r="LEG41" s="1177"/>
      <c r="LEH41" s="1177"/>
      <c r="LEI41" s="1177"/>
      <c r="LEJ41" s="1177"/>
      <c r="LEK41" s="1177"/>
      <c r="LEL41" s="1177"/>
      <c r="LEM41" s="1177"/>
      <c r="LEN41" s="1177"/>
      <c r="LEO41" s="1177"/>
      <c r="LEP41" s="1177"/>
      <c r="LEQ41" s="1177"/>
      <c r="LER41" s="1177"/>
      <c r="LES41" s="1177"/>
      <c r="LET41" s="1177"/>
      <c r="LEU41" s="1177"/>
      <c r="LEV41" s="1177"/>
      <c r="LEW41" s="1177"/>
      <c r="LEX41" s="1177"/>
      <c r="LEY41" s="1177"/>
      <c r="LEZ41" s="1177"/>
      <c r="LFA41" s="1177"/>
      <c r="LFB41" s="1177"/>
      <c r="LFC41" s="1177"/>
      <c r="LFD41" s="1177"/>
      <c r="LFE41" s="1177"/>
      <c r="LFF41" s="1177"/>
      <c r="LFG41" s="1177"/>
      <c r="LFH41" s="1177"/>
      <c r="LFI41" s="1177"/>
      <c r="LFJ41" s="1177"/>
      <c r="LFK41" s="1177"/>
      <c r="LFL41" s="1177"/>
      <c r="LFM41" s="1177"/>
      <c r="LFN41" s="1177"/>
      <c r="LFO41" s="1177"/>
      <c r="LFP41" s="1177"/>
      <c r="LFQ41" s="1177"/>
      <c r="LFR41" s="1177"/>
      <c r="LFS41" s="1177"/>
      <c r="LFT41" s="1177"/>
      <c r="LFU41" s="1177"/>
      <c r="LFV41" s="1177"/>
      <c r="LFW41" s="1177"/>
      <c r="LFX41" s="1177"/>
      <c r="LFY41" s="1177"/>
      <c r="LFZ41" s="1177"/>
      <c r="LGA41" s="1177"/>
      <c r="LGB41" s="1177"/>
      <c r="LGC41" s="1177"/>
      <c r="LGD41" s="1177"/>
      <c r="LGE41" s="1177"/>
      <c r="LGF41" s="1177"/>
      <c r="LGG41" s="1177"/>
      <c r="LGH41" s="1177"/>
      <c r="LGI41" s="1177"/>
      <c r="LGJ41" s="1177"/>
      <c r="LGK41" s="1177"/>
      <c r="LGL41" s="1177"/>
      <c r="LGM41" s="1177"/>
      <c r="LGN41" s="1177"/>
      <c r="LGO41" s="1177"/>
      <c r="LGP41" s="1177"/>
      <c r="LGQ41" s="1177"/>
      <c r="LGR41" s="1177"/>
      <c r="LGS41" s="1177"/>
      <c r="LGT41" s="1177"/>
      <c r="LGU41" s="1177"/>
      <c r="LGV41" s="1177"/>
      <c r="LGW41" s="1177"/>
      <c r="LGX41" s="1177"/>
      <c r="LGY41" s="1177"/>
      <c r="LGZ41" s="1177"/>
      <c r="LHA41" s="1177"/>
      <c r="LHB41" s="1177"/>
      <c r="LHC41" s="1177"/>
      <c r="LHD41" s="1177"/>
      <c r="LHE41" s="1177"/>
      <c r="LHF41" s="1177"/>
      <c r="LHG41" s="1177"/>
      <c r="LHH41" s="1177"/>
      <c r="LHI41" s="1177"/>
      <c r="LHJ41" s="1177"/>
      <c r="LHK41" s="1177"/>
      <c r="LHL41" s="1177"/>
      <c r="LHM41" s="1177"/>
      <c r="LHN41" s="1177"/>
      <c r="LHO41" s="1177"/>
      <c r="LHP41" s="1177"/>
      <c r="LHQ41" s="1177"/>
      <c r="LHR41" s="1177"/>
      <c r="LHS41" s="1177"/>
      <c r="LHT41" s="1177"/>
      <c r="LHU41" s="1177"/>
      <c r="LHV41" s="1177"/>
      <c r="LHW41" s="1177"/>
      <c r="LHX41" s="1177"/>
      <c r="LHY41" s="1177"/>
      <c r="LHZ41" s="1177"/>
      <c r="LIA41" s="1177"/>
      <c r="LIB41" s="1177"/>
      <c r="LIC41" s="1177"/>
      <c r="LID41" s="1177"/>
      <c r="LIE41" s="1177"/>
      <c r="LIF41" s="1177"/>
      <c r="LIG41" s="1177"/>
      <c r="LIH41" s="1177"/>
      <c r="LII41" s="1177"/>
      <c r="LIJ41" s="1177"/>
      <c r="LIK41" s="1177"/>
      <c r="LIL41" s="1177"/>
      <c r="LIM41" s="1177"/>
      <c r="LIN41" s="1177"/>
      <c r="LIO41" s="1177"/>
      <c r="LIP41" s="1177"/>
      <c r="LIQ41" s="1177"/>
      <c r="LIR41" s="1177"/>
      <c r="LIS41" s="1177"/>
      <c r="LIT41" s="1177"/>
      <c r="LIU41" s="1177"/>
      <c r="LIV41" s="1177"/>
      <c r="LIW41" s="1177"/>
      <c r="LIX41" s="1177"/>
      <c r="LIY41" s="1177"/>
      <c r="LIZ41" s="1177"/>
      <c r="LJA41" s="1177"/>
      <c r="LJB41" s="1177"/>
      <c r="LJC41" s="1177"/>
      <c r="LJD41" s="1177"/>
      <c r="LJE41" s="1177"/>
      <c r="LJF41" s="1177"/>
      <c r="LJG41" s="1177"/>
      <c r="LJH41" s="1177"/>
      <c r="LJI41" s="1177"/>
      <c r="LJJ41" s="1177"/>
      <c r="LJK41" s="1177"/>
      <c r="LJL41" s="1177"/>
      <c r="LJM41" s="1177"/>
      <c r="LJN41" s="1177"/>
      <c r="LJO41" s="1177"/>
      <c r="LJP41" s="1177"/>
      <c r="LJQ41" s="1177"/>
      <c r="LJR41" s="1177"/>
      <c r="LJS41" s="1177"/>
      <c r="LJT41" s="1177"/>
      <c r="LJU41" s="1177"/>
      <c r="LJV41" s="1177"/>
      <c r="LJW41" s="1177"/>
      <c r="LJX41" s="1177"/>
      <c r="LJY41" s="1177"/>
      <c r="LJZ41" s="1177"/>
      <c r="LKA41" s="1177"/>
      <c r="LKB41" s="1177"/>
      <c r="LKC41" s="1177"/>
      <c r="LKD41" s="1177"/>
      <c r="LKE41" s="1177"/>
      <c r="LKF41" s="1177"/>
      <c r="LKG41" s="1177"/>
      <c r="LKH41" s="1177"/>
      <c r="LKI41" s="1177"/>
      <c r="LKJ41" s="1177"/>
      <c r="LKK41" s="1177"/>
      <c r="LKL41" s="1177"/>
      <c r="LKM41" s="1177"/>
      <c r="LKN41" s="1177"/>
      <c r="LKO41" s="1177"/>
      <c r="LKP41" s="1177"/>
      <c r="LKQ41" s="1177"/>
      <c r="LKR41" s="1177"/>
      <c r="LKS41" s="1177"/>
      <c r="LKT41" s="1177"/>
      <c r="LKU41" s="1177"/>
      <c r="LKV41" s="1177"/>
      <c r="LKW41" s="1177"/>
      <c r="LKX41" s="1177"/>
      <c r="LKY41" s="1177"/>
      <c r="LKZ41" s="1177"/>
      <c r="LLA41" s="1177"/>
      <c r="LLB41" s="1177"/>
      <c r="LLC41" s="1177"/>
      <c r="LLD41" s="1177"/>
      <c r="LLE41" s="1177"/>
      <c r="LLF41" s="1177"/>
      <c r="LLG41" s="1177"/>
      <c r="LLH41" s="1177"/>
      <c r="LLI41" s="1177"/>
      <c r="LLJ41" s="1177"/>
      <c r="LLK41" s="1177"/>
      <c r="LLL41" s="1177"/>
      <c r="LLM41" s="1177"/>
      <c r="LLN41" s="1177"/>
      <c r="LLO41" s="1177"/>
      <c r="LLP41" s="1177"/>
      <c r="LLQ41" s="1177"/>
      <c r="LLR41" s="1177"/>
      <c r="LLS41" s="1177"/>
      <c r="LLT41" s="1177"/>
      <c r="LLU41" s="1177"/>
      <c r="LLV41" s="1177"/>
      <c r="LLW41" s="1177"/>
      <c r="LLX41" s="1177"/>
      <c r="LLY41" s="1177"/>
      <c r="LLZ41" s="1177"/>
      <c r="LMA41" s="1177"/>
      <c r="LMB41" s="1177"/>
      <c r="LMC41" s="1177"/>
      <c r="LMD41" s="1177"/>
      <c r="LME41" s="1177"/>
      <c r="LMF41" s="1177"/>
      <c r="LMG41" s="1177"/>
      <c r="LMH41" s="1177"/>
      <c r="LMI41" s="1177"/>
      <c r="LMJ41" s="1177"/>
      <c r="LMK41" s="1177"/>
      <c r="LML41" s="1177"/>
      <c r="LMM41" s="1177"/>
      <c r="LMN41" s="1177"/>
      <c r="LMO41" s="1177"/>
      <c r="LMP41" s="1177"/>
      <c r="LMQ41" s="1177"/>
      <c r="LMR41" s="1177"/>
      <c r="LMS41" s="1177"/>
      <c r="LMT41" s="1177"/>
      <c r="LMU41" s="1177"/>
      <c r="LMV41" s="1177"/>
      <c r="LMW41" s="1177"/>
      <c r="LMX41" s="1177"/>
      <c r="LMY41" s="1177"/>
      <c r="LMZ41" s="1177"/>
      <c r="LNA41" s="1177"/>
      <c r="LNB41" s="1177"/>
      <c r="LNC41" s="1177"/>
      <c r="LND41" s="1177"/>
      <c r="LNE41" s="1177"/>
      <c r="LNF41" s="1177"/>
      <c r="LNG41" s="1177"/>
      <c r="LNH41" s="1177"/>
      <c r="LNI41" s="1177"/>
      <c r="LNJ41" s="1177"/>
      <c r="LNK41" s="1177"/>
      <c r="LNL41" s="1177"/>
      <c r="LNM41" s="1177"/>
      <c r="LNN41" s="1177"/>
      <c r="LNO41" s="1177"/>
      <c r="LNP41" s="1177"/>
      <c r="LNQ41" s="1177"/>
      <c r="LNR41" s="1177"/>
      <c r="LNS41" s="1177"/>
      <c r="LNT41" s="1177"/>
      <c r="LNU41" s="1177"/>
      <c r="LNV41" s="1177"/>
      <c r="LNW41" s="1177"/>
      <c r="LNX41" s="1177"/>
      <c r="LNY41" s="1177"/>
      <c r="LNZ41" s="1177"/>
      <c r="LOA41" s="1177"/>
      <c r="LOB41" s="1177"/>
      <c r="LOC41" s="1177"/>
      <c r="LOD41" s="1177"/>
      <c r="LOE41" s="1177"/>
      <c r="LOF41" s="1177"/>
      <c r="LOG41" s="1177"/>
      <c r="LOH41" s="1177"/>
      <c r="LOI41" s="1177"/>
      <c r="LOJ41" s="1177"/>
      <c r="LOK41" s="1177"/>
      <c r="LOL41" s="1177"/>
      <c r="LOM41" s="1177"/>
      <c r="LON41" s="1177"/>
      <c r="LOO41" s="1177"/>
      <c r="LOP41" s="1177"/>
      <c r="LOQ41" s="1177"/>
      <c r="LOR41" s="1177"/>
      <c r="LOS41" s="1177"/>
      <c r="LOT41" s="1177"/>
      <c r="LOU41" s="1177"/>
      <c r="LOV41" s="1177"/>
      <c r="LOW41" s="1177"/>
      <c r="LOX41" s="1177"/>
      <c r="LOY41" s="1177"/>
      <c r="LOZ41" s="1177"/>
      <c r="LPA41" s="1177"/>
      <c r="LPB41" s="1177"/>
      <c r="LPC41" s="1177"/>
      <c r="LPD41" s="1177"/>
      <c r="LPE41" s="1177"/>
      <c r="LPF41" s="1177"/>
      <c r="LPG41" s="1177"/>
      <c r="LPH41" s="1177"/>
      <c r="LPI41" s="1177"/>
      <c r="LPJ41" s="1177"/>
      <c r="LPK41" s="1177"/>
      <c r="LPL41" s="1177"/>
      <c r="LPM41" s="1177"/>
      <c r="LPN41" s="1177"/>
      <c r="LPO41" s="1177"/>
      <c r="LPP41" s="1177"/>
      <c r="LPQ41" s="1177"/>
      <c r="LPR41" s="1177"/>
      <c r="LPS41" s="1177"/>
      <c r="LPT41" s="1177"/>
      <c r="LPU41" s="1177"/>
      <c r="LPV41" s="1177"/>
      <c r="LPW41" s="1177"/>
      <c r="LPX41" s="1177"/>
      <c r="LPY41" s="1177"/>
      <c r="LPZ41" s="1177"/>
      <c r="LQA41" s="1177"/>
      <c r="LQB41" s="1177"/>
      <c r="LQC41" s="1177"/>
      <c r="LQD41" s="1177"/>
      <c r="LQE41" s="1177"/>
      <c r="LQF41" s="1177"/>
      <c r="LQG41" s="1177"/>
      <c r="LQH41" s="1177"/>
      <c r="LQI41" s="1177"/>
      <c r="LQJ41" s="1177"/>
      <c r="LQK41" s="1177"/>
      <c r="LQL41" s="1177"/>
      <c r="LQM41" s="1177"/>
      <c r="LQN41" s="1177"/>
      <c r="LQO41" s="1177"/>
      <c r="LQP41" s="1177"/>
      <c r="LQQ41" s="1177"/>
      <c r="LQR41" s="1177"/>
      <c r="LQS41" s="1177"/>
      <c r="LQT41" s="1177"/>
      <c r="LQU41" s="1177"/>
      <c r="LQV41" s="1177"/>
      <c r="LQW41" s="1177"/>
      <c r="LQX41" s="1177"/>
      <c r="LQY41" s="1177"/>
      <c r="LQZ41" s="1177"/>
      <c r="LRA41" s="1177"/>
      <c r="LRB41" s="1177"/>
      <c r="LRC41" s="1177"/>
      <c r="LRD41" s="1177"/>
      <c r="LRE41" s="1177"/>
      <c r="LRF41" s="1177"/>
      <c r="LRG41" s="1177"/>
      <c r="LRH41" s="1177"/>
      <c r="LRI41" s="1177"/>
      <c r="LRJ41" s="1177"/>
      <c r="LRK41" s="1177"/>
      <c r="LRL41" s="1177"/>
      <c r="LRM41" s="1177"/>
      <c r="LRN41" s="1177"/>
      <c r="LRO41" s="1177"/>
      <c r="LRP41" s="1177"/>
      <c r="LRQ41" s="1177"/>
      <c r="LRR41" s="1177"/>
      <c r="LRS41" s="1177"/>
      <c r="LRT41" s="1177"/>
      <c r="LRU41" s="1177"/>
      <c r="LRV41" s="1177"/>
      <c r="LRW41" s="1177"/>
      <c r="LRX41" s="1177"/>
      <c r="LRY41" s="1177"/>
      <c r="LRZ41" s="1177"/>
      <c r="LSA41" s="1177"/>
      <c r="LSB41" s="1177"/>
      <c r="LSC41" s="1177"/>
      <c r="LSD41" s="1177"/>
      <c r="LSE41" s="1177"/>
      <c r="LSF41" s="1177"/>
      <c r="LSG41" s="1177"/>
      <c r="LSH41" s="1177"/>
      <c r="LSI41" s="1177"/>
      <c r="LSJ41" s="1177"/>
      <c r="LSK41" s="1177"/>
      <c r="LSL41" s="1177"/>
      <c r="LSM41" s="1177"/>
      <c r="LSN41" s="1177"/>
      <c r="LSO41" s="1177"/>
      <c r="LSP41" s="1177"/>
      <c r="LSQ41" s="1177"/>
      <c r="LSR41" s="1177"/>
      <c r="LSS41" s="1177"/>
      <c r="LST41" s="1177"/>
      <c r="LSU41" s="1177"/>
      <c r="LSV41" s="1177"/>
      <c r="LSW41" s="1177"/>
      <c r="LSX41" s="1177"/>
      <c r="LSY41" s="1177"/>
      <c r="LSZ41" s="1177"/>
      <c r="LTA41" s="1177"/>
      <c r="LTB41" s="1177"/>
      <c r="LTC41" s="1177"/>
      <c r="LTD41" s="1177"/>
      <c r="LTE41" s="1177"/>
      <c r="LTF41" s="1177"/>
      <c r="LTG41" s="1177"/>
      <c r="LTH41" s="1177"/>
      <c r="LTI41" s="1177"/>
      <c r="LTJ41" s="1177"/>
      <c r="LTK41" s="1177"/>
      <c r="LTL41" s="1177"/>
      <c r="LTM41" s="1177"/>
      <c r="LTN41" s="1177"/>
      <c r="LTO41" s="1177"/>
      <c r="LTP41" s="1177"/>
      <c r="LTQ41" s="1177"/>
      <c r="LTR41" s="1177"/>
      <c r="LTS41" s="1177"/>
      <c r="LTT41" s="1177"/>
      <c r="LTU41" s="1177"/>
      <c r="LTV41" s="1177"/>
      <c r="LTW41" s="1177"/>
      <c r="LTX41" s="1177"/>
      <c r="LTY41" s="1177"/>
      <c r="LTZ41" s="1177"/>
      <c r="LUA41" s="1177"/>
      <c r="LUB41" s="1177"/>
      <c r="LUC41" s="1177"/>
      <c r="LUD41" s="1177"/>
      <c r="LUE41" s="1177"/>
      <c r="LUF41" s="1177"/>
      <c r="LUG41" s="1177"/>
      <c r="LUH41" s="1177"/>
      <c r="LUI41" s="1177"/>
      <c r="LUJ41" s="1177"/>
      <c r="LUK41" s="1177"/>
      <c r="LUL41" s="1177"/>
      <c r="LUM41" s="1177"/>
      <c r="LUN41" s="1177"/>
      <c r="LUO41" s="1177"/>
      <c r="LUP41" s="1177"/>
      <c r="LUQ41" s="1177"/>
      <c r="LUR41" s="1177"/>
      <c r="LUS41" s="1177"/>
      <c r="LUT41" s="1177"/>
      <c r="LUU41" s="1177"/>
      <c r="LUV41" s="1177"/>
      <c r="LUW41" s="1177"/>
      <c r="LUX41" s="1177"/>
      <c r="LUY41" s="1177"/>
      <c r="LUZ41" s="1177"/>
      <c r="LVA41" s="1177"/>
      <c r="LVB41" s="1177"/>
      <c r="LVC41" s="1177"/>
      <c r="LVD41" s="1177"/>
      <c r="LVE41" s="1177"/>
      <c r="LVF41" s="1177"/>
      <c r="LVG41" s="1177"/>
      <c r="LVH41" s="1177"/>
      <c r="LVI41" s="1177"/>
      <c r="LVJ41" s="1177"/>
      <c r="LVK41" s="1177"/>
      <c r="LVL41" s="1177"/>
      <c r="LVM41" s="1177"/>
      <c r="LVN41" s="1177"/>
      <c r="LVO41" s="1177"/>
      <c r="LVP41" s="1177"/>
      <c r="LVQ41" s="1177"/>
      <c r="LVR41" s="1177"/>
      <c r="LVS41" s="1177"/>
      <c r="LVT41" s="1177"/>
      <c r="LVU41" s="1177"/>
      <c r="LVV41" s="1177"/>
      <c r="LVW41" s="1177"/>
      <c r="LVX41" s="1177"/>
      <c r="LVY41" s="1177"/>
      <c r="LVZ41" s="1177"/>
      <c r="LWA41" s="1177"/>
      <c r="LWB41" s="1177"/>
      <c r="LWC41" s="1177"/>
      <c r="LWD41" s="1177"/>
      <c r="LWE41" s="1177"/>
      <c r="LWF41" s="1177"/>
      <c r="LWG41" s="1177"/>
      <c r="LWH41" s="1177"/>
      <c r="LWI41" s="1177"/>
      <c r="LWJ41" s="1177"/>
      <c r="LWK41" s="1177"/>
      <c r="LWL41" s="1177"/>
      <c r="LWM41" s="1177"/>
      <c r="LWN41" s="1177"/>
      <c r="LWO41" s="1177"/>
      <c r="LWP41" s="1177"/>
      <c r="LWQ41" s="1177"/>
      <c r="LWR41" s="1177"/>
      <c r="LWS41" s="1177"/>
      <c r="LWT41" s="1177"/>
      <c r="LWU41" s="1177"/>
      <c r="LWV41" s="1177"/>
      <c r="LWW41" s="1177"/>
      <c r="LWX41" s="1177"/>
      <c r="LWY41" s="1177"/>
      <c r="LWZ41" s="1177"/>
      <c r="LXA41" s="1177"/>
      <c r="LXB41" s="1177"/>
      <c r="LXC41" s="1177"/>
      <c r="LXD41" s="1177"/>
      <c r="LXE41" s="1177"/>
      <c r="LXF41" s="1177"/>
      <c r="LXG41" s="1177"/>
      <c r="LXH41" s="1177"/>
      <c r="LXI41" s="1177"/>
      <c r="LXJ41" s="1177"/>
      <c r="LXK41" s="1177"/>
      <c r="LXL41" s="1177"/>
      <c r="LXM41" s="1177"/>
      <c r="LXN41" s="1177"/>
      <c r="LXO41" s="1177"/>
      <c r="LXP41" s="1177"/>
      <c r="LXQ41" s="1177"/>
      <c r="LXR41" s="1177"/>
      <c r="LXS41" s="1177"/>
      <c r="LXT41" s="1177"/>
      <c r="LXU41" s="1177"/>
      <c r="LXV41" s="1177"/>
      <c r="LXW41" s="1177"/>
      <c r="LXX41" s="1177"/>
      <c r="LXY41" s="1177"/>
      <c r="LXZ41" s="1177"/>
      <c r="LYA41" s="1177"/>
      <c r="LYB41" s="1177"/>
      <c r="LYC41" s="1177"/>
      <c r="LYD41" s="1177"/>
      <c r="LYE41" s="1177"/>
      <c r="LYF41" s="1177"/>
      <c r="LYG41" s="1177"/>
      <c r="LYH41" s="1177"/>
      <c r="LYI41" s="1177"/>
      <c r="LYJ41" s="1177"/>
      <c r="LYK41" s="1177"/>
      <c r="LYL41" s="1177"/>
      <c r="LYM41" s="1177"/>
      <c r="LYN41" s="1177"/>
      <c r="LYO41" s="1177"/>
      <c r="LYP41" s="1177"/>
      <c r="LYQ41" s="1177"/>
      <c r="LYR41" s="1177"/>
      <c r="LYS41" s="1177"/>
      <c r="LYT41" s="1177"/>
      <c r="LYU41" s="1177"/>
      <c r="LYV41" s="1177"/>
      <c r="LYW41" s="1177"/>
      <c r="LYX41" s="1177"/>
      <c r="LYY41" s="1177"/>
      <c r="LYZ41" s="1177"/>
      <c r="LZA41" s="1177"/>
      <c r="LZB41" s="1177"/>
      <c r="LZC41" s="1177"/>
      <c r="LZD41" s="1177"/>
      <c r="LZE41" s="1177"/>
      <c r="LZF41" s="1177"/>
      <c r="LZG41" s="1177"/>
      <c r="LZH41" s="1177"/>
      <c r="LZI41" s="1177"/>
      <c r="LZJ41" s="1177"/>
      <c r="LZK41" s="1177"/>
      <c r="LZL41" s="1177"/>
      <c r="LZM41" s="1177"/>
      <c r="LZN41" s="1177"/>
      <c r="LZO41" s="1177"/>
      <c r="LZP41" s="1177"/>
      <c r="LZQ41" s="1177"/>
      <c r="LZR41" s="1177"/>
      <c r="LZS41" s="1177"/>
      <c r="LZT41" s="1177"/>
      <c r="LZU41" s="1177"/>
      <c r="LZV41" s="1177"/>
      <c r="LZW41" s="1177"/>
      <c r="LZX41" s="1177"/>
      <c r="LZY41" s="1177"/>
      <c r="LZZ41" s="1177"/>
      <c r="MAA41" s="1177"/>
      <c r="MAB41" s="1177"/>
      <c r="MAC41" s="1177"/>
      <c r="MAD41" s="1177"/>
      <c r="MAE41" s="1177"/>
      <c r="MAF41" s="1177"/>
      <c r="MAG41" s="1177"/>
      <c r="MAH41" s="1177"/>
      <c r="MAI41" s="1177"/>
      <c r="MAJ41" s="1177"/>
      <c r="MAK41" s="1177"/>
      <c r="MAL41" s="1177"/>
      <c r="MAM41" s="1177"/>
      <c r="MAN41" s="1177"/>
      <c r="MAO41" s="1177"/>
      <c r="MAP41" s="1177"/>
      <c r="MAQ41" s="1177"/>
      <c r="MAR41" s="1177"/>
      <c r="MAS41" s="1177"/>
      <c r="MAT41" s="1177"/>
      <c r="MAU41" s="1177"/>
      <c r="MAV41" s="1177"/>
      <c r="MAW41" s="1177"/>
      <c r="MAX41" s="1177"/>
      <c r="MAY41" s="1177"/>
      <c r="MAZ41" s="1177"/>
      <c r="MBA41" s="1177"/>
      <c r="MBB41" s="1177"/>
      <c r="MBC41" s="1177"/>
      <c r="MBD41" s="1177"/>
      <c r="MBE41" s="1177"/>
      <c r="MBF41" s="1177"/>
      <c r="MBG41" s="1177"/>
      <c r="MBH41" s="1177"/>
      <c r="MBI41" s="1177"/>
      <c r="MBJ41" s="1177"/>
      <c r="MBK41" s="1177"/>
      <c r="MBL41" s="1177"/>
      <c r="MBM41" s="1177"/>
      <c r="MBN41" s="1177"/>
      <c r="MBO41" s="1177"/>
      <c r="MBP41" s="1177"/>
      <c r="MBQ41" s="1177"/>
      <c r="MBR41" s="1177"/>
      <c r="MBS41" s="1177"/>
      <c r="MBT41" s="1177"/>
      <c r="MBU41" s="1177"/>
      <c r="MBV41" s="1177"/>
      <c r="MBW41" s="1177"/>
      <c r="MBX41" s="1177"/>
      <c r="MBY41" s="1177"/>
      <c r="MBZ41" s="1177"/>
      <c r="MCA41" s="1177"/>
      <c r="MCB41" s="1177"/>
      <c r="MCC41" s="1177"/>
      <c r="MCD41" s="1177"/>
      <c r="MCE41" s="1177"/>
      <c r="MCF41" s="1177"/>
      <c r="MCG41" s="1177"/>
      <c r="MCH41" s="1177"/>
      <c r="MCI41" s="1177"/>
      <c r="MCJ41" s="1177"/>
      <c r="MCK41" s="1177"/>
      <c r="MCL41" s="1177"/>
      <c r="MCM41" s="1177"/>
      <c r="MCN41" s="1177"/>
      <c r="MCO41" s="1177"/>
      <c r="MCP41" s="1177"/>
      <c r="MCQ41" s="1177"/>
      <c r="MCR41" s="1177"/>
      <c r="MCS41" s="1177"/>
      <c r="MCT41" s="1177"/>
      <c r="MCU41" s="1177"/>
      <c r="MCV41" s="1177"/>
      <c r="MCW41" s="1177"/>
      <c r="MCX41" s="1177"/>
      <c r="MCY41" s="1177"/>
      <c r="MCZ41" s="1177"/>
      <c r="MDA41" s="1177"/>
      <c r="MDB41" s="1177"/>
      <c r="MDC41" s="1177"/>
      <c r="MDD41" s="1177"/>
      <c r="MDE41" s="1177"/>
      <c r="MDF41" s="1177"/>
      <c r="MDG41" s="1177"/>
      <c r="MDH41" s="1177"/>
      <c r="MDI41" s="1177"/>
      <c r="MDJ41" s="1177"/>
      <c r="MDK41" s="1177"/>
      <c r="MDL41" s="1177"/>
      <c r="MDM41" s="1177"/>
      <c r="MDN41" s="1177"/>
      <c r="MDO41" s="1177"/>
      <c r="MDP41" s="1177"/>
      <c r="MDQ41" s="1177"/>
      <c r="MDR41" s="1177"/>
      <c r="MDS41" s="1177"/>
      <c r="MDT41" s="1177"/>
      <c r="MDU41" s="1177"/>
      <c r="MDV41" s="1177"/>
      <c r="MDW41" s="1177"/>
      <c r="MDX41" s="1177"/>
      <c r="MDY41" s="1177"/>
      <c r="MDZ41" s="1177"/>
      <c r="MEA41" s="1177"/>
      <c r="MEB41" s="1177"/>
      <c r="MEC41" s="1177"/>
      <c r="MED41" s="1177"/>
      <c r="MEE41" s="1177"/>
      <c r="MEF41" s="1177"/>
      <c r="MEG41" s="1177"/>
      <c r="MEH41" s="1177"/>
      <c r="MEI41" s="1177"/>
      <c r="MEJ41" s="1177"/>
      <c r="MEK41" s="1177"/>
      <c r="MEL41" s="1177"/>
      <c r="MEM41" s="1177"/>
      <c r="MEN41" s="1177"/>
      <c r="MEO41" s="1177"/>
      <c r="MEP41" s="1177"/>
      <c r="MEQ41" s="1177"/>
      <c r="MER41" s="1177"/>
      <c r="MES41" s="1177"/>
      <c r="MET41" s="1177"/>
      <c r="MEU41" s="1177"/>
      <c r="MEV41" s="1177"/>
      <c r="MEW41" s="1177"/>
      <c r="MEX41" s="1177"/>
      <c r="MEY41" s="1177"/>
      <c r="MEZ41" s="1177"/>
      <c r="MFA41" s="1177"/>
      <c r="MFB41" s="1177"/>
      <c r="MFC41" s="1177"/>
      <c r="MFD41" s="1177"/>
      <c r="MFE41" s="1177"/>
      <c r="MFF41" s="1177"/>
      <c r="MFG41" s="1177"/>
      <c r="MFH41" s="1177"/>
      <c r="MFI41" s="1177"/>
      <c r="MFJ41" s="1177"/>
      <c r="MFK41" s="1177"/>
      <c r="MFL41" s="1177"/>
      <c r="MFM41" s="1177"/>
      <c r="MFN41" s="1177"/>
      <c r="MFO41" s="1177"/>
      <c r="MFP41" s="1177"/>
      <c r="MFQ41" s="1177"/>
      <c r="MFR41" s="1177"/>
      <c r="MFS41" s="1177"/>
      <c r="MFT41" s="1177"/>
      <c r="MFU41" s="1177"/>
      <c r="MFV41" s="1177"/>
      <c r="MFW41" s="1177"/>
      <c r="MFX41" s="1177"/>
      <c r="MFY41" s="1177"/>
      <c r="MFZ41" s="1177"/>
      <c r="MGA41" s="1177"/>
      <c r="MGB41" s="1177"/>
      <c r="MGC41" s="1177"/>
      <c r="MGD41" s="1177"/>
      <c r="MGE41" s="1177"/>
      <c r="MGF41" s="1177"/>
      <c r="MGG41" s="1177"/>
      <c r="MGH41" s="1177"/>
      <c r="MGI41" s="1177"/>
      <c r="MGJ41" s="1177"/>
      <c r="MGK41" s="1177"/>
      <c r="MGL41" s="1177"/>
      <c r="MGM41" s="1177"/>
      <c r="MGN41" s="1177"/>
      <c r="MGO41" s="1177"/>
      <c r="MGP41" s="1177"/>
      <c r="MGQ41" s="1177"/>
      <c r="MGR41" s="1177"/>
      <c r="MGS41" s="1177"/>
      <c r="MGT41" s="1177"/>
      <c r="MGU41" s="1177"/>
      <c r="MGV41" s="1177"/>
      <c r="MGW41" s="1177"/>
      <c r="MGX41" s="1177"/>
      <c r="MGY41" s="1177"/>
      <c r="MGZ41" s="1177"/>
      <c r="MHA41" s="1177"/>
      <c r="MHB41" s="1177"/>
      <c r="MHC41" s="1177"/>
      <c r="MHD41" s="1177"/>
      <c r="MHE41" s="1177"/>
      <c r="MHF41" s="1177"/>
      <c r="MHG41" s="1177"/>
      <c r="MHH41" s="1177"/>
      <c r="MHI41" s="1177"/>
      <c r="MHJ41" s="1177"/>
      <c r="MHK41" s="1177"/>
      <c r="MHL41" s="1177"/>
      <c r="MHM41" s="1177"/>
      <c r="MHN41" s="1177"/>
      <c r="MHO41" s="1177"/>
      <c r="MHP41" s="1177"/>
      <c r="MHQ41" s="1177"/>
      <c r="MHR41" s="1177"/>
      <c r="MHS41" s="1177"/>
      <c r="MHT41" s="1177"/>
      <c r="MHU41" s="1177"/>
      <c r="MHV41" s="1177"/>
      <c r="MHW41" s="1177"/>
      <c r="MHX41" s="1177"/>
      <c r="MHY41" s="1177"/>
      <c r="MHZ41" s="1177"/>
      <c r="MIA41" s="1177"/>
      <c r="MIB41" s="1177"/>
      <c r="MIC41" s="1177"/>
      <c r="MID41" s="1177"/>
      <c r="MIE41" s="1177"/>
      <c r="MIF41" s="1177"/>
      <c r="MIG41" s="1177"/>
      <c r="MIH41" s="1177"/>
      <c r="MII41" s="1177"/>
      <c r="MIJ41" s="1177"/>
      <c r="MIK41" s="1177"/>
      <c r="MIL41" s="1177"/>
      <c r="MIM41" s="1177"/>
      <c r="MIN41" s="1177"/>
      <c r="MIO41" s="1177"/>
      <c r="MIP41" s="1177"/>
      <c r="MIQ41" s="1177"/>
      <c r="MIR41" s="1177"/>
      <c r="MIS41" s="1177"/>
      <c r="MIT41" s="1177"/>
      <c r="MIU41" s="1177"/>
      <c r="MIV41" s="1177"/>
      <c r="MIW41" s="1177"/>
      <c r="MIX41" s="1177"/>
      <c r="MIY41" s="1177"/>
      <c r="MIZ41" s="1177"/>
      <c r="MJA41" s="1177"/>
      <c r="MJB41" s="1177"/>
      <c r="MJC41" s="1177"/>
      <c r="MJD41" s="1177"/>
      <c r="MJE41" s="1177"/>
      <c r="MJF41" s="1177"/>
      <c r="MJG41" s="1177"/>
      <c r="MJH41" s="1177"/>
      <c r="MJI41" s="1177"/>
      <c r="MJJ41" s="1177"/>
      <c r="MJK41" s="1177"/>
      <c r="MJL41" s="1177"/>
      <c r="MJM41" s="1177"/>
      <c r="MJN41" s="1177"/>
      <c r="MJO41" s="1177"/>
      <c r="MJP41" s="1177"/>
      <c r="MJQ41" s="1177"/>
      <c r="MJR41" s="1177"/>
      <c r="MJS41" s="1177"/>
      <c r="MJT41" s="1177"/>
      <c r="MJU41" s="1177"/>
      <c r="MJV41" s="1177"/>
      <c r="MJW41" s="1177"/>
      <c r="MJX41" s="1177"/>
      <c r="MJY41" s="1177"/>
      <c r="MJZ41" s="1177"/>
      <c r="MKA41" s="1177"/>
      <c r="MKB41" s="1177"/>
      <c r="MKC41" s="1177"/>
      <c r="MKD41" s="1177"/>
      <c r="MKE41" s="1177"/>
      <c r="MKF41" s="1177"/>
      <c r="MKG41" s="1177"/>
      <c r="MKH41" s="1177"/>
      <c r="MKI41" s="1177"/>
      <c r="MKJ41" s="1177"/>
      <c r="MKK41" s="1177"/>
      <c r="MKL41" s="1177"/>
      <c r="MKM41" s="1177"/>
      <c r="MKN41" s="1177"/>
      <c r="MKO41" s="1177"/>
      <c r="MKP41" s="1177"/>
      <c r="MKQ41" s="1177"/>
      <c r="MKR41" s="1177"/>
      <c r="MKS41" s="1177"/>
      <c r="MKT41" s="1177"/>
      <c r="MKU41" s="1177"/>
      <c r="MKV41" s="1177"/>
      <c r="MKW41" s="1177"/>
      <c r="MKX41" s="1177"/>
      <c r="MKY41" s="1177"/>
      <c r="MKZ41" s="1177"/>
      <c r="MLA41" s="1177"/>
      <c r="MLB41" s="1177"/>
      <c r="MLC41" s="1177"/>
      <c r="MLD41" s="1177"/>
      <c r="MLE41" s="1177"/>
      <c r="MLF41" s="1177"/>
      <c r="MLG41" s="1177"/>
      <c r="MLH41" s="1177"/>
      <c r="MLI41" s="1177"/>
      <c r="MLJ41" s="1177"/>
      <c r="MLK41" s="1177"/>
      <c r="MLL41" s="1177"/>
      <c r="MLM41" s="1177"/>
      <c r="MLN41" s="1177"/>
      <c r="MLO41" s="1177"/>
      <c r="MLP41" s="1177"/>
      <c r="MLQ41" s="1177"/>
      <c r="MLR41" s="1177"/>
      <c r="MLS41" s="1177"/>
      <c r="MLT41" s="1177"/>
      <c r="MLU41" s="1177"/>
      <c r="MLV41" s="1177"/>
      <c r="MLW41" s="1177"/>
      <c r="MLX41" s="1177"/>
      <c r="MLY41" s="1177"/>
      <c r="MLZ41" s="1177"/>
      <c r="MMA41" s="1177"/>
      <c r="MMB41" s="1177"/>
      <c r="MMC41" s="1177"/>
      <c r="MMD41" s="1177"/>
      <c r="MME41" s="1177"/>
      <c r="MMF41" s="1177"/>
      <c r="MMG41" s="1177"/>
      <c r="MMH41" s="1177"/>
      <c r="MMI41" s="1177"/>
      <c r="MMJ41" s="1177"/>
      <c r="MMK41" s="1177"/>
      <c r="MML41" s="1177"/>
      <c r="MMM41" s="1177"/>
      <c r="MMN41" s="1177"/>
      <c r="MMO41" s="1177"/>
      <c r="MMP41" s="1177"/>
      <c r="MMQ41" s="1177"/>
      <c r="MMR41" s="1177"/>
      <c r="MMS41" s="1177"/>
      <c r="MMT41" s="1177"/>
      <c r="MMU41" s="1177"/>
      <c r="MMV41" s="1177"/>
      <c r="MMW41" s="1177"/>
      <c r="MMX41" s="1177"/>
      <c r="MMY41" s="1177"/>
      <c r="MMZ41" s="1177"/>
      <c r="MNA41" s="1177"/>
      <c r="MNB41" s="1177"/>
      <c r="MNC41" s="1177"/>
      <c r="MND41" s="1177"/>
      <c r="MNE41" s="1177"/>
      <c r="MNF41" s="1177"/>
      <c r="MNG41" s="1177"/>
      <c r="MNH41" s="1177"/>
      <c r="MNI41" s="1177"/>
      <c r="MNJ41" s="1177"/>
      <c r="MNK41" s="1177"/>
      <c r="MNL41" s="1177"/>
      <c r="MNM41" s="1177"/>
      <c r="MNN41" s="1177"/>
      <c r="MNO41" s="1177"/>
      <c r="MNP41" s="1177"/>
      <c r="MNQ41" s="1177"/>
      <c r="MNR41" s="1177"/>
      <c r="MNS41" s="1177"/>
      <c r="MNT41" s="1177"/>
      <c r="MNU41" s="1177"/>
      <c r="MNV41" s="1177"/>
      <c r="MNW41" s="1177"/>
      <c r="MNX41" s="1177"/>
      <c r="MNY41" s="1177"/>
      <c r="MNZ41" s="1177"/>
      <c r="MOA41" s="1177"/>
      <c r="MOB41" s="1177"/>
      <c r="MOC41" s="1177"/>
      <c r="MOD41" s="1177"/>
      <c r="MOE41" s="1177"/>
      <c r="MOF41" s="1177"/>
      <c r="MOG41" s="1177"/>
      <c r="MOH41" s="1177"/>
      <c r="MOI41" s="1177"/>
      <c r="MOJ41" s="1177"/>
      <c r="MOK41" s="1177"/>
      <c r="MOL41" s="1177"/>
      <c r="MOM41" s="1177"/>
      <c r="MON41" s="1177"/>
      <c r="MOO41" s="1177"/>
      <c r="MOP41" s="1177"/>
      <c r="MOQ41" s="1177"/>
      <c r="MOR41" s="1177"/>
      <c r="MOS41" s="1177"/>
      <c r="MOT41" s="1177"/>
      <c r="MOU41" s="1177"/>
      <c r="MOV41" s="1177"/>
      <c r="MOW41" s="1177"/>
      <c r="MOX41" s="1177"/>
      <c r="MOY41" s="1177"/>
      <c r="MOZ41" s="1177"/>
      <c r="MPA41" s="1177"/>
      <c r="MPB41" s="1177"/>
      <c r="MPC41" s="1177"/>
      <c r="MPD41" s="1177"/>
      <c r="MPE41" s="1177"/>
      <c r="MPF41" s="1177"/>
      <c r="MPG41" s="1177"/>
      <c r="MPH41" s="1177"/>
      <c r="MPI41" s="1177"/>
      <c r="MPJ41" s="1177"/>
      <c r="MPK41" s="1177"/>
      <c r="MPL41" s="1177"/>
      <c r="MPM41" s="1177"/>
      <c r="MPN41" s="1177"/>
      <c r="MPO41" s="1177"/>
      <c r="MPP41" s="1177"/>
      <c r="MPQ41" s="1177"/>
      <c r="MPR41" s="1177"/>
      <c r="MPS41" s="1177"/>
      <c r="MPT41" s="1177"/>
      <c r="MPU41" s="1177"/>
      <c r="MPV41" s="1177"/>
      <c r="MPW41" s="1177"/>
      <c r="MPX41" s="1177"/>
      <c r="MPY41" s="1177"/>
      <c r="MPZ41" s="1177"/>
      <c r="MQA41" s="1177"/>
      <c r="MQB41" s="1177"/>
      <c r="MQC41" s="1177"/>
      <c r="MQD41" s="1177"/>
      <c r="MQE41" s="1177"/>
      <c r="MQF41" s="1177"/>
      <c r="MQG41" s="1177"/>
      <c r="MQH41" s="1177"/>
      <c r="MQI41" s="1177"/>
      <c r="MQJ41" s="1177"/>
      <c r="MQK41" s="1177"/>
      <c r="MQL41" s="1177"/>
      <c r="MQM41" s="1177"/>
      <c r="MQN41" s="1177"/>
      <c r="MQO41" s="1177"/>
      <c r="MQP41" s="1177"/>
      <c r="MQQ41" s="1177"/>
      <c r="MQR41" s="1177"/>
      <c r="MQS41" s="1177"/>
      <c r="MQT41" s="1177"/>
      <c r="MQU41" s="1177"/>
      <c r="MQV41" s="1177"/>
      <c r="MQW41" s="1177"/>
      <c r="MQX41" s="1177"/>
      <c r="MQY41" s="1177"/>
      <c r="MQZ41" s="1177"/>
      <c r="MRA41" s="1177"/>
      <c r="MRB41" s="1177"/>
      <c r="MRC41" s="1177"/>
      <c r="MRD41" s="1177"/>
      <c r="MRE41" s="1177"/>
      <c r="MRF41" s="1177"/>
      <c r="MRG41" s="1177"/>
      <c r="MRH41" s="1177"/>
      <c r="MRI41" s="1177"/>
      <c r="MRJ41" s="1177"/>
      <c r="MRK41" s="1177"/>
      <c r="MRL41" s="1177"/>
      <c r="MRM41" s="1177"/>
      <c r="MRN41" s="1177"/>
      <c r="MRO41" s="1177"/>
      <c r="MRP41" s="1177"/>
      <c r="MRQ41" s="1177"/>
      <c r="MRR41" s="1177"/>
      <c r="MRS41" s="1177"/>
      <c r="MRT41" s="1177"/>
      <c r="MRU41" s="1177"/>
      <c r="MRV41" s="1177"/>
      <c r="MRW41" s="1177"/>
      <c r="MRX41" s="1177"/>
      <c r="MRY41" s="1177"/>
      <c r="MRZ41" s="1177"/>
      <c r="MSA41" s="1177"/>
      <c r="MSB41" s="1177"/>
      <c r="MSC41" s="1177"/>
      <c r="MSD41" s="1177"/>
      <c r="MSE41" s="1177"/>
      <c r="MSF41" s="1177"/>
      <c r="MSG41" s="1177"/>
      <c r="MSH41" s="1177"/>
      <c r="MSI41" s="1177"/>
      <c r="MSJ41" s="1177"/>
      <c r="MSK41" s="1177"/>
      <c r="MSL41" s="1177"/>
      <c r="MSM41" s="1177"/>
      <c r="MSN41" s="1177"/>
      <c r="MSO41" s="1177"/>
      <c r="MSP41" s="1177"/>
      <c r="MSQ41" s="1177"/>
      <c r="MSR41" s="1177"/>
      <c r="MSS41" s="1177"/>
      <c r="MST41" s="1177"/>
      <c r="MSU41" s="1177"/>
      <c r="MSV41" s="1177"/>
      <c r="MSW41" s="1177"/>
      <c r="MSX41" s="1177"/>
      <c r="MSY41" s="1177"/>
      <c r="MSZ41" s="1177"/>
      <c r="MTA41" s="1177"/>
      <c r="MTB41" s="1177"/>
      <c r="MTC41" s="1177"/>
      <c r="MTD41" s="1177"/>
      <c r="MTE41" s="1177"/>
      <c r="MTF41" s="1177"/>
      <c r="MTG41" s="1177"/>
      <c r="MTH41" s="1177"/>
      <c r="MTI41" s="1177"/>
      <c r="MTJ41" s="1177"/>
      <c r="MTK41" s="1177"/>
      <c r="MTL41" s="1177"/>
      <c r="MTM41" s="1177"/>
      <c r="MTN41" s="1177"/>
      <c r="MTO41" s="1177"/>
      <c r="MTP41" s="1177"/>
      <c r="MTQ41" s="1177"/>
      <c r="MTR41" s="1177"/>
      <c r="MTS41" s="1177"/>
      <c r="MTT41" s="1177"/>
      <c r="MTU41" s="1177"/>
      <c r="MTV41" s="1177"/>
      <c r="MTW41" s="1177"/>
      <c r="MTX41" s="1177"/>
      <c r="MTY41" s="1177"/>
      <c r="MTZ41" s="1177"/>
      <c r="MUA41" s="1177"/>
      <c r="MUB41" s="1177"/>
      <c r="MUC41" s="1177"/>
      <c r="MUD41" s="1177"/>
      <c r="MUE41" s="1177"/>
      <c r="MUF41" s="1177"/>
      <c r="MUG41" s="1177"/>
      <c r="MUH41" s="1177"/>
      <c r="MUI41" s="1177"/>
      <c r="MUJ41" s="1177"/>
      <c r="MUK41" s="1177"/>
      <c r="MUL41" s="1177"/>
      <c r="MUM41" s="1177"/>
      <c r="MUN41" s="1177"/>
      <c r="MUO41" s="1177"/>
      <c r="MUP41" s="1177"/>
      <c r="MUQ41" s="1177"/>
      <c r="MUR41" s="1177"/>
      <c r="MUS41" s="1177"/>
      <c r="MUT41" s="1177"/>
      <c r="MUU41" s="1177"/>
      <c r="MUV41" s="1177"/>
      <c r="MUW41" s="1177"/>
      <c r="MUX41" s="1177"/>
      <c r="MUY41" s="1177"/>
      <c r="MUZ41" s="1177"/>
      <c r="MVA41" s="1177"/>
      <c r="MVB41" s="1177"/>
      <c r="MVC41" s="1177"/>
      <c r="MVD41" s="1177"/>
      <c r="MVE41" s="1177"/>
      <c r="MVF41" s="1177"/>
      <c r="MVG41" s="1177"/>
      <c r="MVH41" s="1177"/>
      <c r="MVI41" s="1177"/>
      <c r="MVJ41" s="1177"/>
      <c r="MVK41" s="1177"/>
      <c r="MVL41" s="1177"/>
      <c r="MVM41" s="1177"/>
      <c r="MVN41" s="1177"/>
      <c r="MVO41" s="1177"/>
      <c r="MVP41" s="1177"/>
      <c r="MVQ41" s="1177"/>
      <c r="MVR41" s="1177"/>
      <c r="MVS41" s="1177"/>
      <c r="MVT41" s="1177"/>
      <c r="MVU41" s="1177"/>
      <c r="MVV41" s="1177"/>
      <c r="MVW41" s="1177"/>
      <c r="MVX41" s="1177"/>
      <c r="MVY41" s="1177"/>
      <c r="MVZ41" s="1177"/>
      <c r="MWA41" s="1177"/>
      <c r="MWB41" s="1177"/>
      <c r="MWC41" s="1177"/>
      <c r="MWD41" s="1177"/>
      <c r="MWE41" s="1177"/>
      <c r="MWF41" s="1177"/>
      <c r="MWG41" s="1177"/>
      <c r="MWH41" s="1177"/>
      <c r="MWI41" s="1177"/>
      <c r="MWJ41" s="1177"/>
      <c r="MWK41" s="1177"/>
      <c r="MWL41" s="1177"/>
      <c r="MWM41" s="1177"/>
      <c r="MWN41" s="1177"/>
      <c r="MWO41" s="1177"/>
      <c r="MWP41" s="1177"/>
      <c r="MWQ41" s="1177"/>
      <c r="MWR41" s="1177"/>
      <c r="MWS41" s="1177"/>
      <c r="MWT41" s="1177"/>
      <c r="MWU41" s="1177"/>
      <c r="MWV41" s="1177"/>
      <c r="MWW41" s="1177"/>
      <c r="MWX41" s="1177"/>
      <c r="MWY41" s="1177"/>
      <c r="MWZ41" s="1177"/>
      <c r="MXA41" s="1177"/>
      <c r="MXB41" s="1177"/>
      <c r="MXC41" s="1177"/>
      <c r="MXD41" s="1177"/>
      <c r="MXE41" s="1177"/>
      <c r="MXF41" s="1177"/>
      <c r="MXG41" s="1177"/>
      <c r="MXH41" s="1177"/>
      <c r="MXI41" s="1177"/>
      <c r="MXJ41" s="1177"/>
      <c r="MXK41" s="1177"/>
      <c r="MXL41" s="1177"/>
      <c r="MXM41" s="1177"/>
      <c r="MXN41" s="1177"/>
      <c r="MXO41" s="1177"/>
      <c r="MXP41" s="1177"/>
      <c r="MXQ41" s="1177"/>
      <c r="MXR41" s="1177"/>
      <c r="MXS41" s="1177"/>
      <c r="MXT41" s="1177"/>
      <c r="MXU41" s="1177"/>
      <c r="MXV41" s="1177"/>
      <c r="MXW41" s="1177"/>
      <c r="MXX41" s="1177"/>
      <c r="MXY41" s="1177"/>
      <c r="MXZ41" s="1177"/>
      <c r="MYA41" s="1177"/>
      <c r="MYB41" s="1177"/>
      <c r="MYC41" s="1177"/>
      <c r="MYD41" s="1177"/>
      <c r="MYE41" s="1177"/>
      <c r="MYF41" s="1177"/>
      <c r="MYG41" s="1177"/>
      <c r="MYH41" s="1177"/>
      <c r="MYI41" s="1177"/>
      <c r="MYJ41" s="1177"/>
      <c r="MYK41" s="1177"/>
      <c r="MYL41" s="1177"/>
      <c r="MYM41" s="1177"/>
      <c r="MYN41" s="1177"/>
      <c r="MYO41" s="1177"/>
      <c r="MYP41" s="1177"/>
      <c r="MYQ41" s="1177"/>
      <c r="MYR41" s="1177"/>
      <c r="MYS41" s="1177"/>
      <c r="MYT41" s="1177"/>
      <c r="MYU41" s="1177"/>
      <c r="MYV41" s="1177"/>
      <c r="MYW41" s="1177"/>
      <c r="MYX41" s="1177"/>
      <c r="MYY41" s="1177"/>
      <c r="MYZ41" s="1177"/>
      <c r="MZA41" s="1177"/>
      <c r="MZB41" s="1177"/>
      <c r="MZC41" s="1177"/>
      <c r="MZD41" s="1177"/>
      <c r="MZE41" s="1177"/>
      <c r="MZF41" s="1177"/>
      <c r="MZG41" s="1177"/>
      <c r="MZH41" s="1177"/>
      <c r="MZI41" s="1177"/>
      <c r="MZJ41" s="1177"/>
      <c r="MZK41" s="1177"/>
      <c r="MZL41" s="1177"/>
      <c r="MZM41" s="1177"/>
      <c r="MZN41" s="1177"/>
      <c r="MZO41" s="1177"/>
      <c r="MZP41" s="1177"/>
      <c r="MZQ41" s="1177"/>
      <c r="MZR41" s="1177"/>
      <c r="MZS41" s="1177"/>
      <c r="MZT41" s="1177"/>
      <c r="MZU41" s="1177"/>
      <c r="MZV41" s="1177"/>
      <c r="MZW41" s="1177"/>
      <c r="MZX41" s="1177"/>
      <c r="MZY41" s="1177"/>
      <c r="MZZ41" s="1177"/>
      <c r="NAA41" s="1177"/>
      <c r="NAB41" s="1177"/>
      <c r="NAC41" s="1177"/>
      <c r="NAD41" s="1177"/>
      <c r="NAE41" s="1177"/>
      <c r="NAF41" s="1177"/>
      <c r="NAG41" s="1177"/>
      <c r="NAH41" s="1177"/>
      <c r="NAI41" s="1177"/>
      <c r="NAJ41" s="1177"/>
      <c r="NAK41" s="1177"/>
      <c r="NAL41" s="1177"/>
      <c r="NAM41" s="1177"/>
      <c r="NAN41" s="1177"/>
      <c r="NAO41" s="1177"/>
      <c r="NAP41" s="1177"/>
      <c r="NAQ41" s="1177"/>
      <c r="NAR41" s="1177"/>
      <c r="NAS41" s="1177"/>
      <c r="NAT41" s="1177"/>
      <c r="NAU41" s="1177"/>
      <c r="NAV41" s="1177"/>
      <c r="NAW41" s="1177"/>
      <c r="NAX41" s="1177"/>
      <c r="NAY41" s="1177"/>
      <c r="NAZ41" s="1177"/>
      <c r="NBA41" s="1177"/>
      <c r="NBB41" s="1177"/>
      <c r="NBC41" s="1177"/>
      <c r="NBD41" s="1177"/>
      <c r="NBE41" s="1177"/>
      <c r="NBF41" s="1177"/>
      <c r="NBG41" s="1177"/>
      <c r="NBH41" s="1177"/>
      <c r="NBI41" s="1177"/>
      <c r="NBJ41" s="1177"/>
      <c r="NBK41" s="1177"/>
      <c r="NBL41" s="1177"/>
      <c r="NBM41" s="1177"/>
      <c r="NBN41" s="1177"/>
      <c r="NBO41" s="1177"/>
      <c r="NBP41" s="1177"/>
      <c r="NBQ41" s="1177"/>
      <c r="NBR41" s="1177"/>
      <c r="NBS41" s="1177"/>
      <c r="NBT41" s="1177"/>
      <c r="NBU41" s="1177"/>
      <c r="NBV41" s="1177"/>
      <c r="NBW41" s="1177"/>
      <c r="NBX41" s="1177"/>
      <c r="NBY41" s="1177"/>
      <c r="NBZ41" s="1177"/>
      <c r="NCA41" s="1177"/>
      <c r="NCB41" s="1177"/>
      <c r="NCC41" s="1177"/>
      <c r="NCD41" s="1177"/>
      <c r="NCE41" s="1177"/>
      <c r="NCF41" s="1177"/>
      <c r="NCG41" s="1177"/>
      <c r="NCH41" s="1177"/>
      <c r="NCI41" s="1177"/>
      <c r="NCJ41" s="1177"/>
      <c r="NCK41" s="1177"/>
      <c r="NCL41" s="1177"/>
      <c r="NCM41" s="1177"/>
      <c r="NCN41" s="1177"/>
      <c r="NCO41" s="1177"/>
      <c r="NCP41" s="1177"/>
      <c r="NCQ41" s="1177"/>
      <c r="NCR41" s="1177"/>
      <c r="NCS41" s="1177"/>
      <c r="NCT41" s="1177"/>
      <c r="NCU41" s="1177"/>
      <c r="NCV41" s="1177"/>
      <c r="NCW41" s="1177"/>
      <c r="NCX41" s="1177"/>
      <c r="NCY41" s="1177"/>
      <c r="NCZ41" s="1177"/>
      <c r="NDA41" s="1177"/>
      <c r="NDB41" s="1177"/>
      <c r="NDC41" s="1177"/>
      <c r="NDD41" s="1177"/>
      <c r="NDE41" s="1177"/>
      <c r="NDF41" s="1177"/>
      <c r="NDG41" s="1177"/>
      <c r="NDH41" s="1177"/>
      <c r="NDI41" s="1177"/>
      <c r="NDJ41" s="1177"/>
      <c r="NDK41" s="1177"/>
      <c r="NDL41" s="1177"/>
      <c r="NDM41" s="1177"/>
      <c r="NDN41" s="1177"/>
      <c r="NDO41" s="1177"/>
      <c r="NDP41" s="1177"/>
      <c r="NDQ41" s="1177"/>
      <c r="NDR41" s="1177"/>
      <c r="NDS41" s="1177"/>
      <c r="NDT41" s="1177"/>
      <c r="NDU41" s="1177"/>
      <c r="NDV41" s="1177"/>
      <c r="NDW41" s="1177"/>
      <c r="NDX41" s="1177"/>
      <c r="NDY41" s="1177"/>
      <c r="NDZ41" s="1177"/>
      <c r="NEA41" s="1177"/>
      <c r="NEB41" s="1177"/>
      <c r="NEC41" s="1177"/>
      <c r="NED41" s="1177"/>
      <c r="NEE41" s="1177"/>
      <c r="NEF41" s="1177"/>
      <c r="NEG41" s="1177"/>
      <c r="NEH41" s="1177"/>
      <c r="NEI41" s="1177"/>
      <c r="NEJ41" s="1177"/>
      <c r="NEK41" s="1177"/>
      <c r="NEL41" s="1177"/>
      <c r="NEM41" s="1177"/>
      <c r="NEN41" s="1177"/>
      <c r="NEO41" s="1177"/>
      <c r="NEP41" s="1177"/>
      <c r="NEQ41" s="1177"/>
      <c r="NER41" s="1177"/>
      <c r="NES41" s="1177"/>
      <c r="NET41" s="1177"/>
      <c r="NEU41" s="1177"/>
      <c r="NEV41" s="1177"/>
      <c r="NEW41" s="1177"/>
      <c r="NEX41" s="1177"/>
      <c r="NEY41" s="1177"/>
      <c r="NEZ41" s="1177"/>
      <c r="NFA41" s="1177"/>
      <c r="NFB41" s="1177"/>
      <c r="NFC41" s="1177"/>
      <c r="NFD41" s="1177"/>
      <c r="NFE41" s="1177"/>
      <c r="NFF41" s="1177"/>
      <c r="NFG41" s="1177"/>
      <c r="NFH41" s="1177"/>
      <c r="NFI41" s="1177"/>
      <c r="NFJ41" s="1177"/>
      <c r="NFK41" s="1177"/>
      <c r="NFL41" s="1177"/>
      <c r="NFM41" s="1177"/>
      <c r="NFN41" s="1177"/>
      <c r="NFO41" s="1177"/>
      <c r="NFP41" s="1177"/>
      <c r="NFQ41" s="1177"/>
      <c r="NFR41" s="1177"/>
      <c r="NFS41" s="1177"/>
      <c r="NFT41" s="1177"/>
      <c r="NFU41" s="1177"/>
      <c r="NFV41" s="1177"/>
      <c r="NFW41" s="1177"/>
      <c r="NFX41" s="1177"/>
      <c r="NFY41" s="1177"/>
      <c r="NFZ41" s="1177"/>
      <c r="NGA41" s="1177"/>
      <c r="NGB41" s="1177"/>
      <c r="NGC41" s="1177"/>
      <c r="NGD41" s="1177"/>
      <c r="NGE41" s="1177"/>
      <c r="NGF41" s="1177"/>
      <c r="NGG41" s="1177"/>
      <c r="NGH41" s="1177"/>
      <c r="NGI41" s="1177"/>
      <c r="NGJ41" s="1177"/>
      <c r="NGK41" s="1177"/>
      <c r="NGL41" s="1177"/>
      <c r="NGM41" s="1177"/>
      <c r="NGN41" s="1177"/>
      <c r="NGO41" s="1177"/>
      <c r="NGP41" s="1177"/>
      <c r="NGQ41" s="1177"/>
      <c r="NGR41" s="1177"/>
      <c r="NGS41" s="1177"/>
      <c r="NGT41" s="1177"/>
      <c r="NGU41" s="1177"/>
      <c r="NGV41" s="1177"/>
      <c r="NGW41" s="1177"/>
      <c r="NGX41" s="1177"/>
      <c r="NGY41" s="1177"/>
      <c r="NGZ41" s="1177"/>
      <c r="NHA41" s="1177"/>
      <c r="NHB41" s="1177"/>
      <c r="NHC41" s="1177"/>
      <c r="NHD41" s="1177"/>
      <c r="NHE41" s="1177"/>
      <c r="NHF41" s="1177"/>
      <c r="NHG41" s="1177"/>
      <c r="NHH41" s="1177"/>
      <c r="NHI41" s="1177"/>
      <c r="NHJ41" s="1177"/>
      <c r="NHK41" s="1177"/>
      <c r="NHL41" s="1177"/>
      <c r="NHM41" s="1177"/>
      <c r="NHN41" s="1177"/>
      <c r="NHO41" s="1177"/>
      <c r="NHP41" s="1177"/>
      <c r="NHQ41" s="1177"/>
      <c r="NHR41" s="1177"/>
      <c r="NHS41" s="1177"/>
      <c r="NHT41" s="1177"/>
      <c r="NHU41" s="1177"/>
      <c r="NHV41" s="1177"/>
      <c r="NHW41" s="1177"/>
      <c r="NHX41" s="1177"/>
      <c r="NHY41" s="1177"/>
      <c r="NHZ41" s="1177"/>
      <c r="NIA41" s="1177"/>
      <c r="NIB41" s="1177"/>
      <c r="NIC41" s="1177"/>
      <c r="NID41" s="1177"/>
      <c r="NIE41" s="1177"/>
      <c r="NIF41" s="1177"/>
      <c r="NIG41" s="1177"/>
      <c r="NIH41" s="1177"/>
      <c r="NII41" s="1177"/>
      <c r="NIJ41" s="1177"/>
      <c r="NIK41" s="1177"/>
      <c r="NIL41" s="1177"/>
      <c r="NIM41" s="1177"/>
      <c r="NIN41" s="1177"/>
      <c r="NIO41" s="1177"/>
      <c r="NIP41" s="1177"/>
      <c r="NIQ41" s="1177"/>
      <c r="NIR41" s="1177"/>
      <c r="NIS41" s="1177"/>
      <c r="NIT41" s="1177"/>
      <c r="NIU41" s="1177"/>
      <c r="NIV41" s="1177"/>
      <c r="NIW41" s="1177"/>
      <c r="NIX41" s="1177"/>
      <c r="NIY41" s="1177"/>
      <c r="NIZ41" s="1177"/>
      <c r="NJA41" s="1177"/>
      <c r="NJB41" s="1177"/>
      <c r="NJC41" s="1177"/>
      <c r="NJD41" s="1177"/>
      <c r="NJE41" s="1177"/>
      <c r="NJF41" s="1177"/>
      <c r="NJG41" s="1177"/>
      <c r="NJH41" s="1177"/>
      <c r="NJI41" s="1177"/>
      <c r="NJJ41" s="1177"/>
      <c r="NJK41" s="1177"/>
      <c r="NJL41" s="1177"/>
      <c r="NJM41" s="1177"/>
      <c r="NJN41" s="1177"/>
      <c r="NJO41" s="1177"/>
      <c r="NJP41" s="1177"/>
      <c r="NJQ41" s="1177"/>
      <c r="NJR41" s="1177"/>
      <c r="NJS41" s="1177"/>
      <c r="NJT41" s="1177"/>
      <c r="NJU41" s="1177"/>
      <c r="NJV41" s="1177"/>
      <c r="NJW41" s="1177"/>
      <c r="NJX41" s="1177"/>
      <c r="NJY41" s="1177"/>
      <c r="NJZ41" s="1177"/>
      <c r="NKA41" s="1177"/>
      <c r="NKB41" s="1177"/>
      <c r="NKC41" s="1177"/>
      <c r="NKD41" s="1177"/>
      <c r="NKE41" s="1177"/>
      <c r="NKF41" s="1177"/>
      <c r="NKG41" s="1177"/>
      <c r="NKH41" s="1177"/>
      <c r="NKI41" s="1177"/>
      <c r="NKJ41" s="1177"/>
      <c r="NKK41" s="1177"/>
      <c r="NKL41" s="1177"/>
      <c r="NKM41" s="1177"/>
      <c r="NKN41" s="1177"/>
      <c r="NKO41" s="1177"/>
      <c r="NKP41" s="1177"/>
      <c r="NKQ41" s="1177"/>
      <c r="NKR41" s="1177"/>
      <c r="NKS41" s="1177"/>
      <c r="NKT41" s="1177"/>
      <c r="NKU41" s="1177"/>
      <c r="NKV41" s="1177"/>
      <c r="NKW41" s="1177"/>
      <c r="NKX41" s="1177"/>
      <c r="NKY41" s="1177"/>
      <c r="NKZ41" s="1177"/>
      <c r="NLA41" s="1177"/>
      <c r="NLB41" s="1177"/>
      <c r="NLC41" s="1177"/>
      <c r="NLD41" s="1177"/>
      <c r="NLE41" s="1177"/>
      <c r="NLF41" s="1177"/>
      <c r="NLG41" s="1177"/>
      <c r="NLH41" s="1177"/>
      <c r="NLI41" s="1177"/>
      <c r="NLJ41" s="1177"/>
      <c r="NLK41" s="1177"/>
      <c r="NLL41" s="1177"/>
      <c r="NLM41" s="1177"/>
      <c r="NLN41" s="1177"/>
      <c r="NLO41" s="1177"/>
      <c r="NLP41" s="1177"/>
      <c r="NLQ41" s="1177"/>
      <c r="NLR41" s="1177"/>
      <c r="NLS41" s="1177"/>
      <c r="NLT41" s="1177"/>
      <c r="NLU41" s="1177"/>
      <c r="NLV41" s="1177"/>
      <c r="NLW41" s="1177"/>
      <c r="NLX41" s="1177"/>
      <c r="NLY41" s="1177"/>
      <c r="NLZ41" s="1177"/>
      <c r="NMA41" s="1177"/>
      <c r="NMB41" s="1177"/>
      <c r="NMC41" s="1177"/>
      <c r="NMD41" s="1177"/>
      <c r="NME41" s="1177"/>
      <c r="NMF41" s="1177"/>
      <c r="NMG41" s="1177"/>
      <c r="NMH41" s="1177"/>
      <c r="NMI41" s="1177"/>
      <c r="NMJ41" s="1177"/>
      <c r="NMK41" s="1177"/>
      <c r="NML41" s="1177"/>
      <c r="NMM41" s="1177"/>
      <c r="NMN41" s="1177"/>
      <c r="NMO41" s="1177"/>
      <c r="NMP41" s="1177"/>
      <c r="NMQ41" s="1177"/>
      <c r="NMR41" s="1177"/>
      <c r="NMS41" s="1177"/>
      <c r="NMT41" s="1177"/>
      <c r="NMU41" s="1177"/>
      <c r="NMV41" s="1177"/>
      <c r="NMW41" s="1177"/>
      <c r="NMX41" s="1177"/>
      <c r="NMY41" s="1177"/>
      <c r="NMZ41" s="1177"/>
      <c r="NNA41" s="1177"/>
      <c r="NNB41" s="1177"/>
      <c r="NNC41" s="1177"/>
      <c r="NND41" s="1177"/>
      <c r="NNE41" s="1177"/>
      <c r="NNF41" s="1177"/>
      <c r="NNG41" s="1177"/>
      <c r="NNH41" s="1177"/>
      <c r="NNI41" s="1177"/>
      <c r="NNJ41" s="1177"/>
      <c r="NNK41" s="1177"/>
      <c r="NNL41" s="1177"/>
      <c r="NNM41" s="1177"/>
      <c r="NNN41" s="1177"/>
      <c r="NNO41" s="1177"/>
      <c r="NNP41" s="1177"/>
      <c r="NNQ41" s="1177"/>
      <c r="NNR41" s="1177"/>
      <c r="NNS41" s="1177"/>
      <c r="NNT41" s="1177"/>
      <c r="NNU41" s="1177"/>
      <c r="NNV41" s="1177"/>
      <c r="NNW41" s="1177"/>
      <c r="NNX41" s="1177"/>
      <c r="NNY41" s="1177"/>
      <c r="NNZ41" s="1177"/>
      <c r="NOA41" s="1177"/>
      <c r="NOB41" s="1177"/>
      <c r="NOC41" s="1177"/>
      <c r="NOD41" s="1177"/>
      <c r="NOE41" s="1177"/>
      <c r="NOF41" s="1177"/>
      <c r="NOG41" s="1177"/>
      <c r="NOH41" s="1177"/>
      <c r="NOI41" s="1177"/>
      <c r="NOJ41" s="1177"/>
      <c r="NOK41" s="1177"/>
      <c r="NOL41" s="1177"/>
      <c r="NOM41" s="1177"/>
      <c r="NON41" s="1177"/>
      <c r="NOO41" s="1177"/>
      <c r="NOP41" s="1177"/>
      <c r="NOQ41" s="1177"/>
      <c r="NOR41" s="1177"/>
      <c r="NOS41" s="1177"/>
      <c r="NOT41" s="1177"/>
      <c r="NOU41" s="1177"/>
      <c r="NOV41" s="1177"/>
      <c r="NOW41" s="1177"/>
      <c r="NOX41" s="1177"/>
      <c r="NOY41" s="1177"/>
      <c r="NOZ41" s="1177"/>
      <c r="NPA41" s="1177"/>
      <c r="NPB41" s="1177"/>
      <c r="NPC41" s="1177"/>
      <c r="NPD41" s="1177"/>
      <c r="NPE41" s="1177"/>
      <c r="NPF41" s="1177"/>
      <c r="NPG41" s="1177"/>
      <c r="NPH41" s="1177"/>
      <c r="NPI41" s="1177"/>
      <c r="NPJ41" s="1177"/>
      <c r="NPK41" s="1177"/>
      <c r="NPL41" s="1177"/>
      <c r="NPM41" s="1177"/>
      <c r="NPN41" s="1177"/>
      <c r="NPO41" s="1177"/>
      <c r="NPP41" s="1177"/>
      <c r="NPQ41" s="1177"/>
      <c r="NPR41" s="1177"/>
      <c r="NPS41" s="1177"/>
      <c r="NPT41" s="1177"/>
      <c r="NPU41" s="1177"/>
      <c r="NPV41" s="1177"/>
      <c r="NPW41" s="1177"/>
      <c r="NPX41" s="1177"/>
      <c r="NPY41" s="1177"/>
      <c r="NPZ41" s="1177"/>
      <c r="NQA41" s="1177"/>
      <c r="NQB41" s="1177"/>
      <c r="NQC41" s="1177"/>
      <c r="NQD41" s="1177"/>
      <c r="NQE41" s="1177"/>
      <c r="NQF41" s="1177"/>
      <c r="NQG41" s="1177"/>
      <c r="NQH41" s="1177"/>
      <c r="NQI41" s="1177"/>
      <c r="NQJ41" s="1177"/>
      <c r="NQK41" s="1177"/>
      <c r="NQL41" s="1177"/>
      <c r="NQM41" s="1177"/>
      <c r="NQN41" s="1177"/>
      <c r="NQO41" s="1177"/>
      <c r="NQP41" s="1177"/>
      <c r="NQQ41" s="1177"/>
      <c r="NQR41" s="1177"/>
      <c r="NQS41" s="1177"/>
      <c r="NQT41" s="1177"/>
      <c r="NQU41" s="1177"/>
      <c r="NQV41" s="1177"/>
      <c r="NQW41" s="1177"/>
      <c r="NQX41" s="1177"/>
      <c r="NQY41" s="1177"/>
      <c r="NQZ41" s="1177"/>
      <c r="NRA41" s="1177"/>
      <c r="NRB41" s="1177"/>
      <c r="NRC41" s="1177"/>
      <c r="NRD41" s="1177"/>
      <c r="NRE41" s="1177"/>
      <c r="NRF41" s="1177"/>
      <c r="NRG41" s="1177"/>
      <c r="NRH41" s="1177"/>
      <c r="NRI41" s="1177"/>
      <c r="NRJ41" s="1177"/>
      <c r="NRK41" s="1177"/>
      <c r="NRL41" s="1177"/>
      <c r="NRM41" s="1177"/>
      <c r="NRN41" s="1177"/>
      <c r="NRO41" s="1177"/>
      <c r="NRP41" s="1177"/>
      <c r="NRQ41" s="1177"/>
      <c r="NRR41" s="1177"/>
      <c r="NRS41" s="1177"/>
      <c r="NRT41" s="1177"/>
      <c r="NRU41" s="1177"/>
      <c r="NRV41" s="1177"/>
      <c r="NRW41" s="1177"/>
      <c r="NRX41" s="1177"/>
      <c r="NRY41" s="1177"/>
      <c r="NRZ41" s="1177"/>
      <c r="NSA41" s="1177"/>
      <c r="NSB41" s="1177"/>
      <c r="NSC41" s="1177"/>
      <c r="NSD41" s="1177"/>
      <c r="NSE41" s="1177"/>
      <c r="NSF41" s="1177"/>
      <c r="NSG41" s="1177"/>
      <c r="NSH41" s="1177"/>
      <c r="NSI41" s="1177"/>
      <c r="NSJ41" s="1177"/>
      <c r="NSK41" s="1177"/>
      <c r="NSL41" s="1177"/>
      <c r="NSM41" s="1177"/>
      <c r="NSN41" s="1177"/>
      <c r="NSO41" s="1177"/>
      <c r="NSP41" s="1177"/>
      <c r="NSQ41" s="1177"/>
      <c r="NSR41" s="1177"/>
      <c r="NSS41" s="1177"/>
      <c r="NST41" s="1177"/>
      <c r="NSU41" s="1177"/>
      <c r="NSV41" s="1177"/>
      <c r="NSW41" s="1177"/>
      <c r="NSX41" s="1177"/>
      <c r="NSY41" s="1177"/>
      <c r="NSZ41" s="1177"/>
      <c r="NTA41" s="1177"/>
      <c r="NTB41" s="1177"/>
      <c r="NTC41" s="1177"/>
      <c r="NTD41" s="1177"/>
      <c r="NTE41" s="1177"/>
      <c r="NTF41" s="1177"/>
      <c r="NTG41" s="1177"/>
      <c r="NTH41" s="1177"/>
      <c r="NTI41" s="1177"/>
      <c r="NTJ41" s="1177"/>
      <c r="NTK41" s="1177"/>
      <c r="NTL41" s="1177"/>
      <c r="NTM41" s="1177"/>
      <c r="NTN41" s="1177"/>
      <c r="NTO41" s="1177"/>
      <c r="NTP41" s="1177"/>
      <c r="NTQ41" s="1177"/>
      <c r="NTR41" s="1177"/>
      <c r="NTS41" s="1177"/>
      <c r="NTT41" s="1177"/>
      <c r="NTU41" s="1177"/>
      <c r="NTV41" s="1177"/>
      <c r="NTW41" s="1177"/>
      <c r="NTX41" s="1177"/>
      <c r="NTY41" s="1177"/>
      <c r="NTZ41" s="1177"/>
      <c r="NUA41" s="1177"/>
      <c r="NUB41" s="1177"/>
      <c r="NUC41" s="1177"/>
      <c r="NUD41" s="1177"/>
      <c r="NUE41" s="1177"/>
      <c r="NUF41" s="1177"/>
      <c r="NUG41" s="1177"/>
      <c r="NUH41" s="1177"/>
      <c r="NUI41" s="1177"/>
      <c r="NUJ41" s="1177"/>
      <c r="NUK41" s="1177"/>
      <c r="NUL41" s="1177"/>
      <c r="NUM41" s="1177"/>
      <c r="NUN41" s="1177"/>
      <c r="NUO41" s="1177"/>
      <c r="NUP41" s="1177"/>
      <c r="NUQ41" s="1177"/>
      <c r="NUR41" s="1177"/>
      <c r="NUS41" s="1177"/>
      <c r="NUT41" s="1177"/>
      <c r="NUU41" s="1177"/>
      <c r="NUV41" s="1177"/>
      <c r="NUW41" s="1177"/>
      <c r="NUX41" s="1177"/>
      <c r="NUY41" s="1177"/>
      <c r="NUZ41" s="1177"/>
      <c r="NVA41" s="1177"/>
      <c r="NVB41" s="1177"/>
      <c r="NVC41" s="1177"/>
      <c r="NVD41" s="1177"/>
      <c r="NVE41" s="1177"/>
      <c r="NVF41" s="1177"/>
      <c r="NVG41" s="1177"/>
      <c r="NVH41" s="1177"/>
      <c r="NVI41" s="1177"/>
      <c r="NVJ41" s="1177"/>
      <c r="NVK41" s="1177"/>
      <c r="NVL41" s="1177"/>
      <c r="NVM41" s="1177"/>
      <c r="NVN41" s="1177"/>
      <c r="NVO41" s="1177"/>
      <c r="NVP41" s="1177"/>
      <c r="NVQ41" s="1177"/>
      <c r="NVR41" s="1177"/>
      <c r="NVS41" s="1177"/>
      <c r="NVT41" s="1177"/>
      <c r="NVU41" s="1177"/>
      <c r="NVV41" s="1177"/>
      <c r="NVW41" s="1177"/>
      <c r="NVX41" s="1177"/>
      <c r="NVY41" s="1177"/>
      <c r="NVZ41" s="1177"/>
      <c r="NWA41" s="1177"/>
      <c r="NWB41" s="1177"/>
      <c r="NWC41" s="1177"/>
      <c r="NWD41" s="1177"/>
      <c r="NWE41" s="1177"/>
      <c r="NWF41" s="1177"/>
      <c r="NWG41" s="1177"/>
      <c r="NWH41" s="1177"/>
      <c r="NWI41" s="1177"/>
      <c r="NWJ41" s="1177"/>
      <c r="NWK41" s="1177"/>
      <c r="NWL41" s="1177"/>
      <c r="NWM41" s="1177"/>
      <c r="NWN41" s="1177"/>
      <c r="NWO41" s="1177"/>
      <c r="NWP41" s="1177"/>
      <c r="NWQ41" s="1177"/>
      <c r="NWR41" s="1177"/>
      <c r="NWS41" s="1177"/>
      <c r="NWT41" s="1177"/>
      <c r="NWU41" s="1177"/>
      <c r="NWV41" s="1177"/>
      <c r="NWW41" s="1177"/>
      <c r="NWX41" s="1177"/>
      <c r="NWY41" s="1177"/>
      <c r="NWZ41" s="1177"/>
      <c r="NXA41" s="1177"/>
      <c r="NXB41" s="1177"/>
      <c r="NXC41" s="1177"/>
      <c r="NXD41" s="1177"/>
      <c r="NXE41" s="1177"/>
      <c r="NXF41" s="1177"/>
      <c r="NXG41" s="1177"/>
      <c r="NXH41" s="1177"/>
      <c r="NXI41" s="1177"/>
      <c r="NXJ41" s="1177"/>
      <c r="NXK41" s="1177"/>
      <c r="NXL41" s="1177"/>
      <c r="NXM41" s="1177"/>
      <c r="NXN41" s="1177"/>
      <c r="NXO41" s="1177"/>
      <c r="NXP41" s="1177"/>
      <c r="NXQ41" s="1177"/>
      <c r="NXR41" s="1177"/>
      <c r="NXS41" s="1177"/>
      <c r="NXT41" s="1177"/>
      <c r="NXU41" s="1177"/>
      <c r="NXV41" s="1177"/>
      <c r="NXW41" s="1177"/>
      <c r="NXX41" s="1177"/>
      <c r="NXY41" s="1177"/>
      <c r="NXZ41" s="1177"/>
      <c r="NYA41" s="1177"/>
      <c r="NYB41" s="1177"/>
      <c r="NYC41" s="1177"/>
      <c r="NYD41" s="1177"/>
      <c r="NYE41" s="1177"/>
      <c r="NYF41" s="1177"/>
      <c r="NYG41" s="1177"/>
      <c r="NYH41" s="1177"/>
      <c r="NYI41" s="1177"/>
      <c r="NYJ41" s="1177"/>
      <c r="NYK41" s="1177"/>
      <c r="NYL41" s="1177"/>
      <c r="NYM41" s="1177"/>
      <c r="NYN41" s="1177"/>
      <c r="NYO41" s="1177"/>
      <c r="NYP41" s="1177"/>
      <c r="NYQ41" s="1177"/>
      <c r="NYR41" s="1177"/>
      <c r="NYS41" s="1177"/>
      <c r="NYT41" s="1177"/>
      <c r="NYU41" s="1177"/>
      <c r="NYV41" s="1177"/>
      <c r="NYW41" s="1177"/>
      <c r="NYX41" s="1177"/>
      <c r="NYY41" s="1177"/>
      <c r="NYZ41" s="1177"/>
      <c r="NZA41" s="1177"/>
      <c r="NZB41" s="1177"/>
      <c r="NZC41" s="1177"/>
      <c r="NZD41" s="1177"/>
      <c r="NZE41" s="1177"/>
      <c r="NZF41" s="1177"/>
      <c r="NZG41" s="1177"/>
      <c r="NZH41" s="1177"/>
      <c r="NZI41" s="1177"/>
      <c r="NZJ41" s="1177"/>
      <c r="NZK41" s="1177"/>
      <c r="NZL41" s="1177"/>
      <c r="NZM41" s="1177"/>
      <c r="NZN41" s="1177"/>
      <c r="NZO41" s="1177"/>
      <c r="NZP41" s="1177"/>
      <c r="NZQ41" s="1177"/>
      <c r="NZR41" s="1177"/>
      <c r="NZS41" s="1177"/>
      <c r="NZT41" s="1177"/>
      <c r="NZU41" s="1177"/>
      <c r="NZV41" s="1177"/>
      <c r="NZW41" s="1177"/>
      <c r="NZX41" s="1177"/>
      <c r="NZY41" s="1177"/>
      <c r="NZZ41" s="1177"/>
      <c r="OAA41" s="1177"/>
      <c r="OAB41" s="1177"/>
      <c r="OAC41" s="1177"/>
      <c r="OAD41" s="1177"/>
      <c r="OAE41" s="1177"/>
      <c r="OAF41" s="1177"/>
      <c r="OAG41" s="1177"/>
      <c r="OAH41" s="1177"/>
      <c r="OAI41" s="1177"/>
      <c r="OAJ41" s="1177"/>
      <c r="OAK41" s="1177"/>
      <c r="OAL41" s="1177"/>
      <c r="OAM41" s="1177"/>
      <c r="OAN41" s="1177"/>
      <c r="OAO41" s="1177"/>
      <c r="OAP41" s="1177"/>
      <c r="OAQ41" s="1177"/>
      <c r="OAR41" s="1177"/>
      <c r="OAS41" s="1177"/>
      <c r="OAT41" s="1177"/>
      <c r="OAU41" s="1177"/>
      <c r="OAV41" s="1177"/>
      <c r="OAW41" s="1177"/>
      <c r="OAX41" s="1177"/>
      <c r="OAY41" s="1177"/>
      <c r="OAZ41" s="1177"/>
      <c r="OBA41" s="1177"/>
      <c r="OBB41" s="1177"/>
      <c r="OBC41" s="1177"/>
      <c r="OBD41" s="1177"/>
      <c r="OBE41" s="1177"/>
      <c r="OBF41" s="1177"/>
      <c r="OBG41" s="1177"/>
      <c r="OBH41" s="1177"/>
      <c r="OBI41" s="1177"/>
      <c r="OBJ41" s="1177"/>
      <c r="OBK41" s="1177"/>
      <c r="OBL41" s="1177"/>
      <c r="OBM41" s="1177"/>
      <c r="OBN41" s="1177"/>
      <c r="OBO41" s="1177"/>
      <c r="OBP41" s="1177"/>
      <c r="OBQ41" s="1177"/>
      <c r="OBR41" s="1177"/>
      <c r="OBS41" s="1177"/>
      <c r="OBT41" s="1177"/>
      <c r="OBU41" s="1177"/>
      <c r="OBV41" s="1177"/>
      <c r="OBW41" s="1177"/>
      <c r="OBX41" s="1177"/>
      <c r="OBY41" s="1177"/>
      <c r="OBZ41" s="1177"/>
      <c r="OCA41" s="1177"/>
      <c r="OCB41" s="1177"/>
      <c r="OCC41" s="1177"/>
      <c r="OCD41" s="1177"/>
      <c r="OCE41" s="1177"/>
      <c r="OCF41" s="1177"/>
      <c r="OCG41" s="1177"/>
      <c r="OCH41" s="1177"/>
      <c r="OCI41" s="1177"/>
      <c r="OCJ41" s="1177"/>
      <c r="OCK41" s="1177"/>
      <c r="OCL41" s="1177"/>
      <c r="OCM41" s="1177"/>
      <c r="OCN41" s="1177"/>
      <c r="OCO41" s="1177"/>
      <c r="OCP41" s="1177"/>
      <c r="OCQ41" s="1177"/>
      <c r="OCR41" s="1177"/>
      <c r="OCS41" s="1177"/>
      <c r="OCT41" s="1177"/>
      <c r="OCU41" s="1177"/>
      <c r="OCV41" s="1177"/>
      <c r="OCW41" s="1177"/>
      <c r="OCX41" s="1177"/>
      <c r="OCY41" s="1177"/>
      <c r="OCZ41" s="1177"/>
      <c r="ODA41" s="1177"/>
      <c r="ODB41" s="1177"/>
      <c r="ODC41" s="1177"/>
      <c r="ODD41" s="1177"/>
      <c r="ODE41" s="1177"/>
      <c r="ODF41" s="1177"/>
      <c r="ODG41" s="1177"/>
      <c r="ODH41" s="1177"/>
      <c r="ODI41" s="1177"/>
      <c r="ODJ41" s="1177"/>
      <c r="ODK41" s="1177"/>
      <c r="ODL41" s="1177"/>
      <c r="ODM41" s="1177"/>
      <c r="ODN41" s="1177"/>
      <c r="ODO41" s="1177"/>
      <c r="ODP41" s="1177"/>
      <c r="ODQ41" s="1177"/>
      <c r="ODR41" s="1177"/>
      <c r="ODS41" s="1177"/>
      <c r="ODT41" s="1177"/>
      <c r="ODU41" s="1177"/>
      <c r="ODV41" s="1177"/>
      <c r="ODW41" s="1177"/>
      <c r="ODX41" s="1177"/>
      <c r="ODY41" s="1177"/>
      <c r="ODZ41" s="1177"/>
      <c r="OEA41" s="1177"/>
      <c r="OEB41" s="1177"/>
      <c r="OEC41" s="1177"/>
      <c r="OED41" s="1177"/>
      <c r="OEE41" s="1177"/>
      <c r="OEF41" s="1177"/>
      <c r="OEG41" s="1177"/>
      <c r="OEH41" s="1177"/>
      <c r="OEI41" s="1177"/>
      <c r="OEJ41" s="1177"/>
      <c r="OEK41" s="1177"/>
      <c r="OEL41" s="1177"/>
      <c r="OEM41" s="1177"/>
      <c r="OEN41" s="1177"/>
      <c r="OEO41" s="1177"/>
      <c r="OEP41" s="1177"/>
      <c r="OEQ41" s="1177"/>
      <c r="OER41" s="1177"/>
      <c r="OES41" s="1177"/>
      <c r="OET41" s="1177"/>
      <c r="OEU41" s="1177"/>
      <c r="OEV41" s="1177"/>
      <c r="OEW41" s="1177"/>
      <c r="OEX41" s="1177"/>
      <c r="OEY41" s="1177"/>
      <c r="OEZ41" s="1177"/>
      <c r="OFA41" s="1177"/>
      <c r="OFB41" s="1177"/>
      <c r="OFC41" s="1177"/>
      <c r="OFD41" s="1177"/>
      <c r="OFE41" s="1177"/>
      <c r="OFF41" s="1177"/>
      <c r="OFG41" s="1177"/>
      <c r="OFH41" s="1177"/>
      <c r="OFI41" s="1177"/>
      <c r="OFJ41" s="1177"/>
      <c r="OFK41" s="1177"/>
      <c r="OFL41" s="1177"/>
      <c r="OFM41" s="1177"/>
      <c r="OFN41" s="1177"/>
      <c r="OFO41" s="1177"/>
      <c r="OFP41" s="1177"/>
      <c r="OFQ41" s="1177"/>
      <c r="OFR41" s="1177"/>
      <c r="OFS41" s="1177"/>
      <c r="OFT41" s="1177"/>
      <c r="OFU41" s="1177"/>
      <c r="OFV41" s="1177"/>
      <c r="OFW41" s="1177"/>
      <c r="OFX41" s="1177"/>
      <c r="OFY41" s="1177"/>
      <c r="OFZ41" s="1177"/>
      <c r="OGA41" s="1177"/>
      <c r="OGB41" s="1177"/>
      <c r="OGC41" s="1177"/>
      <c r="OGD41" s="1177"/>
      <c r="OGE41" s="1177"/>
      <c r="OGF41" s="1177"/>
      <c r="OGG41" s="1177"/>
      <c r="OGH41" s="1177"/>
      <c r="OGI41" s="1177"/>
      <c r="OGJ41" s="1177"/>
      <c r="OGK41" s="1177"/>
      <c r="OGL41" s="1177"/>
      <c r="OGM41" s="1177"/>
      <c r="OGN41" s="1177"/>
      <c r="OGO41" s="1177"/>
      <c r="OGP41" s="1177"/>
      <c r="OGQ41" s="1177"/>
      <c r="OGR41" s="1177"/>
      <c r="OGS41" s="1177"/>
      <c r="OGT41" s="1177"/>
      <c r="OGU41" s="1177"/>
      <c r="OGV41" s="1177"/>
      <c r="OGW41" s="1177"/>
      <c r="OGX41" s="1177"/>
      <c r="OGY41" s="1177"/>
      <c r="OGZ41" s="1177"/>
      <c r="OHA41" s="1177"/>
      <c r="OHB41" s="1177"/>
      <c r="OHC41" s="1177"/>
      <c r="OHD41" s="1177"/>
      <c r="OHE41" s="1177"/>
      <c r="OHF41" s="1177"/>
      <c r="OHG41" s="1177"/>
      <c r="OHH41" s="1177"/>
      <c r="OHI41" s="1177"/>
      <c r="OHJ41" s="1177"/>
      <c r="OHK41" s="1177"/>
      <c r="OHL41" s="1177"/>
      <c r="OHM41" s="1177"/>
      <c r="OHN41" s="1177"/>
      <c r="OHO41" s="1177"/>
      <c r="OHP41" s="1177"/>
      <c r="OHQ41" s="1177"/>
      <c r="OHR41" s="1177"/>
      <c r="OHS41" s="1177"/>
      <c r="OHT41" s="1177"/>
      <c r="OHU41" s="1177"/>
      <c r="OHV41" s="1177"/>
      <c r="OHW41" s="1177"/>
      <c r="OHX41" s="1177"/>
      <c r="OHY41" s="1177"/>
      <c r="OHZ41" s="1177"/>
      <c r="OIA41" s="1177"/>
      <c r="OIB41" s="1177"/>
      <c r="OIC41" s="1177"/>
      <c r="OID41" s="1177"/>
      <c r="OIE41" s="1177"/>
      <c r="OIF41" s="1177"/>
      <c r="OIG41" s="1177"/>
      <c r="OIH41" s="1177"/>
      <c r="OII41" s="1177"/>
      <c r="OIJ41" s="1177"/>
      <c r="OIK41" s="1177"/>
      <c r="OIL41" s="1177"/>
      <c r="OIM41" s="1177"/>
      <c r="OIN41" s="1177"/>
      <c r="OIO41" s="1177"/>
      <c r="OIP41" s="1177"/>
      <c r="OIQ41" s="1177"/>
      <c r="OIR41" s="1177"/>
      <c r="OIS41" s="1177"/>
      <c r="OIT41" s="1177"/>
      <c r="OIU41" s="1177"/>
      <c r="OIV41" s="1177"/>
      <c r="OIW41" s="1177"/>
      <c r="OIX41" s="1177"/>
      <c r="OIY41" s="1177"/>
      <c r="OIZ41" s="1177"/>
      <c r="OJA41" s="1177"/>
      <c r="OJB41" s="1177"/>
      <c r="OJC41" s="1177"/>
      <c r="OJD41" s="1177"/>
      <c r="OJE41" s="1177"/>
      <c r="OJF41" s="1177"/>
      <c r="OJG41" s="1177"/>
      <c r="OJH41" s="1177"/>
      <c r="OJI41" s="1177"/>
      <c r="OJJ41" s="1177"/>
      <c r="OJK41" s="1177"/>
      <c r="OJL41" s="1177"/>
      <c r="OJM41" s="1177"/>
      <c r="OJN41" s="1177"/>
      <c r="OJO41" s="1177"/>
      <c r="OJP41" s="1177"/>
      <c r="OJQ41" s="1177"/>
      <c r="OJR41" s="1177"/>
      <c r="OJS41" s="1177"/>
      <c r="OJT41" s="1177"/>
      <c r="OJU41" s="1177"/>
      <c r="OJV41" s="1177"/>
      <c r="OJW41" s="1177"/>
      <c r="OJX41" s="1177"/>
      <c r="OJY41" s="1177"/>
      <c r="OJZ41" s="1177"/>
      <c r="OKA41" s="1177"/>
      <c r="OKB41" s="1177"/>
      <c r="OKC41" s="1177"/>
      <c r="OKD41" s="1177"/>
      <c r="OKE41" s="1177"/>
      <c r="OKF41" s="1177"/>
      <c r="OKG41" s="1177"/>
      <c r="OKH41" s="1177"/>
      <c r="OKI41" s="1177"/>
      <c r="OKJ41" s="1177"/>
      <c r="OKK41" s="1177"/>
      <c r="OKL41" s="1177"/>
      <c r="OKM41" s="1177"/>
      <c r="OKN41" s="1177"/>
      <c r="OKO41" s="1177"/>
      <c r="OKP41" s="1177"/>
      <c r="OKQ41" s="1177"/>
      <c r="OKR41" s="1177"/>
      <c r="OKS41" s="1177"/>
      <c r="OKT41" s="1177"/>
      <c r="OKU41" s="1177"/>
      <c r="OKV41" s="1177"/>
      <c r="OKW41" s="1177"/>
      <c r="OKX41" s="1177"/>
      <c r="OKY41" s="1177"/>
      <c r="OKZ41" s="1177"/>
      <c r="OLA41" s="1177"/>
      <c r="OLB41" s="1177"/>
      <c r="OLC41" s="1177"/>
      <c r="OLD41" s="1177"/>
      <c r="OLE41" s="1177"/>
      <c r="OLF41" s="1177"/>
      <c r="OLG41" s="1177"/>
      <c r="OLH41" s="1177"/>
      <c r="OLI41" s="1177"/>
      <c r="OLJ41" s="1177"/>
      <c r="OLK41" s="1177"/>
      <c r="OLL41" s="1177"/>
      <c r="OLM41" s="1177"/>
      <c r="OLN41" s="1177"/>
      <c r="OLO41" s="1177"/>
      <c r="OLP41" s="1177"/>
      <c r="OLQ41" s="1177"/>
      <c r="OLR41" s="1177"/>
      <c r="OLS41" s="1177"/>
      <c r="OLT41" s="1177"/>
      <c r="OLU41" s="1177"/>
      <c r="OLV41" s="1177"/>
      <c r="OLW41" s="1177"/>
      <c r="OLX41" s="1177"/>
      <c r="OLY41" s="1177"/>
      <c r="OLZ41" s="1177"/>
      <c r="OMA41" s="1177"/>
      <c r="OMB41" s="1177"/>
      <c r="OMC41" s="1177"/>
      <c r="OMD41" s="1177"/>
      <c r="OME41" s="1177"/>
      <c r="OMF41" s="1177"/>
      <c r="OMG41" s="1177"/>
      <c r="OMH41" s="1177"/>
      <c r="OMI41" s="1177"/>
      <c r="OMJ41" s="1177"/>
      <c r="OMK41" s="1177"/>
      <c r="OML41" s="1177"/>
      <c r="OMM41" s="1177"/>
      <c r="OMN41" s="1177"/>
      <c r="OMO41" s="1177"/>
      <c r="OMP41" s="1177"/>
      <c r="OMQ41" s="1177"/>
      <c r="OMR41" s="1177"/>
      <c r="OMS41" s="1177"/>
      <c r="OMT41" s="1177"/>
      <c r="OMU41" s="1177"/>
      <c r="OMV41" s="1177"/>
      <c r="OMW41" s="1177"/>
      <c r="OMX41" s="1177"/>
      <c r="OMY41" s="1177"/>
      <c r="OMZ41" s="1177"/>
      <c r="ONA41" s="1177"/>
      <c r="ONB41" s="1177"/>
      <c r="ONC41" s="1177"/>
      <c r="OND41" s="1177"/>
      <c r="ONE41" s="1177"/>
      <c r="ONF41" s="1177"/>
      <c r="ONG41" s="1177"/>
      <c r="ONH41" s="1177"/>
      <c r="ONI41" s="1177"/>
      <c r="ONJ41" s="1177"/>
      <c r="ONK41" s="1177"/>
      <c r="ONL41" s="1177"/>
      <c r="ONM41" s="1177"/>
      <c r="ONN41" s="1177"/>
      <c r="ONO41" s="1177"/>
      <c r="ONP41" s="1177"/>
      <c r="ONQ41" s="1177"/>
      <c r="ONR41" s="1177"/>
      <c r="ONS41" s="1177"/>
      <c r="ONT41" s="1177"/>
      <c r="ONU41" s="1177"/>
      <c r="ONV41" s="1177"/>
      <c r="ONW41" s="1177"/>
      <c r="ONX41" s="1177"/>
      <c r="ONY41" s="1177"/>
      <c r="ONZ41" s="1177"/>
      <c r="OOA41" s="1177"/>
      <c r="OOB41" s="1177"/>
      <c r="OOC41" s="1177"/>
      <c r="OOD41" s="1177"/>
      <c r="OOE41" s="1177"/>
      <c r="OOF41" s="1177"/>
      <c r="OOG41" s="1177"/>
      <c r="OOH41" s="1177"/>
      <c r="OOI41" s="1177"/>
      <c r="OOJ41" s="1177"/>
      <c r="OOK41" s="1177"/>
      <c r="OOL41" s="1177"/>
      <c r="OOM41" s="1177"/>
      <c r="OON41" s="1177"/>
      <c r="OOO41" s="1177"/>
      <c r="OOP41" s="1177"/>
      <c r="OOQ41" s="1177"/>
      <c r="OOR41" s="1177"/>
      <c r="OOS41" s="1177"/>
      <c r="OOT41" s="1177"/>
      <c r="OOU41" s="1177"/>
      <c r="OOV41" s="1177"/>
      <c r="OOW41" s="1177"/>
      <c r="OOX41" s="1177"/>
      <c r="OOY41" s="1177"/>
      <c r="OOZ41" s="1177"/>
      <c r="OPA41" s="1177"/>
      <c r="OPB41" s="1177"/>
      <c r="OPC41" s="1177"/>
      <c r="OPD41" s="1177"/>
      <c r="OPE41" s="1177"/>
      <c r="OPF41" s="1177"/>
      <c r="OPG41" s="1177"/>
      <c r="OPH41" s="1177"/>
      <c r="OPI41" s="1177"/>
      <c r="OPJ41" s="1177"/>
      <c r="OPK41" s="1177"/>
      <c r="OPL41" s="1177"/>
      <c r="OPM41" s="1177"/>
      <c r="OPN41" s="1177"/>
      <c r="OPO41" s="1177"/>
      <c r="OPP41" s="1177"/>
      <c r="OPQ41" s="1177"/>
      <c r="OPR41" s="1177"/>
      <c r="OPS41" s="1177"/>
      <c r="OPT41" s="1177"/>
      <c r="OPU41" s="1177"/>
      <c r="OPV41" s="1177"/>
      <c r="OPW41" s="1177"/>
      <c r="OPX41" s="1177"/>
      <c r="OPY41" s="1177"/>
      <c r="OPZ41" s="1177"/>
      <c r="OQA41" s="1177"/>
      <c r="OQB41" s="1177"/>
      <c r="OQC41" s="1177"/>
      <c r="OQD41" s="1177"/>
      <c r="OQE41" s="1177"/>
      <c r="OQF41" s="1177"/>
      <c r="OQG41" s="1177"/>
      <c r="OQH41" s="1177"/>
      <c r="OQI41" s="1177"/>
      <c r="OQJ41" s="1177"/>
      <c r="OQK41" s="1177"/>
      <c r="OQL41" s="1177"/>
      <c r="OQM41" s="1177"/>
      <c r="OQN41" s="1177"/>
      <c r="OQO41" s="1177"/>
      <c r="OQP41" s="1177"/>
      <c r="OQQ41" s="1177"/>
      <c r="OQR41" s="1177"/>
      <c r="OQS41" s="1177"/>
      <c r="OQT41" s="1177"/>
      <c r="OQU41" s="1177"/>
      <c r="OQV41" s="1177"/>
      <c r="OQW41" s="1177"/>
      <c r="OQX41" s="1177"/>
      <c r="OQY41" s="1177"/>
      <c r="OQZ41" s="1177"/>
      <c r="ORA41" s="1177"/>
      <c r="ORB41" s="1177"/>
      <c r="ORC41" s="1177"/>
      <c r="ORD41" s="1177"/>
      <c r="ORE41" s="1177"/>
      <c r="ORF41" s="1177"/>
      <c r="ORG41" s="1177"/>
      <c r="ORH41" s="1177"/>
      <c r="ORI41" s="1177"/>
      <c r="ORJ41" s="1177"/>
      <c r="ORK41" s="1177"/>
      <c r="ORL41" s="1177"/>
      <c r="ORM41" s="1177"/>
      <c r="ORN41" s="1177"/>
      <c r="ORO41" s="1177"/>
      <c r="ORP41" s="1177"/>
      <c r="ORQ41" s="1177"/>
      <c r="ORR41" s="1177"/>
      <c r="ORS41" s="1177"/>
      <c r="ORT41" s="1177"/>
      <c r="ORU41" s="1177"/>
      <c r="ORV41" s="1177"/>
      <c r="ORW41" s="1177"/>
      <c r="ORX41" s="1177"/>
      <c r="ORY41" s="1177"/>
      <c r="ORZ41" s="1177"/>
      <c r="OSA41" s="1177"/>
      <c r="OSB41" s="1177"/>
      <c r="OSC41" s="1177"/>
      <c r="OSD41" s="1177"/>
      <c r="OSE41" s="1177"/>
      <c r="OSF41" s="1177"/>
      <c r="OSG41" s="1177"/>
      <c r="OSH41" s="1177"/>
      <c r="OSI41" s="1177"/>
      <c r="OSJ41" s="1177"/>
      <c r="OSK41" s="1177"/>
      <c r="OSL41" s="1177"/>
      <c r="OSM41" s="1177"/>
      <c r="OSN41" s="1177"/>
      <c r="OSO41" s="1177"/>
      <c r="OSP41" s="1177"/>
      <c r="OSQ41" s="1177"/>
      <c r="OSR41" s="1177"/>
      <c r="OSS41" s="1177"/>
      <c r="OST41" s="1177"/>
      <c r="OSU41" s="1177"/>
      <c r="OSV41" s="1177"/>
      <c r="OSW41" s="1177"/>
      <c r="OSX41" s="1177"/>
      <c r="OSY41" s="1177"/>
      <c r="OSZ41" s="1177"/>
      <c r="OTA41" s="1177"/>
      <c r="OTB41" s="1177"/>
      <c r="OTC41" s="1177"/>
      <c r="OTD41" s="1177"/>
      <c r="OTE41" s="1177"/>
      <c r="OTF41" s="1177"/>
      <c r="OTG41" s="1177"/>
      <c r="OTH41" s="1177"/>
      <c r="OTI41" s="1177"/>
      <c r="OTJ41" s="1177"/>
      <c r="OTK41" s="1177"/>
      <c r="OTL41" s="1177"/>
      <c r="OTM41" s="1177"/>
      <c r="OTN41" s="1177"/>
      <c r="OTO41" s="1177"/>
      <c r="OTP41" s="1177"/>
      <c r="OTQ41" s="1177"/>
      <c r="OTR41" s="1177"/>
      <c r="OTS41" s="1177"/>
      <c r="OTT41" s="1177"/>
      <c r="OTU41" s="1177"/>
      <c r="OTV41" s="1177"/>
      <c r="OTW41" s="1177"/>
      <c r="OTX41" s="1177"/>
      <c r="OTY41" s="1177"/>
      <c r="OTZ41" s="1177"/>
      <c r="OUA41" s="1177"/>
      <c r="OUB41" s="1177"/>
      <c r="OUC41" s="1177"/>
      <c r="OUD41" s="1177"/>
      <c r="OUE41" s="1177"/>
      <c r="OUF41" s="1177"/>
      <c r="OUG41" s="1177"/>
      <c r="OUH41" s="1177"/>
      <c r="OUI41" s="1177"/>
      <c r="OUJ41" s="1177"/>
      <c r="OUK41" s="1177"/>
      <c r="OUL41" s="1177"/>
      <c r="OUM41" s="1177"/>
      <c r="OUN41" s="1177"/>
      <c r="OUO41" s="1177"/>
      <c r="OUP41" s="1177"/>
      <c r="OUQ41" s="1177"/>
      <c r="OUR41" s="1177"/>
      <c r="OUS41" s="1177"/>
      <c r="OUT41" s="1177"/>
      <c r="OUU41" s="1177"/>
      <c r="OUV41" s="1177"/>
      <c r="OUW41" s="1177"/>
      <c r="OUX41" s="1177"/>
      <c r="OUY41" s="1177"/>
      <c r="OUZ41" s="1177"/>
      <c r="OVA41" s="1177"/>
      <c r="OVB41" s="1177"/>
      <c r="OVC41" s="1177"/>
      <c r="OVD41" s="1177"/>
      <c r="OVE41" s="1177"/>
      <c r="OVF41" s="1177"/>
      <c r="OVG41" s="1177"/>
      <c r="OVH41" s="1177"/>
      <c r="OVI41" s="1177"/>
      <c r="OVJ41" s="1177"/>
      <c r="OVK41" s="1177"/>
      <c r="OVL41" s="1177"/>
      <c r="OVM41" s="1177"/>
      <c r="OVN41" s="1177"/>
      <c r="OVO41" s="1177"/>
      <c r="OVP41" s="1177"/>
      <c r="OVQ41" s="1177"/>
      <c r="OVR41" s="1177"/>
      <c r="OVS41" s="1177"/>
      <c r="OVT41" s="1177"/>
      <c r="OVU41" s="1177"/>
      <c r="OVV41" s="1177"/>
      <c r="OVW41" s="1177"/>
      <c r="OVX41" s="1177"/>
      <c r="OVY41" s="1177"/>
      <c r="OVZ41" s="1177"/>
      <c r="OWA41" s="1177"/>
      <c r="OWB41" s="1177"/>
      <c r="OWC41" s="1177"/>
      <c r="OWD41" s="1177"/>
      <c r="OWE41" s="1177"/>
      <c r="OWF41" s="1177"/>
      <c r="OWG41" s="1177"/>
      <c r="OWH41" s="1177"/>
      <c r="OWI41" s="1177"/>
      <c r="OWJ41" s="1177"/>
      <c r="OWK41" s="1177"/>
      <c r="OWL41" s="1177"/>
      <c r="OWM41" s="1177"/>
      <c r="OWN41" s="1177"/>
      <c r="OWO41" s="1177"/>
      <c r="OWP41" s="1177"/>
      <c r="OWQ41" s="1177"/>
      <c r="OWR41" s="1177"/>
      <c r="OWS41" s="1177"/>
      <c r="OWT41" s="1177"/>
      <c r="OWU41" s="1177"/>
      <c r="OWV41" s="1177"/>
      <c r="OWW41" s="1177"/>
      <c r="OWX41" s="1177"/>
      <c r="OWY41" s="1177"/>
      <c r="OWZ41" s="1177"/>
      <c r="OXA41" s="1177"/>
      <c r="OXB41" s="1177"/>
      <c r="OXC41" s="1177"/>
      <c r="OXD41" s="1177"/>
      <c r="OXE41" s="1177"/>
      <c r="OXF41" s="1177"/>
      <c r="OXG41" s="1177"/>
      <c r="OXH41" s="1177"/>
      <c r="OXI41" s="1177"/>
      <c r="OXJ41" s="1177"/>
      <c r="OXK41" s="1177"/>
      <c r="OXL41" s="1177"/>
      <c r="OXM41" s="1177"/>
      <c r="OXN41" s="1177"/>
      <c r="OXO41" s="1177"/>
      <c r="OXP41" s="1177"/>
      <c r="OXQ41" s="1177"/>
      <c r="OXR41" s="1177"/>
      <c r="OXS41" s="1177"/>
      <c r="OXT41" s="1177"/>
      <c r="OXU41" s="1177"/>
      <c r="OXV41" s="1177"/>
      <c r="OXW41" s="1177"/>
      <c r="OXX41" s="1177"/>
      <c r="OXY41" s="1177"/>
      <c r="OXZ41" s="1177"/>
      <c r="OYA41" s="1177"/>
      <c r="OYB41" s="1177"/>
      <c r="OYC41" s="1177"/>
      <c r="OYD41" s="1177"/>
      <c r="OYE41" s="1177"/>
      <c r="OYF41" s="1177"/>
      <c r="OYG41" s="1177"/>
      <c r="OYH41" s="1177"/>
      <c r="OYI41" s="1177"/>
      <c r="OYJ41" s="1177"/>
      <c r="OYK41" s="1177"/>
      <c r="OYL41" s="1177"/>
      <c r="OYM41" s="1177"/>
      <c r="OYN41" s="1177"/>
      <c r="OYO41" s="1177"/>
      <c r="OYP41" s="1177"/>
      <c r="OYQ41" s="1177"/>
      <c r="OYR41" s="1177"/>
      <c r="OYS41" s="1177"/>
      <c r="OYT41" s="1177"/>
      <c r="OYU41" s="1177"/>
      <c r="OYV41" s="1177"/>
      <c r="OYW41" s="1177"/>
      <c r="OYX41" s="1177"/>
      <c r="OYY41" s="1177"/>
      <c r="OYZ41" s="1177"/>
      <c r="OZA41" s="1177"/>
      <c r="OZB41" s="1177"/>
      <c r="OZC41" s="1177"/>
      <c r="OZD41" s="1177"/>
      <c r="OZE41" s="1177"/>
      <c r="OZF41" s="1177"/>
      <c r="OZG41" s="1177"/>
      <c r="OZH41" s="1177"/>
      <c r="OZI41" s="1177"/>
      <c r="OZJ41" s="1177"/>
      <c r="OZK41" s="1177"/>
      <c r="OZL41" s="1177"/>
      <c r="OZM41" s="1177"/>
      <c r="OZN41" s="1177"/>
      <c r="OZO41" s="1177"/>
      <c r="OZP41" s="1177"/>
      <c r="OZQ41" s="1177"/>
      <c r="OZR41" s="1177"/>
      <c r="OZS41" s="1177"/>
      <c r="OZT41" s="1177"/>
      <c r="OZU41" s="1177"/>
      <c r="OZV41" s="1177"/>
      <c r="OZW41" s="1177"/>
      <c r="OZX41" s="1177"/>
      <c r="OZY41" s="1177"/>
      <c r="OZZ41" s="1177"/>
      <c r="PAA41" s="1177"/>
      <c r="PAB41" s="1177"/>
      <c r="PAC41" s="1177"/>
      <c r="PAD41" s="1177"/>
      <c r="PAE41" s="1177"/>
      <c r="PAF41" s="1177"/>
      <c r="PAG41" s="1177"/>
      <c r="PAH41" s="1177"/>
      <c r="PAI41" s="1177"/>
      <c r="PAJ41" s="1177"/>
      <c r="PAK41" s="1177"/>
      <c r="PAL41" s="1177"/>
      <c r="PAM41" s="1177"/>
      <c r="PAN41" s="1177"/>
      <c r="PAO41" s="1177"/>
      <c r="PAP41" s="1177"/>
      <c r="PAQ41" s="1177"/>
      <c r="PAR41" s="1177"/>
      <c r="PAS41" s="1177"/>
      <c r="PAT41" s="1177"/>
      <c r="PAU41" s="1177"/>
      <c r="PAV41" s="1177"/>
      <c r="PAW41" s="1177"/>
      <c r="PAX41" s="1177"/>
      <c r="PAY41" s="1177"/>
      <c r="PAZ41" s="1177"/>
      <c r="PBA41" s="1177"/>
      <c r="PBB41" s="1177"/>
      <c r="PBC41" s="1177"/>
      <c r="PBD41" s="1177"/>
      <c r="PBE41" s="1177"/>
      <c r="PBF41" s="1177"/>
      <c r="PBG41" s="1177"/>
      <c r="PBH41" s="1177"/>
      <c r="PBI41" s="1177"/>
      <c r="PBJ41" s="1177"/>
      <c r="PBK41" s="1177"/>
      <c r="PBL41" s="1177"/>
      <c r="PBM41" s="1177"/>
      <c r="PBN41" s="1177"/>
      <c r="PBO41" s="1177"/>
      <c r="PBP41" s="1177"/>
      <c r="PBQ41" s="1177"/>
      <c r="PBR41" s="1177"/>
      <c r="PBS41" s="1177"/>
      <c r="PBT41" s="1177"/>
      <c r="PBU41" s="1177"/>
      <c r="PBV41" s="1177"/>
      <c r="PBW41" s="1177"/>
      <c r="PBX41" s="1177"/>
      <c r="PBY41" s="1177"/>
      <c r="PBZ41" s="1177"/>
      <c r="PCA41" s="1177"/>
      <c r="PCB41" s="1177"/>
      <c r="PCC41" s="1177"/>
      <c r="PCD41" s="1177"/>
      <c r="PCE41" s="1177"/>
      <c r="PCF41" s="1177"/>
      <c r="PCG41" s="1177"/>
      <c r="PCH41" s="1177"/>
      <c r="PCI41" s="1177"/>
      <c r="PCJ41" s="1177"/>
      <c r="PCK41" s="1177"/>
      <c r="PCL41" s="1177"/>
      <c r="PCM41" s="1177"/>
      <c r="PCN41" s="1177"/>
      <c r="PCO41" s="1177"/>
      <c r="PCP41" s="1177"/>
      <c r="PCQ41" s="1177"/>
      <c r="PCR41" s="1177"/>
      <c r="PCS41" s="1177"/>
      <c r="PCT41" s="1177"/>
      <c r="PCU41" s="1177"/>
      <c r="PCV41" s="1177"/>
      <c r="PCW41" s="1177"/>
      <c r="PCX41" s="1177"/>
      <c r="PCY41" s="1177"/>
      <c r="PCZ41" s="1177"/>
      <c r="PDA41" s="1177"/>
      <c r="PDB41" s="1177"/>
      <c r="PDC41" s="1177"/>
      <c r="PDD41" s="1177"/>
      <c r="PDE41" s="1177"/>
      <c r="PDF41" s="1177"/>
      <c r="PDG41" s="1177"/>
      <c r="PDH41" s="1177"/>
      <c r="PDI41" s="1177"/>
      <c r="PDJ41" s="1177"/>
      <c r="PDK41" s="1177"/>
      <c r="PDL41" s="1177"/>
      <c r="PDM41" s="1177"/>
      <c r="PDN41" s="1177"/>
      <c r="PDO41" s="1177"/>
      <c r="PDP41" s="1177"/>
      <c r="PDQ41" s="1177"/>
      <c r="PDR41" s="1177"/>
      <c r="PDS41" s="1177"/>
      <c r="PDT41" s="1177"/>
      <c r="PDU41" s="1177"/>
      <c r="PDV41" s="1177"/>
      <c r="PDW41" s="1177"/>
      <c r="PDX41" s="1177"/>
      <c r="PDY41" s="1177"/>
      <c r="PDZ41" s="1177"/>
      <c r="PEA41" s="1177"/>
      <c r="PEB41" s="1177"/>
      <c r="PEC41" s="1177"/>
      <c r="PED41" s="1177"/>
      <c r="PEE41" s="1177"/>
      <c r="PEF41" s="1177"/>
      <c r="PEG41" s="1177"/>
      <c r="PEH41" s="1177"/>
      <c r="PEI41" s="1177"/>
      <c r="PEJ41" s="1177"/>
      <c r="PEK41" s="1177"/>
      <c r="PEL41" s="1177"/>
      <c r="PEM41" s="1177"/>
      <c r="PEN41" s="1177"/>
      <c r="PEO41" s="1177"/>
      <c r="PEP41" s="1177"/>
      <c r="PEQ41" s="1177"/>
      <c r="PER41" s="1177"/>
      <c r="PES41" s="1177"/>
      <c r="PET41" s="1177"/>
      <c r="PEU41" s="1177"/>
      <c r="PEV41" s="1177"/>
      <c r="PEW41" s="1177"/>
      <c r="PEX41" s="1177"/>
      <c r="PEY41" s="1177"/>
      <c r="PEZ41" s="1177"/>
      <c r="PFA41" s="1177"/>
      <c r="PFB41" s="1177"/>
      <c r="PFC41" s="1177"/>
      <c r="PFD41" s="1177"/>
      <c r="PFE41" s="1177"/>
      <c r="PFF41" s="1177"/>
      <c r="PFG41" s="1177"/>
      <c r="PFH41" s="1177"/>
      <c r="PFI41" s="1177"/>
      <c r="PFJ41" s="1177"/>
      <c r="PFK41" s="1177"/>
      <c r="PFL41" s="1177"/>
      <c r="PFM41" s="1177"/>
      <c r="PFN41" s="1177"/>
      <c r="PFO41" s="1177"/>
      <c r="PFP41" s="1177"/>
      <c r="PFQ41" s="1177"/>
      <c r="PFR41" s="1177"/>
      <c r="PFS41" s="1177"/>
      <c r="PFT41" s="1177"/>
      <c r="PFU41" s="1177"/>
      <c r="PFV41" s="1177"/>
      <c r="PFW41" s="1177"/>
      <c r="PFX41" s="1177"/>
      <c r="PFY41" s="1177"/>
      <c r="PFZ41" s="1177"/>
      <c r="PGA41" s="1177"/>
      <c r="PGB41" s="1177"/>
      <c r="PGC41" s="1177"/>
      <c r="PGD41" s="1177"/>
      <c r="PGE41" s="1177"/>
      <c r="PGF41" s="1177"/>
      <c r="PGG41" s="1177"/>
      <c r="PGH41" s="1177"/>
      <c r="PGI41" s="1177"/>
      <c r="PGJ41" s="1177"/>
      <c r="PGK41" s="1177"/>
      <c r="PGL41" s="1177"/>
      <c r="PGM41" s="1177"/>
      <c r="PGN41" s="1177"/>
      <c r="PGO41" s="1177"/>
      <c r="PGP41" s="1177"/>
      <c r="PGQ41" s="1177"/>
      <c r="PGR41" s="1177"/>
      <c r="PGS41" s="1177"/>
      <c r="PGT41" s="1177"/>
      <c r="PGU41" s="1177"/>
      <c r="PGV41" s="1177"/>
      <c r="PGW41" s="1177"/>
      <c r="PGX41" s="1177"/>
      <c r="PGY41" s="1177"/>
      <c r="PGZ41" s="1177"/>
      <c r="PHA41" s="1177"/>
      <c r="PHB41" s="1177"/>
      <c r="PHC41" s="1177"/>
      <c r="PHD41" s="1177"/>
      <c r="PHE41" s="1177"/>
      <c r="PHF41" s="1177"/>
      <c r="PHG41" s="1177"/>
      <c r="PHH41" s="1177"/>
      <c r="PHI41" s="1177"/>
      <c r="PHJ41" s="1177"/>
      <c r="PHK41" s="1177"/>
      <c r="PHL41" s="1177"/>
      <c r="PHM41" s="1177"/>
      <c r="PHN41" s="1177"/>
      <c r="PHO41" s="1177"/>
      <c r="PHP41" s="1177"/>
      <c r="PHQ41" s="1177"/>
      <c r="PHR41" s="1177"/>
      <c r="PHS41" s="1177"/>
      <c r="PHT41" s="1177"/>
      <c r="PHU41" s="1177"/>
      <c r="PHV41" s="1177"/>
      <c r="PHW41" s="1177"/>
      <c r="PHX41" s="1177"/>
      <c r="PHY41" s="1177"/>
      <c r="PHZ41" s="1177"/>
      <c r="PIA41" s="1177"/>
      <c r="PIB41" s="1177"/>
      <c r="PIC41" s="1177"/>
      <c r="PID41" s="1177"/>
      <c r="PIE41" s="1177"/>
      <c r="PIF41" s="1177"/>
      <c r="PIG41" s="1177"/>
      <c r="PIH41" s="1177"/>
      <c r="PII41" s="1177"/>
      <c r="PIJ41" s="1177"/>
      <c r="PIK41" s="1177"/>
      <c r="PIL41" s="1177"/>
      <c r="PIM41" s="1177"/>
      <c r="PIN41" s="1177"/>
      <c r="PIO41" s="1177"/>
      <c r="PIP41" s="1177"/>
      <c r="PIQ41" s="1177"/>
      <c r="PIR41" s="1177"/>
      <c r="PIS41" s="1177"/>
      <c r="PIT41" s="1177"/>
      <c r="PIU41" s="1177"/>
      <c r="PIV41" s="1177"/>
      <c r="PIW41" s="1177"/>
      <c r="PIX41" s="1177"/>
      <c r="PIY41" s="1177"/>
      <c r="PIZ41" s="1177"/>
      <c r="PJA41" s="1177"/>
      <c r="PJB41" s="1177"/>
      <c r="PJC41" s="1177"/>
      <c r="PJD41" s="1177"/>
      <c r="PJE41" s="1177"/>
      <c r="PJF41" s="1177"/>
      <c r="PJG41" s="1177"/>
      <c r="PJH41" s="1177"/>
      <c r="PJI41" s="1177"/>
      <c r="PJJ41" s="1177"/>
      <c r="PJK41" s="1177"/>
      <c r="PJL41" s="1177"/>
      <c r="PJM41" s="1177"/>
      <c r="PJN41" s="1177"/>
      <c r="PJO41" s="1177"/>
      <c r="PJP41" s="1177"/>
      <c r="PJQ41" s="1177"/>
      <c r="PJR41" s="1177"/>
      <c r="PJS41" s="1177"/>
      <c r="PJT41" s="1177"/>
      <c r="PJU41" s="1177"/>
      <c r="PJV41" s="1177"/>
      <c r="PJW41" s="1177"/>
      <c r="PJX41" s="1177"/>
      <c r="PJY41" s="1177"/>
      <c r="PJZ41" s="1177"/>
      <c r="PKA41" s="1177"/>
      <c r="PKB41" s="1177"/>
      <c r="PKC41" s="1177"/>
      <c r="PKD41" s="1177"/>
      <c r="PKE41" s="1177"/>
      <c r="PKF41" s="1177"/>
      <c r="PKG41" s="1177"/>
      <c r="PKH41" s="1177"/>
      <c r="PKI41" s="1177"/>
      <c r="PKJ41" s="1177"/>
      <c r="PKK41" s="1177"/>
      <c r="PKL41" s="1177"/>
      <c r="PKM41" s="1177"/>
      <c r="PKN41" s="1177"/>
      <c r="PKO41" s="1177"/>
      <c r="PKP41" s="1177"/>
      <c r="PKQ41" s="1177"/>
      <c r="PKR41" s="1177"/>
      <c r="PKS41" s="1177"/>
      <c r="PKT41" s="1177"/>
      <c r="PKU41" s="1177"/>
      <c r="PKV41" s="1177"/>
      <c r="PKW41" s="1177"/>
      <c r="PKX41" s="1177"/>
      <c r="PKY41" s="1177"/>
      <c r="PKZ41" s="1177"/>
      <c r="PLA41" s="1177"/>
      <c r="PLB41" s="1177"/>
      <c r="PLC41" s="1177"/>
      <c r="PLD41" s="1177"/>
      <c r="PLE41" s="1177"/>
      <c r="PLF41" s="1177"/>
      <c r="PLG41" s="1177"/>
      <c r="PLH41" s="1177"/>
      <c r="PLI41" s="1177"/>
      <c r="PLJ41" s="1177"/>
      <c r="PLK41" s="1177"/>
      <c r="PLL41" s="1177"/>
      <c r="PLM41" s="1177"/>
      <c r="PLN41" s="1177"/>
      <c r="PLO41" s="1177"/>
      <c r="PLP41" s="1177"/>
      <c r="PLQ41" s="1177"/>
      <c r="PLR41" s="1177"/>
      <c r="PLS41" s="1177"/>
      <c r="PLT41" s="1177"/>
      <c r="PLU41" s="1177"/>
      <c r="PLV41" s="1177"/>
      <c r="PLW41" s="1177"/>
      <c r="PLX41" s="1177"/>
      <c r="PLY41" s="1177"/>
      <c r="PLZ41" s="1177"/>
      <c r="PMA41" s="1177"/>
      <c r="PMB41" s="1177"/>
      <c r="PMC41" s="1177"/>
      <c r="PMD41" s="1177"/>
      <c r="PME41" s="1177"/>
      <c r="PMF41" s="1177"/>
      <c r="PMG41" s="1177"/>
      <c r="PMH41" s="1177"/>
      <c r="PMI41" s="1177"/>
      <c r="PMJ41" s="1177"/>
      <c r="PMK41" s="1177"/>
      <c r="PML41" s="1177"/>
      <c r="PMM41" s="1177"/>
      <c r="PMN41" s="1177"/>
      <c r="PMO41" s="1177"/>
      <c r="PMP41" s="1177"/>
      <c r="PMQ41" s="1177"/>
      <c r="PMR41" s="1177"/>
      <c r="PMS41" s="1177"/>
      <c r="PMT41" s="1177"/>
      <c r="PMU41" s="1177"/>
      <c r="PMV41" s="1177"/>
      <c r="PMW41" s="1177"/>
      <c r="PMX41" s="1177"/>
      <c r="PMY41" s="1177"/>
      <c r="PMZ41" s="1177"/>
      <c r="PNA41" s="1177"/>
      <c r="PNB41" s="1177"/>
      <c r="PNC41" s="1177"/>
      <c r="PND41" s="1177"/>
      <c r="PNE41" s="1177"/>
      <c r="PNF41" s="1177"/>
      <c r="PNG41" s="1177"/>
      <c r="PNH41" s="1177"/>
      <c r="PNI41" s="1177"/>
      <c r="PNJ41" s="1177"/>
      <c r="PNK41" s="1177"/>
      <c r="PNL41" s="1177"/>
      <c r="PNM41" s="1177"/>
      <c r="PNN41" s="1177"/>
      <c r="PNO41" s="1177"/>
      <c r="PNP41" s="1177"/>
      <c r="PNQ41" s="1177"/>
      <c r="PNR41" s="1177"/>
      <c r="PNS41" s="1177"/>
      <c r="PNT41" s="1177"/>
      <c r="PNU41" s="1177"/>
      <c r="PNV41" s="1177"/>
      <c r="PNW41" s="1177"/>
      <c r="PNX41" s="1177"/>
      <c r="PNY41" s="1177"/>
      <c r="PNZ41" s="1177"/>
      <c r="POA41" s="1177"/>
      <c r="POB41" s="1177"/>
      <c r="POC41" s="1177"/>
      <c r="POD41" s="1177"/>
      <c r="POE41" s="1177"/>
      <c r="POF41" s="1177"/>
      <c r="POG41" s="1177"/>
      <c r="POH41" s="1177"/>
      <c r="POI41" s="1177"/>
      <c r="POJ41" s="1177"/>
      <c r="POK41" s="1177"/>
      <c r="POL41" s="1177"/>
      <c r="POM41" s="1177"/>
      <c r="PON41" s="1177"/>
      <c r="POO41" s="1177"/>
      <c r="POP41" s="1177"/>
      <c r="POQ41" s="1177"/>
      <c r="POR41" s="1177"/>
      <c r="POS41" s="1177"/>
      <c r="POT41" s="1177"/>
      <c r="POU41" s="1177"/>
      <c r="POV41" s="1177"/>
      <c r="POW41" s="1177"/>
      <c r="POX41" s="1177"/>
      <c r="POY41" s="1177"/>
      <c r="POZ41" s="1177"/>
      <c r="PPA41" s="1177"/>
      <c r="PPB41" s="1177"/>
      <c r="PPC41" s="1177"/>
      <c r="PPD41" s="1177"/>
      <c r="PPE41" s="1177"/>
      <c r="PPF41" s="1177"/>
      <c r="PPG41" s="1177"/>
      <c r="PPH41" s="1177"/>
      <c r="PPI41" s="1177"/>
      <c r="PPJ41" s="1177"/>
      <c r="PPK41" s="1177"/>
      <c r="PPL41" s="1177"/>
      <c r="PPM41" s="1177"/>
      <c r="PPN41" s="1177"/>
      <c r="PPO41" s="1177"/>
      <c r="PPP41" s="1177"/>
      <c r="PPQ41" s="1177"/>
      <c r="PPR41" s="1177"/>
      <c r="PPS41" s="1177"/>
      <c r="PPT41" s="1177"/>
      <c r="PPU41" s="1177"/>
      <c r="PPV41" s="1177"/>
      <c r="PPW41" s="1177"/>
      <c r="PPX41" s="1177"/>
      <c r="PPY41" s="1177"/>
      <c r="PPZ41" s="1177"/>
      <c r="PQA41" s="1177"/>
      <c r="PQB41" s="1177"/>
      <c r="PQC41" s="1177"/>
      <c r="PQD41" s="1177"/>
      <c r="PQE41" s="1177"/>
      <c r="PQF41" s="1177"/>
      <c r="PQG41" s="1177"/>
      <c r="PQH41" s="1177"/>
      <c r="PQI41" s="1177"/>
      <c r="PQJ41" s="1177"/>
      <c r="PQK41" s="1177"/>
      <c r="PQL41" s="1177"/>
      <c r="PQM41" s="1177"/>
      <c r="PQN41" s="1177"/>
      <c r="PQO41" s="1177"/>
      <c r="PQP41" s="1177"/>
      <c r="PQQ41" s="1177"/>
      <c r="PQR41" s="1177"/>
      <c r="PQS41" s="1177"/>
      <c r="PQT41" s="1177"/>
      <c r="PQU41" s="1177"/>
      <c r="PQV41" s="1177"/>
      <c r="PQW41" s="1177"/>
      <c r="PQX41" s="1177"/>
      <c r="PQY41" s="1177"/>
      <c r="PQZ41" s="1177"/>
      <c r="PRA41" s="1177"/>
      <c r="PRB41" s="1177"/>
      <c r="PRC41" s="1177"/>
      <c r="PRD41" s="1177"/>
      <c r="PRE41" s="1177"/>
      <c r="PRF41" s="1177"/>
      <c r="PRG41" s="1177"/>
      <c r="PRH41" s="1177"/>
      <c r="PRI41" s="1177"/>
      <c r="PRJ41" s="1177"/>
      <c r="PRK41" s="1177"/>
      <c r="PRL41" s="1177"/>
      <c r="PRM41" s="1177"/>
      <c r="PRN41" s="1177"/>
      <c r="PRO41" s="1177"/>
      <c r="PRP41" s="1177"/>
      <c r="PRQ41" s="1177"/>
      <c r="PRR41" s="1177"/>
      <c r="PRS41" s="1177"/>
      <c r="PRT41" s="1177"/>
      <c r="PRU41" s="1177"/>
      <c r="PRV41" s="1177"/>
      <c r="PRW41" s="1177"/>
      <c r="PRX41" s="1177"/>
      <c r="PRY41" s="1177"/>
      <c r="PRZ41" s="1177"/>
      <c r="PSA41" s="1177"/>
      <c r="PSB41" s="1177"/>
      <c r="PSC41" s="1177"/>
      <c r="PSD41" s="1177"/>
      <c r="PSE41" s="1177"/>
      <c r="PSF41" s="1177"/>
      <c r="PSG41" s="1177"/>
      <c r="PSH41" s="1177"/>
      <c r="PSI41" s="1177"/>
      <c r="PSJ41" s="1177"/>
      <c r="PSK41" s="1177"/>
      <c r="PSL41" s="1177"/>
      <c r="PSM41" s="1177"/>
      <c r="PSN41" s="1177"/>
      <c r="PSO41" s="1177"/>
      <c r="PSP41" s="1177"/>
      <c r="PSQ41" s="1177"/>
      <c r="PSR41" s="1177"/>
      <c r="PSS41" s="1177"/>
      <c r="PST41" s="1177"/>
      <c r="PSU41" s="1177"/>
      <c r="PSV41" s="1177"/>
      <c r="PSW41" s="1177"/>
      <c r="PSX41" s="1177"/>
      <c r="PSY41" s="1177"/>
      <c r="PSZ41" s="1177"/>
      <c r="PTA41" s="1177"/>
      <c r="PTB41" s="1177"/>
      <c r="PTC41" s="1177"/>
      <c r="PTD41" s="1177"/>
      <c r="PTE41" s="1177"/>
      <c r="PTF41" s="1177"/>
      <c r="PTG41" s="1177"/>
      <c r="PTH41" s="1177"/>
      <c r="PTI41" s="1177"/>
      <c r="PTJ41" s="1177"/>
      <c r="PTK41" s="1177"/>
      <c r="PTL41" s="1177"/>
      <c r="PTM41" s="1177"/>
      <c r="PTN41" s="1177"/>
      <c r="PTO41" s="1177"/>
      <c r="PTP41" s="1177"/>
      <c r="PTQ41" s="1177"/>
      <c r="PTR41" s="1177"/>
      <c r="PTS41" s="1177"/>
      <c r="PTT41" s="1177"/>
      <c r="PTU41" s="1177"/>
      <c r="PTV41" s="1177"/>
      <c r="PTW41" s="1177"/>
      <c r="PTX41" s="1177"/>
      <c r="PTY41" s="1177"/>
      <c r="PTZ41" s="1177"/>
      <c r="PUA41" s="1177"/>
      <c r="PUB41" s="1177"/>
      <c r="PUC41" s="1177"/>
      <c r="PUD41" s="1177"/>
      <c r="PUE41" s="1177"/>
      <c r="PUF41" s="1177"/>
      <c r="PUG41" s="1177"/>
      <c r="PUH41" s="1177"/>
      <c r="PUI41" s="1177"/>
      <c r="PUJ41" s="1177"/>
      <c r="PUK41" s="1177"/>
      <c r="PUL41" s="1177"/>
      <c r="PUM41" s="1177"/>
      <c r="PUN41" s="1177"/>
      <c r="PUO41" s="1177"/>
      <c r="PUP41" s="1177"/>
      <c r="PUQ41" s="1177"/>
      <c r="PUR41" s="1177"/>
      <c r="PUS41" s="1177"/>
      <c r="PUT41" s="1177"/>
      <c r="PUU41" s="1177"/>
      <c r="PUV41" s="1177"/>
      <c r="PUW41" s="1177"/>
      <c r="PUX41" s="1177"/>
      <c r="PUY41" s="1177"/>
      <c r="PUZ41" s="1177"/>
      <c r="PVA41" s="1177"/>
      <c r="PVB41" s="1177"/>
      <c r="PVC41" s="1177"/>
      <c r="PVD41" s="1177"/>
      <c r="PVE41" s="1177"/>
      <c r="PVF41" s="1177"/>
      <c r="PVG41" s="1177"/>
      <c r="PVH41" s="1177"/>
      <c r="PVI41" s="1177"/>
      <c r="PVJ41" s="1177"/>
      <c r="PVK41" s="1177"/>
      <c r="PVL41" s="1177"/>
      <c r="PVM41" s="1177"/>
      <c r="PVN41" s="1177"/>
      <c r="PVO41" s="1177"/>
      <c r="PVP41" s="1177"/>
      <c r="PVQ41" s="1177"/>
      <c r="PVR41" s="1177"/>
      <c r="PVS41" s="1177"/>
      <c r="PVT41" s="1177"/>
      <c r="PVU41" s="1177"/>
      <c r="PVV41" s="1177"/>
      <c r="PVW41" s="1177"/>
      <c r="PVX41" s="1177"/>
      <c r="PVY41" s="1177"/>
      <c r="PVZ41" s="1177"/>
      <c r="PWA41" s="1177"/>
      <c r="PWB41" s="1177"/>
      <c r="PWC41" s="1177"/>
      <c r="PWD41" s="1177"/>
      <c r="PWE41" s="1177"/>
      <c r="PWF41" s="1177"/>
      <c r="PWG41" s="1177"/>
      <c r="PWH41" s="1177"/>
      <c r="PWI41" s="1177"/>
      <c r="PWJ41" s="1177"/>
      <c r="PWK41" s="1177"/>
      <c r="PWL41" s="1177"/>
      <c r="PWM41" s="1177"/>
      <c r="PWN41" s="1177"/>
      <c r="PWO41" s="1177"/>
      <c r="PWP41" s="1177"/>
      <c r="PWQ41" s="1177"/>
      <c r="PWR41" s="1177"/>
      <c r="PWS41" s="1177"/>
      <c r="PWT41" s="1177"/>
      <c r="PWU41" s="1177"/>
      <c r="PWV41" s="1177"/>
      <c r="PWW41" s="1177"/>
      <c r="PWX41" s="1177"/>
      <c r="PWY41" s="1177"/>
      <c r="PWZ41" s="1177"/>
      <c r="PXA41" s="1177"/>
      <c r="PXB41" s="1177"/>
      <c r="PXC41" s="1177"/>
      <c r="PXD41" s="1177"/>
      <c r="PXE41" s="1177"/>
      <c r="PXF41" s="1177"/>
      <c r="PXG41" s="1177"/>
      <c r="PXH41" s="1177"/>
      <c r="PXI41" s="1177"/>
      <c r="PXJ41" s="1177"/>
      <c r="PXK41" s="1177"/>
      <c r="PXL41" s="1177"/>
      <c r="PXM41" s="1177"/>
      <c r="PXN41" s="1177"/>
      <c r="PXO41" s="1177"/>
      <c r="PXP41" s="1177"/>
      <c r="PXQ41" s="1177"/>
      <c r="PXR41" s="1177"/>
      <c r="PXS41" s="1177"/>
      <c r="PXT41" s="1177"/>
      <c r="PXU41" s="1177"/>
      <c r="PXV41" s="1177"/>
      <c r="PXW41" s="1177"/>
      <c r="PXX41" s="1177"/>
      <c r="PXY41" s="1177"/>
      <c r="PXZ41" s="1177"/>
      <c r="PYA41" s="1177"/>
      <c r="PYB41" s="1177"/>
      <c r="PYC41" s="1177"/>
      <c r="PYD41" s="1177"/>
      <c r="PYE41" s="1177"/>
      <c r="PYF41" s="1177"/>
      <c r="PYG41" s="1177"/>
      <c r="PYH41" s="1177"/>
      <c r="PYI41" s="1177"/>
      <c r="PYJ41" s="1177"/>
      <c r="PYK41" s="1177"/>
      <c r="PYL41" s="1177"/>
      <c r="PYM41" s="1177"/>
      <c r="PYN41" s="1177"/>
      <c r="PYO41" s="1177"/>
      <c r="PYP41" s="1177"/>
      <c r="PYQ41" s="1177"/>
      <c r="PYR41" s="1177"/>
      <c r="PYS41" s="1177"/>
      <c r="PYT41" s="1177"/>
      <c r="PYU41" s="1177"/>
      <c r="PYV41" s="1177"/>
      <c r="PYW41" s="1177"/>
      <c r="PYX41" s="1177"/>
      <c r="PYY41" s="1177"/>
      <c r="PYZ41" s="1177"/>
      <c r="PZA41" s="1177"/>
      <c r="PZB41" s="1177"/>
      <c r="PZC41" s="1177"/>
      <c r="PZD41" s="1177"/>
      <c r="PZE41" s="1177"/>
      <c r="PZF41" s="1177"/>
      <c r="PZG41" s="1177"/>
      <c r="PZH41" s="1177"/>
      <c r="PZI41" s="1177"/>
      <c r="PZJ41" s="1177"/>
      <c r="PZK41" s="1177"/>
      <c r="PZL41" s="1177"/>
      <c r="PZM41" s="1177"/>
      <c r="PZN41" s="1177"/>
      <c r="PZO41" s="1177"/>
      <c r="PZP41" s="1177"/>
      <c r="PZQ41" s="1177"/>
      <c r="PZR41" s="1177"/>
      <c r="PZS41" s="1177"/>
      <c r="PZT41" s="1177"/>
      <c r="PZU41" s="1177"/>
      <c r="PZV41" s="1177"/>
      <c r="PZW41" s="1177"/>
      <c r="PZX41" s="1177"/>
      <c r="PZY41" s="1177"/>
      <c r="PZZ41" s="1177"/>
      <c r="QAA41" s="1177"/>
      <c r="QAB41" s="1177"/>
      <c r="QAC41" s="1177"/>
      <c r="QAD41" s="1177"/>
      <c r="QAE41" s="1177"/>
      <c r="QAF41" s="1177"/>
      <c r="QAG41" s="1177"/>
      <c r="QAH41" s="1177"/>
      <c r="QAI41" s="1177"/>
      <c r="QAJ41" s="1177"/>
      <c r="QAK41" s="1177"/>
      <c r="QAL41" s="1177"/>
      <c r="QAM41" s="1177"/>
      <c r="QAN41" s="1177"/>
      <c r="QAO41" s="1177"/>
      <c r="QAP41" s="1177"/>
      <c r="QAQ41" s="1177"/>
      <c r="QAR41" s="1177"/>
      <c r="QAS41" s="1177"/>
      <c r="QAT41" s="1177"/>
      <c r="QAU41" s="1177"/>
      <c r="QAV41" s="1177"/>
      <c r="QAW41" s="1177"/>
      <c r="QAX41" s="1177"/>
      <c r="QAY41" s="1177"/>
      <c r="QAZ41" s="1177"/>
      <c r="QBA41" s="1177"/>
      <c r="QBB41" s="1177"/>
      <c r="QBC41" s="1177"/>
      <c r="QBD41" s="1177"/>
      <c r="QBE41" s="1177"/>
      <c r="QBF41" s="1177"/>
      <c r="QBG41" s="1177"/>
      <c r="QBH41" s="1177"/>
      <c r="QBI41" s="1177"/>
      <c r="QBJ41" s="1177"/>
      <c r="QBK41" s="1177"/>
      <c r="QBL41" s="1177"/>
      <c r="QBM41" s="1177"/>
      <c r="QBN41" s="1177"/>
      <c r="QBO41" s="1177"/>
      <c r="QBP41" s="1177"/>
      <c r="QBQ41" s="1177"/>
      <c r="QBR41" s="1177"/>
      <c r="QBS41" s="1177"/>
      <c r="QBT41" s="1177"/>
      <c r="QBU41" s="1177"/>
      <c r="QBV41" s="1177"/>
      <c r="QBW41" s="1177"/>
      <c r="QBX41" s="1177"/>
      <c r="QBY41" s="1177"/>
      <c r="QBZ41" s="1177"/>
      <c r="QCA41" s="1177"/>
      <c r="QCB41" s="1177"/>
      <c r="QCC41" s="1177"/>
      <c r="QCD41" s="1177"/>
      <c r="QCE41" s="1177"/>
      <c r="QCF41" s="1177"/>
      <c r="QCG41" s="1177"/>
      <c r="QCH41" s="1177"/>
      <c r="QCI41" s="1177"/>
      <c r="QCJ41" s="1177"/>
      <c r="QCK41" s="1177"/>
      <c r="QCL41" s="1177"/>
      <c r="QCM41" s="1177"/>
      <c r="QCN41" s="1177"/>
      <c r="QCO41" s="1177"/>
      <c r="QCP41" s="1177"/>
      <c r="QCQ41" s="1177"/>
      <c r="QCR41" s="1177"/>
      <c r="QCS41" s="1177"/>
      <c r="QCT41" s="1177"/>
      <c r="QCU41" s="1177"/>
      <c r="QCV41" s="1177"/>
      <c r="QCW41" s="1177"/>
      <c r="QCX41" s="1177"/>
      <c r="QCY41" s="1177"/>
      <c r="QCZ41" s="1177"/>
      <c r="QDA41" s="1177"/>
      <c r="QDB41" s="1177"/>
      <c r="QDC41" s="1177"/>
      <c r="QDD41" s="1177"/>
      <c r="QDE41" s="1177"/>
      <c r="QDF41" s="1177"/>
      <c r="QDG41" s="1177"/>
      <c r="QDH41" s="1177"/>
      <c r="QDI41" s="1177"/>
      <c r="QDJ41" s="1177"/>
      <c r="QDK41" s="1177"/>
      <c r="QDL41" s="1177"/>
      <c r="QDM41" s="1177"/>
      <c r="QDN41" s="1177"/>
      <c r="QDO41" s="1177"/>
      <c r="QDP41" s="1177"/>
      <c r="QDQ41" s="1177"/>
      <c r="QDR41" s="1177"/>
      <c r="QDS41" s="1177"/>
      <c r="QDT41" s="1177"/>
      <c r="QDU41" s="1177"/>
      <c r="QDV41" s="1177"/>
      <c r="QDW41" s="1177"/>
      <c r="QDX41" s="1177"/>
      <c r="QDY41" s="1177"/>
      <c r="QDZ41" s="1177"/>
      <c r="QEA41" s="1177"/>
      <c r="QEB41" s="1177"/>
      <c r="QEC41" s="1177"/>
      <c r="QED41" s="1177"/>
      <c r="QEE41" s="1177"/>
      <c r="QEF41" s="1177"/>
      <c r="QEG41" s="1177"/>
      <c r="QEH41" s="1177"/>
      <c r="QEI41" s="1177"/>
      <c r="QEJ41" s="1177"/>
      <c r="QEK41" s="1177"/>
      <c r="QEL41" s="1177"/>
      <c r="QEM41" s="1177"/>
      <c r="QEN41" s="1177"/>
      <c r="QEO41" s="1177"/>
      <c r="QEP41" s="1177"/>
      <c r="QEQ41" s="1177"/>
      <c r="QER41" s="1177"/>
      <c r="QES41" s="1177"/>
      <c r="QET41" s="1177"/>
      <c r="QEU41" s="1177"/>
      <c r="QEV41" s="1177"/>
      <c r="QEW41" s="1177"/>
      <c r="QEX41" s="1177"/>
      <c r="QEY41" s="1177"/>
      <c r="QEZ41" s="1177"/>
      <c r="QFA41" s="1177"/>
      <c r="QFB41" s="1177"/>
      <c r="QFC41" s="1177"/>
      <c r="QFD41" s="1177"/>
      <c r="QFE41" s="1177"/>
      <c r="QFF41" s="1177"/>
      <c r="QFG41" s="1177"/>
      <c r="QFH41" s="1177"/>
      <c r="QFI41" s="1177"/>
      <c r="QFJ41" s="1177"/>
      <c r="QFK41" s="1177"/>
      <c r="QFL41" s="1177"/>
      <c r="QFM41" s="1177"/>
      <c r="QFN41" s="1177"/>
      <c r="QFO41" s="1177"/>
      <c r="QFP41" s="1177"/>
      <c r="QFQ41" s="1177"/>
      <c r="QFR41" s="1177"/>
      <c r="QFS41" s="1177"/>
      <c r="QFT41" s="1177"/>
      <c r="QFU41" s="1177"/>
      <c r="QFV41" s="1177"/>
      <c r="QFW41" s="1177"/>
      <c r="QFX41" s="1177"/>
      <c r="QFY41" s="1177"/>
      <c r="QFZ41" s="1177"/>
      <c r="QGA41" s="1177"/>
      <c r="QGB41" s="1177"/>
      <c r="QGC41" s="1177"/>
      <c r="QGD41" s="1177"/>
      <c r="QGE41" s="1177"/>
      <c r="QGF41" s="1177"/>
      <c r="QGG41" s="1177"/>
      <c r="QGH41" s="1177"/>
      <c r="QGI41" s="1177"/>
      <c r="QGJ41" s="1177"/>
      <c r="QGK41" s="1177"/>
      <c r="QGL41" s="1177"/>
      <c r="QGM41" s="1177"/>
      <c r="QGN41" s="1177"/>
      <c r="QGO41" s="1177"/>
      <c r="QGP41" s="1177"/>
      <c r="QGQ41" s="1177"/>
      <c r="QGR41" s="1177"/>
      <c r="QGS41" s="1177"/>
      <c r="QGT41" s="1177"/>
      <c r="QGU41" s="1177"/>
      <c r="QGV41" s="1177"/>
      <c r="QGW41" s="1177"/>
      <c r="QGX41" s="1177"/>
      <c r="QGY41" s="1177"/>
      <c r="QGZ41" s="1177"/>
      <c r="QHA41" s="1177"/>
      <c r="QHB41" s="1177"/>
      <c r="QHC41" s="1177"/>
      <c r="QHD41" s="1177"/>
      <c r="QHE41" s="1177"/>
      <c r="QHF41" s="1177"/>
      <c r="QHG41" s="1177"/>
      <c r="QHH41" s="1177"/>
      <c r="QHI41" s="1177"/>
      <c r="QHJ41" s="1177"/>
      <c r="QHK41" s="1177"/>
      <c r="QHL41" s="1177"/>
      <c r="QHM41" s="1177"/>
      <c r="QHN41" s="1177"/>
      <c r="QHO41" s="1177"/>
      <c r="QHP41" s="1177"/>
      <c r="QHQ41" s="1177"/>
      <c r="QHR41" s="1177"/>
      <c r="QHS41" s="1177"/>
      <c r="QHT41" s="1177"/>
      <c r="QHU41" s="1177"/>
      <c r="QHV41" s="1177"/>
      <c r="QHW41" s="1177"/>
      <c r="QHX41" s="1177"/>
      <c r="QHY41" s="1177"/>
      <c r="QHZ41" s="1177"/>
      <c r="QIA41" s="1177"/>
      <c r="QIB41" s="1177"/>
      <c r="QIC41" s="1177"/>
      <c r="QID41" s="1177"/>
      <c r="QIE41" s="1177"/>
      <c r="QIF41" s="1177"/>
      <c r="QIG41" s="1177"/>
      <c r="QIH41" s="1177"/>
      <c r="QII41" s="1177"/>
      <c r="QIJ41" s="1177"/>
      <c r="QIK41" s="1177"/>
      <c r="QIL41" s="1177"/>
      <c r="QIM41" s="1177"/>
      <c r="QIN41" s="1177"/>
      <c r="QIO41" s="1177"/>
      <c r="QIP41" s="1177"/>
      <c r="QIQ41" s="1177"/>
      <c r="QIR41" s="1177"/>
      <c r="QIS41" s="1177"/>
      <c r="QIT41" s="1177"/>
      <c r="QIU41" s="1177"/>
      <c r="QIV41" s="1177"/>
      <c r="QIW41" s="1177"/>
      <c r="QIX41" s="1177"/>
      <c r="QIY41" s="1177"/>
      <c r="QIZ41" s="1177"/>
      <c r="QJA41" s="1177"/>
      <c r="QJB41" s="1177"/>
      <c r="QJC41" s="1177"/>
      <c r="QJD41" s="1177"/>
      <c r="QJE41" s="1177"/>
      <c r="QJF41" s="1177"/>
      <c r="QJG41" s="1177"/>
      <c r="QJH41" s="1177"/>
      <c r="QJI41" s="1177"/>
      <c r="QJJ41" s="1177"/>
      <c r="QJK41" s="1177"/>
      <c r="QJL41" s="1177"/>
      <c r="QJM41" s="1177"/>
      <c r="QJN41" s="1177"/>
      <c r="QJO41" s="1177"/>
      <c r="QJP41" s="1177"/>
      <c r="QJQ41" s="1177"/>
      <c r="QJR41" s="1177"/>
      <c r="QJS41" s="1177"/>
      <c r="QJT41" s="1177"/>
      <c r="QJU41" s="1177"/>
      <c r="QJV41" s="1177"/>
      <c r="QJW41" s="1177"/>
      <c r="QJX41" s="1177"/>
      <c r="QJY41" s="1177"/>
      <c r="QJZ41" s="1177"/>
      <c r="QKA41" s="1177"/>
      <c r="QKB41" s="1177"/>
      <c r="QKC41" s="1177"/>
      <c r="QKD41" s="1177"/>
      <c r="QKE41" s="1177"/>
      <c r="QKF41" s="1177"/>
      <c r="QKG41" s="1177"/>
      <c r="QKH41" s="1177"/>
      <c r="QKI41" s="1177"/>
      <c r="QKJ41" s="1177"/>
      <c r="QKK41" s="1177"/>
      <c r="QKL41" s="1177"/>
      <c r="QKM41" s="1177"/>
      <c r="QKN41" s="1177"/>
      <c r="QKO41" s="1177"/>
      <c r="QKP41" s="1177"/>
      <c r="QKQ41" s="1177"/>
      <c r="QKR41" s="1177"/>
      <c r="QKS41" s="1177"/>
      <c r="QKT41" s="1177"/>
      <c r="QKU41" s="1177"/>
      <c r="QKV41" s="1177"/>
      <c r="QKW41" s="1177"/>
      <c r="QKX41" s="1177"/>
      <c r="QKY41" s="1177"/>
      <c r="QKZ41" s="1177"/>
      <c r="QLA41" s="1177"/>
      <c r="QLB41" s="1177"/>
      <c r="QLC41" s="1177"/>
      <c r="QLD41" s="1177"/>
      <c r="QLE41" s="1177"/>
      <c r="QLF41" s="1177"/>
      <c r="QLG41" s="1177"/>
      <c r="QLH41" s="1177"/>
      <c r="QLI41" s="1177"/>
      <c r="QLJ41" s="1177"/>
      <c r="QLK41" s="1177"/>
      <c r="QLL41" s="1177"/>
      <c r="QLM41" s="1177"/>
      <c r="QLN41" s="1177"/>
      <c r="QLO41" s="1177"/>
      <c r="QLP41" s="1177"/>
      <c r="QLQ41" s="1177"/>
      <c r="QLR41" s="1177"/>
      <c r="QLS41" s="1177"/>
      <c r="QLT41" s="1177"/>
      <c r="QLU41" s="1177"/>
      <c r="QLV41" s="1177"/>
      <c r="QLW41" s="1177"/>
      <c r="QLX41" s="1177"/>
      <c r="QLY41" s="1177"/>
      <c r="QLZ41" s="1177"/>
      <c r="QMA41" s="1177"/>
      <c r="QMB41" s="1177"/>
      <c r="QMC41" s="1177"/>
      <c r="QMD41" s="1177"/>
      <c r="QME41" s="1177"/>
      <c r="QMF41" s="1177"/>
      <c r="QMG41" s="1177"/>
      <c r="QMH41" s="1177"/>
      <c r="QMI41" s="1177"/>
      <c r="QMJ41" s="1177"/>
      <c r="QMK41" s="1177"/>
      <c r="QML41" s="1177"/>
      <c r="QMM41" s="1177"/>
      <c r="QMN41" s="1177"/>
      <c r="QMO41" s="1177"/>
      <c r="QMP41" s="1177"/>
      <c r="QMQ41" s="1177"/>
      <c r="QMR41" s="1177"/>
      <c r="QMS41" s="1177"/>
      <c r="QMT41" s="1177"/>
      <c r="QMU41" s="1177"/>
      <c r="QMV41" s="1177"/>
      <c r="QMW41" s="1177"/>
      <c r="QMX41" s="1177"/>
      <c r="QMY41" s="1177"/>
      <c r="QMZ41" s="1177"/>
      <c r="QNA41" s="1177"/>
      <c r="QNB41" s="1177"/>
      <c r="QNC41" s="1177"/>
      <c r="QND41" s="1177"/>
      <c r="QNE41" s="1177"/>
      <c r="QNF41" s="1177"/>
      <c r="QNG41" s="1177"/>
      <c r="QNH41" s="1177"/>
      <c r="QNI41" s="1177"/>
      <c r="QNJ41" s="1177"/>
      <c r="QNK41" s="1177"/>
      <c r="QNL41" s="1177"/>
      <c r="QNM41" s="1177"/>
      <c r="QNN41" s="1177"/>
      <c r="QNO41" s="1177"/>
      <c r="QNP41" s="1177"/>
      <c r="QNQ41" s="1177"/>
      <c r="QNR41" s="1177"/>
      <c r="QNS41" s="1177"/>
      <c r="QNT41" s="1177"/>
      <c r="QNU41" s="1177"/>
      <c r="QNV41" s="1177"/>
      <c r="QNW41" s="1177"/>
      <c r="QNX41" s="1177"/>
      <c r="QNY41" s="1177"/>
      <c r="QNZ41" s="1177"/>
      <c r="QOA41" s="1177"/>
      <c r="QOB41" s="1177"/>
      <c r="QOC41" s="1177"/>
      <c r="QOD41" s="1177"/>
      <c r="QOE41" s="1177"/>
      <c r="QOF41" s="1177"/>
      <c r="QOG41" s="1177"/>
      <c r="QOH41" s="1177"/>
      <c r="QOI41" s="1177"/>
      <c r="QOJ41" s="1177"/>
      <c r="QOK41" s="1177"/>
      <c r="QOL41" s="1177"/>
      <c r="QOM41" s="1177"/>
      <c r="QON41" s="1177"/>
      <c r="QOO41" s="1177"/>
      <c r="QOP41" s="1177"/>
      <c r="QOQ41" s="1177"/>
      <c r="QOR41" s="1177"/>
      <c r="QOS41" s="1177"/>
      <c r="QOT41" s="1177"/>
      <c r="QOU41" s="1177"/>
      <c r="QOV41" s="1177"/>
      <c r="QOW41" s="1177"/>
      <c r="QOX41" s="1177"/>
      <c r="QOY41" s="1177"/>
      <c r="QOZ41" s="1177"/>
      <c r="QPA41" s="1177"/>
      <c r="QPB41" s="1177"/>
      <c r="QPC41" s="1177"/>
      <c r="QPD41" s="1177"/>
      <c r="QPE41" s="1177"/>
      <c r="QPF41" s="1177"/>
      <c r="QPG41" s="1177"/>
      <c r="QPH41" s="1177"/>
      <c r="QPI41" s="1177"/>
      <c r="QPJ41" s="1177"/>
      <c r="QPK41" s="1177"/>
      <c r="QPL41" s="1177"/>
      <c r="QPM41" s="1177"/>
      <c r="QPN41" s="1177"/>
      <c r="QPO41" s="1177"/>
      <c r="QPP41" s="1177"/>
      <c r="QPQ41" s="1177"/>
      <c r="QPR41" s="1177"/>
      <c r="QPS41" s="1177"/>
      <c r="QPT41" s="1177"/>
      <c r="QPU41" s="1177"/>
      <c r="QPV41" s="1177"/>
      <c r="QPW41" s="1177"/>
      <c r="QPX41" s="1177"/>
      <c r="QPY41" s="1177"/>
      <c r="QPZ41" s="1177"/>
      <c r="QQA41" s="1177"/>
      <c r="QQB41" s="1177"/>
      <c r="QQC41" s="1177"/>
      <c r="QQD41" s="1177"/>
      <c r="QQE41" s="1177"/>
      <c r="QQF41" s="1177"/>
      <c r="QQG41" s="1177"/>
      <c r="QQH41" s="1177"/>
      <c r="QQI41" s="1177"/>
      <c r="QQJ41" s="1177"/>
      <c r="QQK41" s="1177"/>
      <c r="QQL41" s="1177"/>
      <c r="QQM41" s="1177"/>
      <c r="QQN41" s="1177"/>
      <c r="QQO41" s="1177"/>
      <c r="QQP41" s="1177"/>
      <c r="QQQ41" s="1177"/>
      <c r="QQR41" s="1177"/>
      <c r="QQS41" s="1177"/>
      <c r="QQT41" s="1177"/>
      <c r="QQU41" s="1177"/>
      <c r="QQV41" s="1177"/>
      <c r="QQW41" s="1177"/>
      <c r="QQX41" s="1177"/>
      <c r="QQY41" s="1177"/>
      <c r="QQZ41" s="1177"/>
      <c r="QRA41" s="1177"/>
      <c r="QRB41" s="1177"/>
      <c r="QRC41" s="1177"/>
      <c r="QRD41" s="1177"/>
      <c r="QRE41" s="1177"/>
      <c r="QRF41" s="1177"/>
      <c r="QRG41" s="1177"/>
      <c r="QRH41" s="1177"/>
      <c r="QRI41" s="1177"/>
      <c r="QRJ41" s="1177"/>
      <c r="QRK41" s="1177"/>
      <c r="QRL41" s="1177"/>
      <c r="QRM41" s="1177"/>
      <c r="QRN41" s="1177"/>
      <c r="QRO41" s="1177"/>
      <c r="QRP41" s="1177"/>
      <c r="QRQ41" s="1177"/>
      <c r="QRR41" s="1177"/>
      <c r="QRS41" s="1177"/>
      <c r="QRT41" s="1177"/>
      <c r="QRU41" s="1177"/>
      <c r="QRV41" s="1177"/>
      <c r="QRW41" s="1177"/>
      <c r="QRX41" s="1177"/>
      <c r="QRY41" s="1177"/>
      <c r="QRZ41" s="1177"/>
      <c r="QSA41" s="1177"/>
      <c r="QSB41" s="1177"/>
      <c r="QSC41" s="1177"/>
      <c r="QSD41" s="1177"/>
      <c r="QSE41" s="1177"/>
      <c r="QSF41" s="1177"/>
      <c r="QSG41" s="1177"/>
      <c r="QSH41" s="1177"/>
      <c r="QSI41" s="1177"/>
      <c r="QSJ41" s="1177"/>
      <c r="QSK41" s="1177"/>
      <c r="QSL41" s="1177"/>
      <c r="QSM41" s="1177"/>
      <c r="QSN41" s="1177"/>
      <c r="QSO41" s="1177"/>
      <c r="QSP41" s="1177"/>
      <c r="QSQ41" s="1177"/>
      <c r="QSR41" s="1177"/>
      <c r="QSS41" s="1177"/>
      <c r="QST41" s="1177"/>
      <c r="QSU41" s="1177"/>
      <c r="QSV41" s="1177"/>
      <c r="QSW41" s="1177"/>
      <c r="QSX41" s="1177"/>
      <c r="QSY41" s="1177"/>
      <c r="QSZ41" s="1177"/>
      <c r="QTA41" s="1177"/>
      <c r="QTB41" s="1177"/>
      <c r="QTC41" s="1177"/>
      <c r="QTD41" s="1177"/>
      <c r="QTE41" s="1177"/>
      <c r="QTF41" s="1177"/>
      <c r="QTG41" s="1177"/>
      <c r="QTH41" s="1177"/>
      <c r="QTI41" s="1177"/>
      <c r="QTJ41" s="1177"/>
      <c r="QTK41" s="1177"/>
      <c r="QTL41" s="1177"/>
      <c r="QTM41" s="1177"/>
      <c r="QTN41" s="1177"/>
      <c r="QTO41" s="1177"/>
      <c r="QTP41" s="1177"/>
      <c r="QTQ41" s="1177"/>
      <c r="QTR41" s="1177"/>
      <c r="QTS41" s="1177"/>
      <c r="QTT41" s="1177"/>
      <c r="QTU41" s="1177"/>
      <c r="QTV41" s="1177"/>
      <c r="QTW41" s="1177"/>
      <c r="QTX41" s="1177"/>
      <c r="QTY41" s="1177"/>
      <c r="QTZ41" s="1177"/>
      <c r="QUA41" s="1177"/>
      <c r="QUB41" s="1177"/>
      <c r="QUC41" s="1177"/>
      <c r="QUD41" s="1177"/>
      <c r="QUE41" s="1177"/>
      <c r="QUF41" s="1177"/>
      <c r="QUG41" s="1177"/>
      <c r="QUH41" s="1177"/>
      <c r="QUI41" s="1177"/>
      <c r="QUJ41" s="1177"/>
      <c r="QUK41" s="1177"/>
      <c r="QUL41" s="1177"/>
      <c r="QUM41" s="1177"/>
      <c r="QUN41" s="1177"/>
      <c r="QUO41" s="1177"/>
      <c r="QUP41" s="1177"/>
      <c r="QUQ41" s="1177"/>
      <c r="QUR41" s="1177"/>
      <c r="QUS41" s="1177"/>
      <c r="QUT41" s="1177"/>
      <c r="QUU41" s="1177"/>
      <c r="QUV41" s="1177"/>
      <c r="QUW41" s="1177"/>
      <c r="QUX41" s="1177"/>
      <c r="QUY41" s="1177"/>
      <c r="QUZ41" s="1177"/>
      <c r="QVA41" s="1177"/>
      <c r="QVB41" s="1177"/>
      <c r="QVC41" s="1177"/>
      <c r="QVD41" s="1177"/>
      <c r="QVE41" s="1177"/>
      <c r="QVF41" s="1177"/>
      <c r="QVG41" s="1177"/>
      <c r="QVH41" s="1177"/>
      <c r="QVI41" s="1177"/>
      <c r="QVJ41" s="1177"/>
      <c r="QVK41" s="1177"/>
      <c r="QVL41" s="1177"/>
      <c r="QVM41" s="1177"/>
      <c r="QVN41" s="1177"/>
      <c r="QVO41" s="1177"/>
      <c r="QVP41" s="1177"/>
      <c r="QVQ41" s="1177"/>
      <c r="QVR41" s="1177"/>
      <c r="QVS41" s="1177"/>
      <c r="QVT41" s="1177"/>
      <c r="QVU41" s="1177"/>
      <c r="QVV41" s="1177"/>
      <c r="QVW41" s="1177"/>
      <c r="QVX41" s="1177"/>
      <c r="QVY41" s="1177"/>
      <c r="QVZ41" s="1177"/>
      <c r="QWA41" s="1177"/>
      <c r="QWB41" s="1177"/>
      <c r="QWC41" s="1177"/>
      <c r="QWD41" s="1177"/>
      <c r="QWE41" s="1177"/>
      <c r="QWF41" s="1177"/>
      <c r="QWG41" s="1177"/>
      <c r="QWH41" s="1177"/>
      <c r="QWI41" s="1177"/>
      <c r="QWJ41" s="1177"/>
      <c r="QWK41" s="1177"/>
      <c r="QWL41" s="1177"/>
      <c r="QWM41" s="1177"/>
      <c r="QWN41" s="1177"/>
      <c r="QWO41" s="1177"/>
      <c r="QWP41" s="1177"/>
      <c r="QWQ41" s="1177"/>
      <c r="QWR41" s="1177"/>
      <c r="QWS41" s="1177"/>
      <c r="QWT41" s="1177"/>
      <c r="QWU41" s="1177"/>
      <c r="QWV41" s="1177"/>
      <c r="QWW41" s="1177"/>
      <c r="QWX41" s="1177"/>
      <c r="QWY41" s="1177"/>
      <c r="QWZ41" s="1177"/>
      <c r="QXA41" s="1177"/>
      <c r="QXB41" s="1177"/>
      <c r="QXC41" s="1177"/>
      <c r="QXD41" s="1177"/>
      <c r="QXE41" s="1177"/>
      <c r="QXF41" s="1177"/>
      <c r="QXG41" s="1177"/>
      <c r="QXH41" s="1177"/>
      <c r="QXI41" s="1177"/>
      <c r="QXJ41" s="1177"/>
      <c r="QXK41" s="1177"/>
      <c r="QXL41" s="1177"/>
      <c r="QXM41" s="1177"/>
      <c r="QXN41" s="1177"/>
      <c r="QXO41" s="1177"/>
      <c r="QXP41" s="1177"/>
      <c r="QXQ41" s="1177"/>
      <c r="QXR41" s="1177"/>
      <c r="QXS41" s="1177"/>
      <c r="QXT41" s="1177"/>
      <c r="QXU41" s="1177"/>
      <c r="QXV41" s="1177"/>
      <c r="QXW41" s="1177"/>
      <c r="QXX41" s="1177"/>
      <c r="QXY41" s="1177"/>
      <c r="QXZ41" s="1177"/>
      <c r="QYA41" s="1177"/>
      <c r="QYB41" s="1177"/>
      <c r="QYC41" s="1177"/>
      <c r="QYD41" s="1177"/>
      <c r="QYE41" s="1177"/>
      <c r="QYF41" s="1177"/>
      <c r="QYG41" s="1177"/>
      <c r="QYH41" s="1177"/>
      <c r="QYI41" s="1177"/>
      <c r="QYJ41" s="1177"/>
      <c r="QYK41" s="1177"/>
      <c r="QYL41" s="1177"/>
      <c r="QYM41" s="1177"/>
      <c r="QYN41" s="1177"/>
      <c r="QYO41" s="1177"/>
      <c r="QYP41" s="1177"/>
      <c r="QYQ41" s="1177"/>
      <c r="QYR41" s="1177"/>
      <c r="QYS41" s="1177"/>
      <c r="QYT41" s="1177"/>
      <c r="QYU41" s="1177"/>
      <c r="QYV41" s="1177"/>
      <c r="QYW41" s="1177"/>
      <c r="QYX41" s="1177"/>
      <c r="QYY41" s="1177"/>
      <c r="QYZ41" s="1177"/>
      <c r="QZA41" s="1177"/>
      <c r="QZB41" s="1177"/>
      <c r="QZC41" s="1177"/>
      <c r="QZD41" s="1177"/>
      <c r="QZE41" s="1177"/>
      <c r="QZF41" s="1177"/>
      <c r="QZG41" s="1177"/>
      <c r="QZH41" s="1177"/>
      <c r="QZI41" s="1177"/>
      <c r="QZJ41" s="1177"/>
      <c r="QZK41" s="1177"/>
      <c r="QZL41" s="1177"/>
      <c r="QZM41" s="1177"/>
      <c r="QZN41" s="1177"/>
      <c r="QZO41" s="1177"/>
      <c r="QZP41" s="1177"/>
      <c r="QZQ41" s="1177"/>
      <c r="QZR41" s="1177"/>
      <c r="QZS41" s="1177"/>
      <c r="QZT41" s="1177"/>
      <c r="QZU41" s="1177"/>
      <c r="QZV41" s="1177"/>
      <c r="QZW41" s="1177"/>
      <c r="QZX41" s="1177"/>
      <c r="QZY41" s="1177"/>
      <c r="QZZ41" s="1177"/>
      <c r="RAA41" s="1177"/>
      <c r="RAB41" s="1177"/>
      <c r="RAC41" s="1177"/>
      <c r="RAD41" s="1177"/>
      <c r="RAE41" s="1177"/>
      <c r="RAF41" s="1177"/>
      <c r="RAG41" s="1177"/>
      <c r="RAH41" s="1177"/>
      <c r="RAI41" s="1177"/>
      <c r="RAJ41" s="1177"/>
      <c r="RAK41" s="1177"/>
      <c r="RAL41" s="1177"/>
      <c r="RAM41" s="1177"/>
      <c r="RAN41" s="1177"/>
      <c r="RAO41" s="1177"/>
      <c r="RAP41" s="1177"/>
      <c r="RAQ41" s="1177"/>
      <c r="RAR41" s="1177"/>
      <c r="RAS41" s="1177"/>
      <c r="RAT41" s="1177"/>
      <c r="RAU41" s="1177"/>
      <c r="RAV41" s="1177"/>
      <c r="RAW41" s="1177"/>
      <c r="RAX41" s="1177"/>
      <c r="RAY41" s="1177"/>
      <c r="RAZ41" s="1177"/>
      <c r="RBA41" s="1177"/>
      <c r="RBB41" s="1177"/>
      <c r="RBC41" s="1177"/>
      <c r="RBD41" s="1177"/>
      <c r="RBE41" s="1177"/>
      <c r="RBF41" s="1177"/>
      <c r="RBG41" s="1177"/>
      <c r="RBH41" s="1177"/>
      <c r="RBI41" s="1177"/>
      <c r="RBJ41" s="1177"/>
      <c r="RBK41" s="1177"/>
      <c r="RBL41" s="1177"/>
      <c r="RBM41" s="1177"/>
      <c r="RBN41" s="1177"/>
      <c r="RBO41" s="1177"/>
      <c r="RBP41" s="1177"/>
      <c r="RBQ41" s="1177"/>
      <c r="RBR41" s="1177"/>
      <c r="RBS41" s="1177"/>
      <c r="RBT41" s="1177"/>
      <c r="RBU41" s="1177"/>
      <c r="RBV41" s="1177"/>
      <c r="RBW41" s="1177"/>
      <c r="RBX41" s="1177"/>
      <c r="RBY41" s="1177"/>
      <c r="RBZ41" s="1177"/>
      <c r="RCA41" s="1177"/>
      <c r="RCB41" s="1177"/>
      <c r="RCC41" s="1177"/>
      <c r="RCD41" s="1177"/>
      <c r="RCE41" s="1177"/>
      <c r="RCF41" s="1177"/>
      <c r="RCG41" s="1177"/>
      <c r="RCH41" s="1177"/>
      <c r="RCI41" s="1177"/>
      <c r="RCJ41" s="1177"/>
      <c r="RCK41" s="1177"/>
      <c r="RCL41" s="1177"/>
      <c r="RCM41" s="1177"/>
      <c r="RCN41" s="1177"/>
      <c r="RCO41" s="1177"/>
      <c r="RCP41" s="1177"/>
      <c r="RCQ41" s="1177"/>
      <c r="RCR41" s="1177"/>
      <c r="RCS41" s="1177"/>
      <c r="RCT41" s="1177"/>
      <c r="RCU41" s="1177"/>
      <c r="RCV41" s="1177"/>
      <c r="RCW41" s="1177"/>
      <c r="RCX41" s="1177"/>
      <c r="RCY41" s="1177"/>
      <c r="RCZ41" s="1177"/>
      <c r="RDA41" s="1177"/>
      <c r="RDB41" s="1177"/>
      <c r="RDC41" s="1177"/>
      <c r="RDD41" s="1177"/>
      <c r="RDE41" s="1177"/>
      <c r="RDF41" s="1177"/>
      <c r="RDG41" s="1177"/>
      <c r="RDH41" s="1177"/>
      <c r="RDI41" s="1177"/>
      <c r="RDJ41" s="1177"/>
      <c r="RDK41" s="1177"/>
      <c r="RDL41" s="1177"/>
      <c r="RDM41" s="1177"/>
      <c r="RDN41" s="1177"/>
      <c r="RDO41" s="1177"/>
      <c r="RDP41" s="1177"/>
      <c r="RDQ41" s="1177"/>
      <c r="RDR41" s="1177"/>
      <c r="RDS41" s="1177"/>
      <c r="RDT41" s="1177"/>
      <c r="RDU41" s="1177"/>
      <c r="RDV41" s="1177"/>
      <c r="RDW41" s="1177"/>
      <c r="RDX41" s="1177"/>
      <c r="RDY41" s="1177"/>
      <c r="RDZ41" s="1177"/>
      <c r="REA41" s="1177"/>
      <c r="REB41" s="1177"/>
      <c r="REC41" s="1177"/>
      <c r="RED41" s="1177"/>
      <c r="REE41" s="1177"/>
      <c r="REF41" s="1177"/>
      <c r="REG41" s="1177"/>
      <c r="REH41" s="1177"/>
      <c r="REI41" s="1177"/>
      <c r="REJ41" s="1177"/>
      <c r="REK41" s="1177"/>
      <c r="REL41" s="1177"/>
      <c r="REM41" s="1177"/>
      <c r="REN41" s="1177"/>
      <c r="REO41" s="1177"/>
      <c r="REP41" s="1177"/>
      <c r="REQ41" s="1177"/>
      <c r="RER41" s="1177"/>
      <c r="RES41" s="1177"/>
      <c r="RET41" s="1177"/>
      <c r="REU41" s="1177"/>
      <c r="REV41" s="1177"/>
      <c r="REW41" s="1177"/>
      <c r="REX41" s="1177"/>
      <c r="REY41" s="1177"/>
      <c r="REZ41" s="1177"/>
      <c r="RFA41" s="1177"/>
      <c r="RFB41" s="1177"/>
      <c r="RFC41" s="1177"/>
      <c r="RFD41" s="1177"/>
      <c r="RFE41" s="1177"/>
      <c r="RFF41" s="1177"/>
      <c r="RFG41" s="1177"/>
      <c r="RFH41" s="1177"/>
      <c r="RFI41" s="1177"/>
      <c r="RFJ41" s="1177"/>
      <c r="RFK41" s="1177"/>
      <c r="RFL41" s="1177"/>
      <c r="RFM41" s="1177"/>
      <c r="RFN41" s="1177"/>
      <c r="RFO41" s="1177"/>
      <c r="RFP41" s="1177"/>
      <c r="RFQ41" s="1177"/>
      <c r="RFR41" s="1177"/>
      <c r="RFS41" s="1177"/>
      <c r="RFT41" s="1177"/>
      <c r="RFU41" s="1177"/>
      <c r="RFV41" s="1177"/>
      <c r="RFW41" s="1177"/>
      <c r="RFX41" s="1177"/>
      <c r="RFY41" s="1177"/>
      <c r="RFZ41" s="1177"/>
      <c r="RGA41" s="1177"/>
      <c r="RGB41" s="1177"/>
      <c r="RGC41" s="1177"/>
      <c r="RGD41" s="1177"/>
      <c r="RGE41" s="1177"/>
      <c r="RGF41" s="1177"/>
      <c r="RGG41" s="1177"/>
      <c r="RGH41" s="1177"/>
      <c r="RGI41" s="1177"/>
      <c r="RGJ41" s="1177"/>
      <c r="RGK41" s="1177"/>
      <c r="RGL41" s="1177"/>
      <c r="RGM41" s="1177"/>
      <c r="RGN41" s="1177"/>
      <c r="RGO41" s="1177"/>
      <c r="RGP41" s="1177"/>
      <c r="RGQ41" s="1177"/>
      <c r="RGR41" s="1177"/>
      <c r="RGS41" s="1177"/>
      <c r="RGT41" s="1177"/>
      <c r="RGU41" s="1177"/>
      <c r="RGV41" s="1177"/>
      <c r="RGW41" s="1177"/>
      <c r="RGX41" s="1177"/>
      <c r="RGY41" s="1177"/>
      <c r="RGZ41" s="1177"/>
      <c r="RHA41" s="1177"/>
      <c r="RHB41" s="1177"/>
      <c r="RHC41" s="1177"/>
      <c r="RHD41" s="1177"/>
      <c r="RHE41" s="1177"/>
      <c r="RHF41" s="1177"/>
      <c r="RHG41" s="1177"/>
      <c r="RHH41" s="1177"/>
      <c r="RHI41" s="1177"/>
      <c r="RHJ41" s="1177"/>
      <c r="RHK41" s="1177"/>
      <c r="RHL41" s="1177"/>
      <c r="RHM41" s="1177"/>
      <c r="RHN41" s="1177"/>
      <c r="RHO41" s="1177"/>
      <c r="RHP41" s="1177"/>
      <c r="RHQ41" s="1177"/>
      <c r="RHR41" s="1177"/>
      <c r="RHS41" s="1177"/>
      <c r="RHT41" s="1177"/>
      <c r="RHU41" s="1177"/>
      <c r="RHV41" s="1177"/>
      <c r="RHW41" s="1177"/>
      <c r="RHX41" s="1177"/>
      <c r="RHY41" s="1177"/>
      <c r="RHZ41" s="1177"/>
      <c r="RIA41" s="1177"/>
      <c r="RIB41" s="1177"/>
      <c r="RIC41" s="1177"/>
      <c r="RID41" s="1177"/>
      <c r="RIE41" s="1177"/>
      <c r="RIF41" s="1177"/>
      <c r="RIG41" s="1177"/>
      <c r="RIH41" s="1177"/>
      <c r="RII41" s="1177"/>
      <c r="RIJ41" s="1177"/>
      <c r="RIK41" s="1177"/>
      <c r="RIL41" s="1177"/>
      <c r="RIM41" s="1177"/>
      <c r="RIN41" s="1177"/>
      <c r="RIO41" s="1177"/>
      <c r="RIP41" s="1177"/>
      <c r="RIQ41" s="1177"/>
      <c r="RIR41" s="1177"/>
      <c r="RIS41" s="1177"/>
      <c r="RIT41" s="1177"/>
      <c r="RIU41" s="1177"/>
      <c r="RIV41" s="1177"/>
      <c r="RIW41" s="1177"/>
      <c r="RIX41" s="1177"/>
      <c r="RIY41" s="1177"/>
      <c r="RIZ41" s="1177"/>
      <c r="RJA41" s="1177"/>
      <c r="RJB41" s="1177"/>
      <c r="RJC41" s="1177"/>
      <c r="RJD41" s="1177"/>
      <c r="RJE41" s="1177"/>
      <c r="RJF41" s="1177"/>
      <c r="RJG41" s="1177"/>
      <c r="RJH41" s="1177"/>
      <c r="RJI41" s="1177"/>
      <c r="RJJ41" s="1177"/>
      <c r="RJK41" s="1177"/>
      <c r="RJL41" s="1177"/>
      <c r="RJM41" s="1177"/>
      <c r="RJN41" s="1177"/>
      <c r="RJO41" s="1177"/>
      <c r="RJP41" s="1177"/>
      <c r="RJQ41" s="1177"/>
      <c r="RJR41" s="1177"/>
      <c r="RJS41" s="1177"/>
      <c r="RJT41" s="1177"/>
      <c r="RJU41" s="1177"/>
      <c r="RJV41" s="1177"/>
      <c r="RJW41" s="1177"/>
      <c r="RJX41" s="1177"/>
      <c r="RJY41" s="1177"/>
      <c r="RJZ41" s="1177"/>
      <c r="RKA41" s="1177"/>
      <c r="RKB41" s="1177"/>
      <c r="RKC41" s="1177"/>
      <c r="RKD41" s="1177"/>
      <c r="RKE41" s="1177"/>
      <c r="RKF41" s="1177"/>
      <c r="RKG41" s="1177"/>
      <c r="RKH41" s="1177"/>
      <c r="RKI41" s="1177"/>
      <c r="RKJ41" s="1177"/>
      <c r="RKK41" s="1177"/>
      <c r="RKL41" s="1177"/>
      <c r="RKM41" s="1177"/>
      <c r="RKN41" s="1177"/>
      <c r="RKO41" s="1177"/>
      <c r="RKP41" s="1177"/>
      <c r="RKQ41" s="1177"/>
      <c r="RKR41" s="1177"/>
      <c r="RKS41" s="1177"/>
      <c r="RKT41" s="1177"/>
      <c r="RKU41" s="1177"/>
      <c r="RKV41" s="1177"/>
      <c r="RKW41" s="1177"/>
      <c r="RKX41" s="1177"/>
      <c r="RKY41" s="1177"/>
      <c r="RKZ41" s="1177"/>
      <c r="RLA41" s="1177"/>
      <c r="RLB41" s="1177"/>
      <c r="RLC41" s="1177"/>
      <c r="RLD41" s="1177"/>
      <c r="RLE41" s="1177"/>
      <c r="RLF41" s="1177"/>
      <c r="RLG41" s="1177"/>
      <c r="RLH41" s="1177"/>
      <c r="RLI41" s="1177"/>
      <c r="RLJ41" s="1177"/>
      <c r="RLK41" s="1177"/>
      <c r="RLL41" s="1177"/>
      <c r="RLM41" s="1177"/>
      <c r="RLN41" s="1177"/>
      <c r="RLO41" s="1177"/>
      <c r="RLP41" s="1177"/>
      <c r="RLQ41" s="1177"/>
      <c r="RLR41" s="1177"/>
      <c r="RLS41" s="1177"/>
      <c r="RLT41" s="1177"/>
      <c r="RLU41" s="1177"/>
      <c r="RLV41" s="1177"/>
      <c r="RLW41" s="1177"/>
      <c r="RLX41" s="1177"/>
      <c r="RLY41" s="1177"/>
      <c r="RLZ41" s="1177"/>
      <c r="RMA41" s="1177"/>
      <c r="RMB41" s="1177"/>
      <c r="RMC41" s="1177"/>
      <c r="RMD41" s="1177"/>
      <c r="RME41" s="1177"/>
      <c r="RMF41" s="1177"/>
      <c r="RMG41" s="1177"/>
      <c r="RMH41" s="1177"/>
      <c r="RMI41" s="1177"/>
      <c r="RMJ41" s="1177"/>
      <c r="RMK41" s="1177"/>
      <c r="RML41" s="1177"/>
      <c r="RMM41" s="1177"/>
      <c r="RMN41" s="1177"/>
      <c r="RMO41" s="1177"/>
      <c r="RMP41" s="1177"/>
      <c r="RMQ41" s="1177"/>
      <c r="RMR41" s="1177"/>
      <c r="RMS41" s="1177"/>
      <c r="RMT41" s="1177"/>
      <c r="RMU41" s="1177"/>
      <c r="RMV41" s="1177"/>
      <c r="RMW41" s="1177"/>
      <c r="RMX41" s="1177"/>
      <c r="RMY41" s="1177"/>
      <c r="RMZ41" s="1177"/>
      <c r="RNA41" s="1177"/>
      <c r="RNB41" s="1177"/>
      <c r="RNC41" s="1177"/>
      <c r="RND41" s="1177"/>
      <c r="RNE41" s="1177"/>
      <c r="RNF41" s="1177"/>
      <c r="RNG41" s="1177"/>
      <c r="RNH41" s="1177"/>
      <c r="RNI41" s="1177"/>
      <c r="RNJ41" s="1177"/>
      <c r="RNK41" s="1177"/>
      <c r="RNL41" s="1177"/>
      <c r="RNM41" s="1177"/>
      <c r="RNN41" s="1177"/>
      <c r="RNO41" s="1177"/>
      <c r="RNP41" s="1177"/>
      <c r="RNQ41" s="1177"/>
      <c r="RNR41" s="1177"/>
      <c r="RNS41" s="1177"/>
      <c r="RNT41" s="1177"/>
      <c r="RNU41" s="1177"/>
      <c r="RNV41" s="1177"/>
      <c r="RNW41" s="1177"/>
      <c r="RNX41" s="1177"/>
      <c r="RNY41" s="1177"/>
      <c r="RNZ41" s="1177"/>
      <c r="ROA41" s="1177"/>
      <c r="ROB41" s="1177"/>
      <c r="ROC41" s="1177"/>
      <c r="ROD41" s="1177"/>
      <c r="ROE41" s="1177"/>
      <c r="ROF41" s="1177"/>
      <c r="ROG41" s="1177"/>
      <c r="ROH41" s="1177"/>
      <c r="ROI41" s="1177"/>
      <c r="ROJ41" s="1177"/>
      <c r="ROK41" s="1177"/>
      <c r="ROL41" s="1177"/>
      <c r="ROM41" s="1177"/>
      <c r="RON41" s="1177"/>
      <c r="ROO41" s="1177"/>
      <c r="ROP41" s="1177"/>
      <c r="ROQ41" s="1177"/>
      <c r="ROR41" s="1177"/>
      <c r="ROS41" s="1177"/>
      <c r="ROT41" s="1177"/>
      <c r="ROU41" s="1177"/>
      <c r="ROV41" s="1177"/>
      <c r="ROW41" s="1177"/>
      <c r="ROX41" s="1177"/>
      <c r="ROY41" s="1177"/>
      <c r="ROZ41" s="1177"/>
      <c r="RPA41" s="1177"/>
      <c r="RPB41" s="1177"/>
      <c r="RPC41" s="1177"/>
      <c r="RPD41" s="1177"/>
      <c r="RPE41" s="1177"/>
      <c r="RPF41" s="1177"/>
      <c r="RPG41" s="1177"/>
      <c r="RPH41" s="1177"/>
      <c r="RPI41" s="1177"/>
      <c r="RPJ41" s="1177"/>
      <c r="RPK41" s="1177"/>
      <c r="RPL41" s="1177"/>
      <c r="RPM41" s="1177"/>
      <c r="RPN41" s="1177"/>
      <c r="RPO41" s="1177"/>
      <c r="RPP41" s="1177"/>
      <c r="RPQ41" s="1177"/>
      <c r="RPR41" s="1177"/>
      <c r="RPS41" s="1177"/>
      <c r="RPT41" s="1177"/>
      <c r="RPU41" s="1177"/>
      <c r="RPV41" s="1177"/>
      <c r="RPW41" s="1177"/>
      <c r="RPX41" s="1177"/>
      <c r="RPY41" s="1177"/>
      <c r="RPZ41" s="1177"/>
      <c r="RQA41" s="1177"/>
      <c r="RQB41" s="1177"/>
      <c r="RQC41" s="1177"/>
      <c r="RQD41" s="1177"/>
      <c r="RQE41" s="1177"/>
      <c r="RQF41" s="1177"/>
      <c r="RQG41" s="1177"/>
      <c r="RQH41" s="1177"/>
      <c r="RQI41" s="1177"/>
      <c r="RQJ41" s="1177"/>
      <c r="RQK41" s="1177"/>
      <c r="RQL41" s="1177"/>
      <c r="RQM41" s="1177"/>
      <c r="RQN41" s="1177"/>
      <c r="RQO41" s="1177"/>
      <c r="RQP41" s="1177"/>
      <c r="RQQ41" s="1177"/>
      <c r="RQR41" s="1177"/>
      <c r="RQS41" s="1177"/>
      <c r="RQT41" s="1177"/>
      <c r="RQU41" s="1177"/>
      <c r="RQV41" s="1177"/>
      <c r="RQW41" s="1177"/>
      <c r="RQX41" s="1177"/>
      <c r="RQY41" s="1177"/>
      <c r="RQZ41" s="1177"/>
      <c r="RRA41" s="1177"/>
      <c r="RRB41" s="1177"/>
      <c r="RRC41" s="1177"/>
      <c r="RRD41" s="1177"/>
      <c r="RRE41" s="1177"/>
      <c r="RRF41" s="1177"/>
      <c r="RRG41" s="1177"/>
      <c r="RRH41" s="1177"/>
      <c r="RRI41" s="1177"/>
      <c r="RRJ41" s="1177"/>
      <c r="RRK41" s="1177"/>
      <c r="RRL41" s="1177"/>
      <c r="RRM41" s="1177"/>
      <c r="RRN41" s="1177"/>
      <c r="RRO41" s="1177"/>
      <c r="RRP41" s="1177"/>
      <c r="RRQ41" s="1177"/>
      <c r="RRR41" s="1177"/>
      <c r="RRS41" s="1177"/>
      <c r="RRT41" s="1177"/>
      <c r="RRU41" s="1177"/>
      <c r="RRV41" s="1177"/>
      <c r="RRW41" s="1177"/>
      <c r="RRX41" s="1177"/>
      <c r="RRY41" s="1177"/>
      <c r="RRZ41" s="1177"/>
      <c r="RSA41" s="1177"/>
      <c r="RSB41" s="1177"/>
      <c r="RSC41" s="1177"/>
      <c r="RSD41" s="1177"/>
      <c r="RSE41" s="1177"/>
      <c r="RSF41" s="1177"/>
      <c r="RSG41" s="1177"/>
      <c r="RSH41" s="1177"/>
      <c r="RSI41" s="1177"/>
      <c r="RSJ41" s="1177"/>
      <c r="RSK41" s="1177"/>
      <c r="RSL41" s="1177"/>
      <c r="RSM41" s="1177"/>
      <c r="RSN41" s="1177"/>
      <c r="RSO41" s="1177"/>
      <c r="RSP41" s="1177"/>
      <c r="RSQ41" s="1177"/>
      <c r="RSR41" s="1177"/>
      <c r="RSS41" s="1177"/>
      <c r="RST41" s="1177"/>
      <c r="RSU41" s="1177"/>
      <c r="RSV41" s="1177"/>
      <c r="RSW41" s="1177"/>
      <c r="RSX41" s="1177"/>
      <c r="RSY41" s="1177"/>
      <c r="RSZ41" s="1177"/>
      <c r="RTA41" s="1177"/>
      <c r="RTB41" s="1177"/>
      <c r="RTC41" s="1177"/>
      <c r="RTD41" s="1177"/>
      <c r="RTE41" s="1177"/>
      <c r="RTF41" s="1177"/>
      <c r="RTG41" s="1177"/>
      <c r="RTH41" s="1177"/>
      <c r="RTI41" s="1177"/>
      <c r="RTJ41" s="1177"/>
      <c r="RTK41" s="1177"/>
      <c r="RTL41" s="1177"/>
      <c r="RTM41" s="1177"/>
      <c r="RTN41" s="1177"/>
      <c r="RTO41" s="1177"/>
      <c r="RTP41" s="1177"/>
      <c r="RTQ41" s="1177"/>
      <c r="RTR41" s="1177"/>
      <c r="RTS41" s="1177"/>
      <c r="RTT41" s="1177"/>
      <c r="RTU41" s="1177"/>
      <c r="RTV41" s="1177"/>
      <c r="RTW41" s="1177"/>
      <c r="RTX41" s="1177"/>
      <c r="RTY41" s="1177"/>
      <c r="RTZ41" s="1177"/>
      <c r="RUA41" s="1177"/>
      <c r="RUB41" s="1177"/>
      <c r="RUC41" s="1177"/>
      <c r="RUD41" s="1177"/>
      <c r="RUE41" s="1177"/>
      <c r="RUF41" s="1177"/>
      <c r="RUG41" s="1177"/>
      <c r="RUH41" s="1177"/>
      <c r="RUI41" s="1177"/>
      <c r="RUJ41" s="1177"/>
      <c r="RUK41" s="1177"/>
      <c r="RUL41" s="1177"/>
      <c r="RUM41" s="1177"/>
      <c r="RUN41" s="1177"/>
      <c r="RUO41" s="1177"/>
      <c r="RUP41" s="1177"/>
      <c r="RUQ41" s="1177"/>
      <c r="RUR41" s="1177"/>
      <c r="RUS41" s="1177"/>
      <c r="RUT41" s="1177"/>
      <c r="RUU41" s="1177"/>
      <c r="RUV41" s="1177"/>
      <c r="RUW41" s="1177"/>
      <c r="RUX41" s="1177"/>
      <c r="RUY41" s="1177"/>
      <c r="RUZ41" s="1177"/>
      <c r="RVA41" s="1177"/>
      <c r="RVB41" s="1177"/>
      <c r="RVC41" s="1177"/>
      <c r="RVD41" s="1177"/>
      <c r="RVE41" s="1177"/>
      <c r="RVF41" s="1177"/>
      <c r="RVG41" s="1177"/>
      <c r="RVH41" s="1177"/>
      <c r="RVI41" s="1177"/>
      <c r="RVJ41" s="1177"/>
      <c r="RVK41" s="1177"/>
      <c r="RVL41" s="1177"/>
      <c r="RVM41" s="1177"/>
      <c r="RVN41" s="1177"/>
      <c r="RVO41" s="1177"/>
      <c r="RVP41" s="1177"/>
      <c r="RVQ41" s="1177"/>
      <c r="RVR41" s="1177"/>
      <c r="RVS41" s="1177"/>
      <c r="RVT41" s="1177"/>
      <c r="RVU41" s="1177"/>
      <c r="RVV41" s="1177"/>
      <c r="RVW41" s="1177"/>
      <c r="RVX41" s="1177"/>
      <c r="RVY41" s="1177"/>
      <c r="RVZ41" s="1177"/>
      <c r="RWA41" s="1177"/>
      <c r="RWB41" s="1177"/>
      <c r="RWC41" s="1177"/>
      <c r="RWD41" s="1177"/>
      <c r="RWE41" s="1177"/>
      <c r="RWF41" s="1177"/>
      <c r="RWG41" s="1177"/>
      <c r="RWH41" s="1177"/>
      <c r="RWI41" s="1177"/>
      <c r="RWJ41" s="1177"/>
      <c r="RWK41" s="1177"/>
      <c r="RWL41" s="1177"/>
      <c r="RWM41" s="1177"/>
      <c r="RWN41" s="1177"/>
      <c r="RWO41" s="1177"/>
      <c r="RWP41" s="1177"/>
      <c r="RWQ41" s="1177"/>
      <c r="RWR41" s="1177"/>
      <c r="RWS41" s="1177"/>
      <c r="RWT41" s="1177"/>
      <c r="RWU41" s="1177"/>
      <c r="RWV41" s="1177"/>
      <c r="RWW41" s="1177"/>
      <c r="RWX41" s="1177"/>
      <c r="RWY41" s="1177"/>
      <c r="RWZ41" s="1177"/>
      <c r="RXA41" s="1177"/>
      <c r="RXB41" s="1177"/>
      <c r="RXC41" s="1177"/>
      <c r="RXD41" s="1177"/>
      <c r="RXE41" s="1177"/>
      <c r="RXF41" s="1177"/>
      <c r="RXG41" s="1177"/>
      <c r="RXH41" s="1177"/>
      <c r="RXI41" s="1177"/>
      <c r="RXJ41" s="1177"/>
      <c r="RXK41" s="1177"/>
      <c r="RXL41" s="1177"/>
      <c r="RXM41" s="1177"/>
      <c r="RXN41" s="1177"/>
      <c r="RXO41" s="1177"/>
      <c r="RXP41" s="1177"/>
      <c r="RXQ41" s="1177"/>
      <c r="RXR41" s="1177"/>
      <c r="RXS41" s="1177"/>
      <c r="RXT41" s="1177"/>
      <c r="RXU41" s="1177"/>
      <c r="RXV41" s="1177"/>
      <c r="RXW41" s="1177"/>
      <c r="RXX41" s="1177"/>
      <c r="RXY41" s="1177"/>
      <c r="RXZ41" s="1177"/>
      <c r="RYA41" s="1177"/>
      <c r="RYB41" s="1177"/>
      <c r="RYC41" s="1177"/>
      <c r="RYD41" s="1177"/>
      <c r="RYE41" s="1177"/>
      <c r="RYF41" s="1177"/>
      <c r="RYG41" s="1177"/>
      <c r="RYH41" s="1177"/>
      <c r="RYI41" s="1177"/>
      <c r="RYJ41" s="1177"/>
      <c r="RYK41" s="1177"/>
      <c r="RYL41" s="1177"/>
      <c r="RYM41" s="1177"/>
      <c r="RYN41" s="1177"/>
      <c r="RYO41" s="1177"/>
      <c r="RYP41" s="1177"/>
      <c r="RYQ41" s="1177"/>
      <c r="RYR41" s="1177"/>
      <c r="RYS41" s="1177"/>
      <c r="RYT41" s="1177"/>
      <c r="RYU41" s="1177"/>
      <c r="RYV41" s="1177"/>
      <c r="RYW41" s="1177"/>
      <c r="RYX41" s="1177"/>
      <c r="RYY41" s="1177"/>
      <c r="RYZ41" s="1177"/>
      <c r="RZA41" s="1177"/>
      <c r="RZB41" s="1177"/>
      <c r="RZC41" s="1177"/>
      <c r="RZD41" s="1177"/>
      <c r="RZE41" s="1177"/>
      <c r="RZF41" s="1177"/>
      <c r="RZG41" s="1177"/>
      <c r="RZH41" s="1177"/>
      <c r="RZI41" s="1177"/>
      <c r="RZJ41" s="1177"/>
      <c r="RZK41" s="1177"/>
      <c r="RZL41" s="1177"/>
      <c r="RZM41" s="1177"/>
      <c r="RZN41" s="1177"/>
      <c r="RZO41" s="1177"/>
      <c r="RZP41" s="1177"/>
      <c r="RZQ41" s="1177"/>
      <c r="RZR41" s="1177"/>
      <c r="RZS41" s="1177"/>
      <c r="RZT41" s="1177"/>
      <c r="RZU41" s="1177"/>
      <c r="RZV41" s="1177"/>
      <c r="RZW41" s="1177"/>
      <c r="RZX41" s="1177"/>
      <c r="RZY41" s="1177"/>
      <c r="RZZ41" s="1177"/>
      <c r="SAA41" s="1177"/>
      <c r="SAB41" s="1177"/>
      <c r="SAC41" s="1177"/>
      <c r="SAD41" s="1177"/>
      <c r="SAE41" s="1177"/>
      <c r="SAF41" s="1177"/>
      <c r="SAG41" s="1177"/>
      <c r="SAH41" s="1177"/>
      <c r="SAI41" s="1177"/>
      <c r="SAJ41" s="1177"/>
      <c r="SAK41" s="1177"/>
      <c r="SAL41" s="1177"/>
      <c r="SAM41" s="1177"/>
      <c r="SAN41" s="1177"/>
      <c r="SAO41" s="1177"/>
      <c r="SAP41" s="1177"/>
      <c r="SAQ41" s="1177"/>
      <c r="SAR41" s="1177"/>
      <c r="SAS41" s="1177"/>
      <c r="SAT41" s="1177"/>
      <c r="SAU41" s="1177"/>
      <c r="SAV41" s="1177"/>
      <c r="SAW41" s="1177"/>
      <c r="SAX41" s="1177"/>
      <c r="SAY41" s="1177"/>
      <c r="SAZ41" s="1177"/>
      <c r="SBA41" s="1177"/>
      <c r="SBB41" s="1177"/>
      <c r="SBC41" s="1177"/>
      <c r="SBD41" s="1177"/>
      <c r="SBE41" s="1177"/>
      <c r="SBF41" s="1177"/>
      <c r="SBG41" s="1177"/>
      <c r="SBH41" s="1177"/>
      <c r="SBI41" s="1177"/>
      <c r="SBJ41" s="1177"/>
      <c r="SBK41" s="1177"/>
      <c r="SBL41" s="1177"/>
      <c r="SBM41" s="1177"/>
      <c r="SBN41" s="1177"/>
      <c r="SBO41" s="1177"/>
      <c r="SBP41" s="1177"/>
      <c r="SBQ41" s="1177"/>
      <c r="SBR41" s="1177"/>
      <c r="SBS41" s="1177"/>
      <c r="SBT41" s="1177"/>
      <c r="SBU41" s="1177"/>
      <c r="SBV41" s="1177"/>
      <c r="SBW41" s="1177"/>
      <c r="SBX41" s="1177"/>
      <c r="SBY41" s="1177"/>
      <c r="SBZ41" s="1177"/>
      <c r="SCA41" s="1177"/>
      <c r="SCB41" s="1177"/>
      <c r="SCC41" s="1177"/>
      <c r="SCD41" s="1177"/>
      <c r="SCE41" s="1177"/>
      <c r="SCF41" s="1177"/>
      <c r="SCG41" s="1177"/>
      <c r="SCH41" s="1177"/>
      <c r="SCI41" s="1177"/>
      <c r="SCJ41" s="1177"/>
      <c r="SCK41" s="1177"/>
      <c r="SCL41" s="1177"/>
      <c r="SCM41" s="1177"/>
      <c r="SCN41" s="1177"/>
      <c r="SCO41" s="1177"/>
      <c r="SCP41" s="1177"/>
      <c r="SCQ41" s="1177"/>
      <c r="SCR41" s="1177"/>
      <c r="SCS41" s="1177"/>
      <c r="SCT41" s="1177"/>
      <c r="SCU41" s="1177"/>
      <c r="SCV41" s="1177"/>
      <c r="SCW41" s="1177"/>
      <c r="SCX41" s="1177"/>
      <c r="SCY41" s="1177"/>
      <c r="SCZ41" s="1177"/>
      <c r="SDA41" s="1177"/>
      <c r="SDB41" s="1177"/>
      <c r="SDC41" s="1177"/>
      <c r="SDD41" s="1177"/>
      <c r="SDE41" s="1177"/>
      <c r="SDF41" s="1177"/>
      <c r="SDG41" s="1177"/>
      <c r="SDH41" s="1177"/>
      <c r="SDI41" s="1177"/>
      <c r="SDJ41" s="1177"/>
      <c r="SDK41" s="1177"/>
      <c r="SDL41" s="1177"/>
      <c r="SDM41" s="1177"/>
      <c r="SDN41" s="1177"/>
      <c r="SDO41" s="1177"/>
      <c r="SDP41" s="1177"/>
      <c r="SDQ41" s="1177"/>
      <c r="SDR41" s="1177"/>
      <c r="SDS41" s="1177"/>
      <c r="SDT41" s="1177"/>
      <c r="SDU41" s="1177"/>
      <c r="SDV41" s="1177"/>
      <c r="SDW41" s="1177"/>
      <c r="SDX41" s="1177"/>
      <c r="SDY41" s="1177"/>
      <c r="SDZ41" s="1177"/>
      <c r="SEA41" s="1177"/>
      <c r="SEB41" s="1177"/>
      <c r="SEC41" s="1177"/>
      <c r="SED41" s="1177"/>
      <c r="SEE41" s="1177"/>
      <c r="SEF41" s="1177"/>
      <c r="SEG41" s="1177"/>
      <c r="SEH41" s="1177"/>
      <c r="SEI41" s="1177"/>
      <c r="SEJ41" s="1177"/>
      <c r="SEK41" s="1177"/>
      <c r="SEL41" s="1177"/>
      <c r="SEM41" s="1177"/>
      <c r="SEN41" s="1177"/>
      <c r="SEO41" s="1177"/>
      <c r="SEP41" s="1177"/>
      <c r="SEQ41" s="1177"/>
      <c r="SER41" s="1177"/>
      <c r="SES41" s="1177"/>
      <c r="SET41" s="1177"/>
      <c r="SEU41" s="1177"/>
      <c r="SEV41" s="1177"/>
      <c r="SEW41" s="1177"/>
      <c r="SEX41" s="1177"/>
      <c r="SEY41" s="1177"/>
      <c r="SEZ41" s="1177"/>
      <c r="SFA41" s="1177"/>
      <c r="SFB41" s="1177"/>
      <c r="SFC41" s="1177"/>
      <c r="SFD41" s="1177"/>
      <c r="SFE41" s="1177"/>
      <c r="SFF41" s="1177"/>
      <c r="SFG41" s="1177"/>
      <c r="SFH41" s="1177"/>
      <c r="SFI41" s="1177"/>
      <c r="SFJ41" s="1177"/>
      <c r="SFK41" s="1177"/>
      <c r="SFL41" s="1177"/>
      <c r="SFM41" s="1177"/>
      <c r="SFN41" s="1177"/>
      <c r="SFO41" s="1177"/>
      <c r="SFP41" s="1177"/>
      <c r="SFQ41" s="1177"/>
      <c r="SFR41" s="1177"/>
      <c r="SFS41" s="1177"/>
      <c r="SFT41" s="1177"/>
      <c r="SFU41" s="1177"/>
      <c r="SFV41" s="1177"/>
      <c r="SFW41" s="1177"/>
      <c r="SFX41" s="1177"/>
      <c r="SFY41" s="1177"/>
      <c r="SFZ41" s="1177"/>
      <c r="SGA41" s="1177"/>
      <c r="SGB41" s="1177"/>
      <c r="SGC41" s="1177"/>
      <c r="SGD41" s="1177"/>
      <c r="SGE41" s="1177"/>
      <c r="SGF41" s="1177"/>
      <c r="SGG41" s="1177"/>
      <c r="SGH41" s="1177"/>
      <c r="SGI41" s="1177"/>
      <c r="SGJ41" s="1177"/>
      <c r="SGK41" s="1177"/>
      <c r="SGL41" s="1177"/>
      <c r="SGM41" s="1177"/>
      <c r="SGN41" s="1177"/>
      <c r="SGO41" s="1177"/>
      <c r="SGP41" s="1177"/>
      <c r="SGQ41" s="1177"/>
      <c r="SGR41" s="1177"/>
      <c r="SGS41" s="1177"/>
      <c r="SGT41" s="1177"/>
      <c r="SGU41" s="1177"/>
      <c r="SGV41" s="1177"/>
      <c r="SGW41" s="1177"/>
      <c r="SGX41" s="1177"/>
      <c r="SGY41" s="1177"/>
      <c r="SGZ41" s="1177"/>
      <c r="SHA41" s="1177"/>
      <c r="SHB41" s="1177"/>
      <c r="SHC41" s="1177"/>
      <c r="SHD41" s="1177"/>
      <c r="SHE41" s="1177"/>
      <c r="SHF41" s="1177"/>
      <c r="SHG41" s="1177"/>
      <c r="SHH41" s="1177"/>
      <c r="SHI41" s="1177"/>
      <c r="SHJ41" s="1177"/>
      <c r="SHK41" s="1177"/>
      <c r="SHL41" s="1177"/>
      <c r="SHM41" s="1177"/>
      <c r="SHN41" s="1177"/>
      <c r="SHO41" s="1177"/>
      <c r="SHP41" s="1177"/>
      <c r="SHQ41" s="1177"/>
      <c r="SHR41" s="1177"/>
      <c r="SHS41" s="1177"/>
      <c r="SHT41" s="1177"/>
      <c r="SHU41" s="1177"/>
      <c r="SHV41" s="1177"/>
      <c r="SHW41" s="1177"/>
      <c r="SHX41" s="1177"/>
      <c r="SHY41" s="1177"/>
      <c r="SHZ41" s="1177"/>
      <c r="SIA41" s="1177"/>
      <c r="SIB41" s="1177"/>
      <c r="SIC41" s="1177"/>
      <c r="SID41" s="1177"/>
      <c r="SIE41" s="1177"/>
      <c r="SIF41" s="1177"/>
      <c r="SIG41" s="1177"/>
      <c r="SIH41" s="1177"/>
      <c r="SII41" s="1177"/>
      <c r="SIJ41" s="1177"/>
      <c r="SIK41" s="1177"/>
      <c r="SIL41" s="1177"/>
      <c r="SIM41" s="1177"/>
      <c r="SIN41" s="1177"/>
      <c r="SIO41" s="1177"/>
      <c r="SIP41" s="1177"/>
      <c r="SIQ41" s="1177"/>
      <c r="SIR41" s="1177"/>
      <c r="SIS41" s="1177"/>
      <c r="SIT41" s="1177"/>
      <c r="SIU41" s="1177"/>
      <c r="SIV41" s="1177"/>
      <c r="SIW41" s="1177"/>
      <c r="SIX41" s="1177"/>
      <c r="SIY41" s="1177"/>
      <c r="SIZ41" s="1177"/>
      <c r="SJA41" s="1177"/>
      <c r="SJB41" s="1177"/>
      <c r="SJC41" s="1177"/>
      <c r="SJD41" s="1177"/>
      <c r="SJE41" s="1177"/>
      <c r="SJF41" s="1177"/>
      <c r="SJG41" s="1177"/>
      <c r="SJH41" s="1177"/>
      <c r="SJI41" s="1177"/>
      <c r="SJJ41" s="1177"/>
      <c r="SJK41" s="1177"/>
      <c r="SJL41" s="1177"/>
      <c r="SJM41" s="1177"/>
      <c r="SJN41" s="1177"/>
      <c r="SJO41" s="1177"/>
      <c r="SJP41" s="1177"/>
      <c r="SJQ41" s="1177"/>
      <c r="SJR41" s="1177"/>
      <c r="SJS41" s="1177"/>
      <c r="SJT41" s="1177"/>
      <c r="SJU41" s="1177"/>
      <c r="SJV41" s="1177"/>
      <c r="SJW41" s="1177"/>
      <c r="SJX41" s="1177"/>
      <c r="SJY41" s="1177"/>
      <c r="SJZ41" s="1177"/>
      <c r="SKA41" s="1177"/>
      <c r="SKB41" s="1177"/>
      <c r="SKC41" s="1177"/>
      <c r="SKD41" s="1177"/>
      <c r="SKE41" s="1177"/>
      <c r="SKF41" s="1177"/>
      <c r="SKG41" s="1177"/>
      <c r="SKH41" s="1177"/>
      <c r="SKI41" s="1177"/>
      <c r="SKJ41" s="1177"/>
      <c r="SKK41" s="1177"/>
      <c r="SKL41" s="1177"/>
      <c r="SKM41" s="1177"/>
      <c r="SKN41" s="1177"/>
      <c r="SKO41" s="1177"/>
      <c r="SKP41" s="1177"/>
      <c r="SKQ41" s="1177"/>
      <c r="SKR41" s="1177"/>
      <c r="SKS41" s="1177"/>
      <c r="SKT41" s="1177"/>
      <c r="SKU41" s="1177"/>
      <c r="SKV41" s="1177"/>
      <c r="SKW41" s="1177"/>
      <c r="SKX41" s="1177"/>
      <c r="SKY41" s="1177"/>
      <c r="SKZ41" s="1177"/>
      <c r="SLA41" s="1177"/>
      <c r="SLB41" s="1177"/>
      <c r="SLC41" s="1177"/>
      <c r="SLD41" s="1177"/>
      <c r="SLE41" s="1177"/>
      <c r="SLF41" s="1177"/>
      <c r="SLG41" s="1177"/>
      <c r="SLH41" s="1177"/>
      <c r="SLI41" s="1177"/>
      <c r="SLJ41" s="1177"/>
      <c r="SLK41" s="1177"/>
      <c r="SLL41" s="1177"/>
      <c r="SLM41" s="1177"/>
      <c r="SLN41" s="1177"/>
      <c r="SLO41" s="1177"/>
      <c r="SLP41" s="1177"/>
      <c r="SLQ41" s="1177"/>
      <c r="SLR41" s="1177"/>
      <c r="SLS41" s="1177"/>
      <c r="SLT41" s="1177"/>
      <c r="SLU41" s="1177"/>
      <c r="SLV41" s="1177"/>
      <c r="SLW41" s="1177"/>
      <c r="SLX41" s="1177"/>
      <c r="SLY41" s="1177"/>
      <c r="SLZ41" s="1177"/>
      <c r="SMA41" s="1177"/>
      <c r="SMB41" s="1177"/>
      <c r="SMC41" s="1177"/>
      <c r="SMD41" s="1177"/>
      <c r="SME41" s="1177"/>
      <c r="SMF41" s="1177"/>
      <c r="SMG41" s="1177"/>
      <c r="SMH41" s="1177"/>
      <c r="SMI41" s="1177"/>
      <c r="SMJ41" s="1177"/>
      <c r="SMK41" s="1177"/>
      <c r="SML41" s="1177"/>
      <c r="SMM41" s="1177"/>
      <c r="SMN41" s="1177"/>
      <c r="SMO41" s="1177"/>
      <c r="SMP41" s="1177"/>
      <c r="SMQ41" s="1177"/>
      <c r="SMR41" s="1177"/>
      <c r="SMS41" s="1177"/>
      <c r="SMT41" s="1177"/>
      <c r="SMU41" s="1177"/>
      <c r="SMV41" s="1177"/>
      <c r="SMW41" s="1177"/>
      <c r="SMX41" s="1177"/>
      <c r="SMY41" s="1177"/>
      <c r="SMZ41" s="1177"/>
      <c r="SNA41" s="1177"/>
      <c r="SNB41" s="1177"/>
      <c r="SNC41" s="1177"/>
      <c r="SND41" s="1177"/>
      <c r="SNE41" s="1177"/>
      <c r="SNF41" s="1177"/>
      <c r="SNG41" s="1177"/>
      <c r="SNH41" s="1177"/>
      <c r="SNI41" s="1177"/>
      <c r="SNJ41" s="1177"/>
      <c r="SNK41" s="1177"/>
      <c r="SNL41" s="1177"/>
      <c r="SNM41" s="1177"/>
      <c r="SNN41" s="1177"/>
      <c r="SNO41" s="1177"/>
      <c r="SNP41" s="1177"/>
      <c r="SNQ41" s="1177"/>
      <c r="SNR41" s="1177"/>
      <c r="SNS41" s="1177"/>
      <c r="SNT41" s="1177"/>
      <c r="SNU41" s="1177"/>
      <c r="SNV41" s="1177"/>
      <c r="SNW41" s="1177"/>
      <c r="SNX41" s="1177"/>
      <c r="SNY41" s="1177"/>
      <c r="SNZ41" s="1177"/>
      <c r="SOA41" s="1177"/>
      <c r="SOB41" s="1177"/>
      <c r="SOC41" s="1177"/>
      <c r="SOD41" s="1177"/>
      <c r="SOE41" s="1177"/>
      <c r="SOF41" s="1177"/>
      <c r="SOG41" s="1177"/>
      <c r="SOH41" s="1177"/>
      <c r="SOI41" s="1177"/>
      <c r="SOJ41" s="1177"/>
      <c r="SOK41" s="1177"/>
      <c r="SOL41" s="1177"/>
      <c r="SOM41" s="1177"/>
      <c r="SON41" s="1177"/>
      <c r="SOO41" s="1177"/>
      <c r="SOP41" s="1177"/>
      <c r="SOQ41" s="1177"/>
      <c r="SOR41" s="1177"/>
      <c r="SOS41" s="1177"/>
      <c r="SOT41" s="1177"/>
      <c r="SOU41" s="1177"/>
      <c r="SOV41" s="1177"/>
      <c r="SOW41" s="1177"/>
      <c r="SOX41" s="1177"/>
      <c r="SOY41" s="1177"/>
      <c r="SOZ41" s="1177"/>
      <c r="SPA41" s="1177"/>
      <c r="SPB41" s="1177"/>
      <c r="SPC41" s="1177"/>
      <c r="SPD41" s="1177"/>
      <c r="SPE41" s="1177"/>
      <c r="SPF41" s="1177"/>
      <c r="SPG41" s="1177"/>
      <c r="SPH41" s="1177"/>
      <c r="SPI41" s="1177"/>
      <c r="SPJ41" s="1177"/>
      <c r="SPK41" s="1177"/>
      <c r="SPL41" s="1177"/>
      <c r="SPM41" s="1177"/>
      <c r="SPN41" s="1177"/>
      <c r="SPO41" s="1177"/>
      <c r="SPP41" s="1177"/>
      <c r="SPQ41" s="1177"/>
      <c r="SPR41" s="1177"/>
      <c r="SPS41" s="1177"/>
      <c r="SPT41" s="1177"/>
      <c r="SPU41" s="1177"/>
      <c r="SPV41" s="1177"/>
      <c r="SPW41" s="1177"/>
      <c r="SPX41" s="1177"/>
      <c r="SPY41" s="1177"/>
      <c r="SPZ41" s="1177"/>
      <c r="SQA41" s="1177"/>
      <c r="SQB41" s="1177"/>
      <c r="SQC41" s="1177"/>
      <c r="SQD41" s="1177"/>
      <c r="SQE41" s="1177"/>
      <c r="SQF41" s="1177"/>
      <c r="SQG41" s="1177"/>
      <c r="SQH41" s="1177"/>
      <c r="SQI41" s="1177"/>
      <c r="SQJ41" s="1177"/>
      <c r="SQK41" s="1177"/>
      <c r="SQL41" s="1177"/>
      <c r="SQM41" s="1177"/>
      <c r="SQN41" s="1177"/>
      <c r="SQO41" s="1177"/>
      <c r="SQP41" s="1177"/>
      <c r="SQQ41" s="1177"/>
      <c r="SQR41" s="1177"/>
      <c r="SQS41" s="1177"/>
      <c r="SQT41" s="1177"/>
      <c r="SQU41" s="1177"/>
      <c r="SQV41" s="1177"/>
      <c r="SQW41" s="1177"/>
      <c r="SQX41" s="1177"/>
      <c r="SQY41" s="1177"/>
      <c r="SQZ41" s="1177"/>
      <c r="SRA41" s="1177"/>
      <c r="SRB41" s="1177"/>
      <c r="SRC41" s="1177"/>
      <c r="SRD41" s="1177"/>
      <c r="SRE41" s="1177"/>
      <c r="SRF41" s="1177"/>
      <c r="SRG41" s="1177"/>
      <c r="SRH41" s="1177"/>
      <c r="SRI41" s="1177"/>
      <c r="SRJ41" s="1177"/>
      <c r="SRK41" s="1177"/>
      <c r="SRL41" s="1177"/>
      <c r="SRM41" s="1177"/>
      <c r="SRN41" s="1177"/>
      <c r="SRO41" s="1177"/>
      <c r="SRP41" s="1177"/>
      <c r="SRQ41" s="1177"/>
      <c r="SRR41" s="1177"/>
      <c r="SRS41" s="1177"/>
      <c r="SRT41" s="1177"/>
      <c r="SRU41" s="1177"/>
      <c r="SRV41" s="1177"/>
      <c r="SRW41" s="1177"/>
      <c r="SRX41" s="1177"/>
      <c r="SRY41" s="1177"/>
      <c r="SRZ41" s="1177"/>
      <c r="SSA41" s="1177"/>
      <c r="SSB41" s="1177"/>
      <c r="SSC41" s="1177"/>
      <c r="SSD41" s="1177"/>
      <c r="SSE41" s="1177"/>
      <c r="SSF41" s="1177"/>
      <c r="SSG41" s="1177"/>
      <c r="SSH41" s="1177"/>
      <c r="SSI41" s="1177"/>
      <c r="SSJ41" s="1177"/>
      <c r="SSK41" s="1177"/>
      <c r="SSL41" s="1177"/>
      <c r="SSM41" s="1177"/>
      <c r="SSN41" s="1177"/>
      <c r="SSO41" s="1177"/>
      <c r="SSP41" s="1177"/>
      <c r="SSQ41" s="1177"/>
      <c r="SSR41" s="1177"/>
      <c r="SSS41" s="1177"/>
      <c r="SST41" s="1177"/>
      <c r="SSU41" s="1177"/>
      <c r="SSV41" s="1177"/>
      <c r="SSW41" s="1177"/>
      <c r="SSX41" s="1177"/>
      <c r="SSY41" s="1177"/>
      <c r="SSZ41" s="1177"/>
      <c r="STA41" s="1177"/>
      <c r="STB41" s="1177"/>
      <c r="STC41" s="1177"/>
      <c r="STD41" s="1177"/>
      <c r="STE41" s="1177"/>
      <c r="STF41" s="1177"/>
      <c r="STG41" s="1177"/>
      <c r="STH41" s="1177"/>
      <c r="STI41" s="1177"/>
      <c r="STJ41" s="1177"/>
      <c r="STK41" s="1177"/>
      <c r="STL41" s="1177"/>
      <c r="STM41" s="1177"/>
      <c r="STN41" s="1177"/>
      <c r="STO41" s="1177"/>
      <c r="STP41" s="1177"/>
      <c r="STQ41" s="1177"/>
      <c r="STR41" s="1177"/>
      <c r="STS41" s="1177"/>
      <c r="STT41" s="1177"/>
      <c r="STU41" s="1177"/>
      <c r="STV41" s="1177"/>
      <c r="STW41" s="1177"/>
      <c r="STX41" s="1177"/>
      <c r="STY41" s="1177"/>
      <c r="STZ41" s="1177"/>
      <c r="SUA41" s="1177"/>
      <c r="SUB41" s="1177"/>
      <c r="SUC41" s="1177"/>
      <c r="SUD41" s="1177"/>
      <c r="SUE41" s="1177"/>
      <c r="SUF41" s="1177"/>
      <c r="SUG41" s="1177"/>
      <c r="SUH41" s="1177"/>
      <c r="SUI41" s="1177"/>
      <c r="SUJ41" s="1177"/>
      <c r="SUK41" s="1177"/>
      <c r="SUL41" s="1177"/>
      <c r="SUM41" s="1177"/>
      <c r="SUN41" s="1177"/>
      <c r="SUO41" s="1177"/>
      <c r="SUP41" s="1177"/>
      <c r="SUQ41" s="1177"/>
      <c r="SUR41" s="1177"/>
      <c r="SUS41" s="1177"/>
      <c r="SUT41" s="1177"/>
      <c r="SUU41" s="1177"/>
      <c r="SUV41" s="1177"/>
      <c r="SUW41" s="1177"/>
      <c r="SUX41" s="1177"/>
      <c r="SUY41" s="1177"/>
      <c r="SUZ41" s="1177"/>
      <c r="SVA41" s="1177"/>
      <c r="SVB41" s="1177"/>
      <c r="SVC41" s="1177"/>
      <c r="SVD41" s="1177"/>
      <c r="SVE41" s="1177"/>
      <c r="SVF41" s="1177"/>
      <c r="SVG41" s="1177"/>
      <c r="SVH41" s="1177"/>
      <c r="SVI41" s="1177"/>
      <c r="SVJ41" s="1177"/>
      <c r="SVK41" s="1177"/>
      <c r="SVL41" s="1177"/>
      <c r="SVM41" s="1177"/>
      <c r="SVN41" s="1177"/>
      <c r="SVO41" s="1177"/>
      <c r="SVP41" s="1177"/>
      <c r="SVQ41" s="1177"/>
      <c r="SVR41" s="1177"/>
      <c r="SVS41" s="1177"/>
      <c r="SVT41" s="1177"/>
      <c r="SVU41" s="1177"/>
      <c r="SVV41" s="1177"/>
      <c r="SVW41" s="1177"/>
      <c r="SVX41" s="1177"/>
      <c r="SVY41" s="1177"/>
      <c r="SVZ41" s="1177"/>
      <c r="SWA41" s="1177"/>
      <c r="SWB41" s="1177"/>
      <c r="SWC41" s="1177"/>
      <c r="SWD41" s="1177"/>
      <c r="SWE41" s="1177"/>
      <c r="SWF41" s="1177"/>
      <c r="SWG41" s="1177"/>
      <c r="SWH41" s="1177"/>
      <c r="SWI41" s="1177"/>
      <c r="SWJ41" s="1177"/>
      <c r="SWK41" s="1177"/>
      <c r="SWL41" s="1177"/>
      <c r="SWM41" s="1177"/>
      <c r="SWN41" s="1177"/>
      <c r="SWO41" s="1177"/>
      <c r="SWP41" s="1177"/>
      <c r="SWQ41" s="1177"/>
      <c r="SWR41" s="1177"/>
      <c r="SWS41" s="1177"/>
      <c r="SWT41" s="1177"/>
      <c r="SWU41" s="1177"/>
      <c r="SWV41" s="1177"/>
      <c r="SWW41" s="1177"/>
      <c r="SWX41" s="1177"/>
      <c r="SWY41" s="1177"/>
      <c r="SWZ41" s="1177"/>
      <c r="SXA41" s="1177"/>
      <c r="SXB41" s="1177"/>
      <c r="SXC41" s="1177"/>
      <c r="SXD41" s="1177"/>
      <c r="SXE41" s="1177"/>
      <c r="SXF41" s="1177"/>
      <c r="SXG41" s="1177"/>
      <c r="SXH41" s="1177"/>
      <c r="SXI41" s="1177"/>
      <c r="SXJ41" s="1177"/>
      <c r="SXK41" s="1177"/>
      <c r="SXL41" s="1177"/>
      <c r="SXM41" s="1177"/>
      <c r="SXN41" s="1177"/>
      <c r="SXO41" s="1177"/>
      <c r="SXP41" s="1177"/>
      <c r="SXQ41" s="1177"/>
      <c r="SXR41" s="1177"/>
      <c r="SXS41" s="1177"/>
      <c r="SXT41" s="1177"/>
      <c r="SXU41" s="1177"/>
      <c r="SXV41" s="1177"/>
      <c r="SXW41" s="1177"/>
      <c r="SXX41" s="1177"/>
      <c r="SXY41" s="1177"/>
      <c r="SXZ41" s="1177"/>
      <c r="SYA41" s="1177"/>
      <c r="SYB41" s="1177"/>
      <c r="SYC41" s="1177"/>
      <c r="SYD41" s="1177"/>
      <c r="SYE41" s="1177"/>
      <c r="SYF41" s="1177"/>
      <c r="SYG41" s="1177"/>
      <c r="SYH41" s="1177"/>
      <c r="SYI41" s="1177"/>
      <c r="SYJ41" s="1177"/>
      <c r="SYK41" s="1177"/>
      <c r="SYL41" s="1177"/>
      <c r="SYM41" s="1177"/>
      <c r="SYN41" s="1177"/>
      <c r="SYO41" s="1177"/>
      <c r="SYP41" s="1177"/>
      <c r="SYQ41" s="1177"/>
      <c r="SYR41" s="1177"/>
      <c r="SYS41" s="1177"/>
      <c r="SYT41" s="1177"/>
      <c r="SYU41" s="1177"/>
      <c r="SYV41" s="1177"/>
      <c r="SYW41" s="1177"/>
      <c r="SYX41" s="1177"/>
      <c r="SYY41" s="1177"/>
      <c r="SYZ41" s="1177"/>
      <c r="SZA41" s="1177"/>
      <c r="SZB41" s="1177"/>
      <c r="SZC41" s="1177"/>
      <c r="SZD41" s="1177"/>
      <c r="SZE41" s="1177"/>
      <c r="SZF41" s="1177"/>
      <c r="SZG41" s="1177"/>
      <c r="SZH41" s="1177"/>
      <c r="SZI41" s="1177"/>
      <c r="SZJ41" s="1177"/>
      <c r="SZK41" s="1177"/>
      <c r="SZL41" s="1177"/>
      <c r="SZM41" s="1177"/>
      <c r="SZN41" s="1177"/>
      <c r="SZO41" s="1177"/>
      <c r="SZP41" s="1177"/>
      <c r="SZQ41" s="1177"/>
      <c r="SZR41" s="1177"/>
      <c r="SZS41" s="1177"/>
      <c r="SZT41" s="1177"/>
      <c r="SZU41" s="1177"/>
      <c r="SZV41" s="1177"/>
      <c r="SZW41" s="1177"/>
      <c r="SZX41" s="1177"/>
      <c r="SZY41" s="1177"/>
      <c r="SZZ41" s="1177"/>
      <c r="TAA41" s="1177"/>
      <c r="TAB41" s="1177"/>
      <c r="TAC41" s="1177"/>
      <c r="TAD41" s="1177"/>
      <c r="TAE41" s="1177"/>
      <c r="TAF41" s="1177"/>
      <c r="TAG41" s="1177"/>
      <c r="TAH41" s="1177"/>
      <c r="TAI41" s="1177"/>
      <c r="TAJ41" s="1177"/>
      <c r="TAK41" s="1177"/>
      <c r="TAL41" s="1177"/>
      <c r="TAM41" s="1177"/>
      <c r="TAN41" s="1177"/>
      <c r="TAO41" s="1177"/>
      <c r="TAP41" s="1177"/>
      <c r="TAQ41" s="1177"/>
      <c r="TAR41" s="1177"/>
      <c r="TAS41" s="1177"/>
      <c r="TAT41" s="1177"/>
      <c r="TAU41" s="1177"/>
      <c r="TAV41" s="1177"/>
      <c r="TAW41" s="1177"/>
      <c r="TAX41" s="1177"/>
      <c r="TAY41" s="1177"/>
      <c r="TAZ41" s="1177"/>
      <c r="TBA41" s="1177"/>
      <c r="TBB41" s="1177"/>
      <c r="TBC41" s="1177"/>
      <c r="TBD41" s="1177"/>
      <c r="TBE41" s="1177"/>
      <c r="TBF41" s="1177"/>
      <c r="TBG41" s="1177"/>
      <c r="TBH41" s="1177"/>
      <c r="TBI41" s="1177"/>
      <c r="TBJ41" s="1177"/>
      <c r="TBK41" s="1177"/>
      <c r="TBL41" s="1177"/>
      <c r="TBM41" s="1177"/>
      <c r="TBN41" s="1177"/>
      <c r="TBO41" s="1177"/>
      <c r="TBP41" s="1177"/>
      <c r="TBQ41" s="1177"/>
      <c r="TBR41" s="1177"/>
      <c r="TBS41" s="1177"/>
      <c r="TBT41" s="1177"/>
      <c r="TBU41" s="1177"/>
      <c r="TBV41" s="1177"/>
      <c r="TBW41" s="1177"/>
      <c r="TBX41" s="1177"/>
      <c r="TBY41" s="1177"/>
      <c r="TBZ41" s="1177"/>
      <c r="TCA41" s="1177"/>
      <c r="TCB41" s="1177"/>
      <c r="TCC41" s="1177"/>
      <c r="TCD41" s="1177"/>
      <c r="TCE41" s="1177"/>
      <c r="TCF41" s="1177"/>
      <c r="TCG41" s="1177"/>
      <c r="TCH41" s="1177"/>
      <c r="TCI41" s="1177"/>
      <c r="TCJ41" s="1177"/>
      <c r="TCK41" s="1177"/>
      <c r="TCL41" s="1177"/>
      <c r="TCM41" s="1177"/>
      <c r="TCN41" s="1177"/>
      <c r="TCO41" s="1177"/>
      <c r="TCP41" s="1177"/>
      <c r="TCQ41" s="1177"/>
      <c r="TCR41" s="1177"/>
      <c r="TCS41" s="1177"/>
      <c r="TCT41" s="1177"/>
      <c r="TCU41" s="1177"/>
      <c r="TCV41" s="1177"/>
      <c r="TCW41" s="1177"/>
      <c r="TCX41" s="1177"/>
      <c r="TCY41" s="1177"/>
      <c r="TCZ41" s="1177"/>
      <c r="TDA41" s="1177"/>
      <c r="TDB41" s="1177"/>
      <c r="TDC41" s="1177"/>
      <c r="TDD41" s="1177"/>
      <c r="TDE41" s="1177"/>
      <c r="TDF41" s="1177"/>
      <c r="TDG41" s="1177"/>
      <c r="TDH41" s="1177"/>
      <c r="TDI41" s="1177"/>
      <c r="TDJ41" s="1177"/>
      <c r="TDK41" s="1177"/>
      <c r="TDL41" s="1177"/>
      <c r="TDM41" s="1177"/>
      <c r="TDN41" s="1177"/>
      <c r="TDO41" s="1177"/>
      <c r="TDP41" s="1177"/>
      <c r="TDQ41" s="1177"/>
      <c r="TDR41" s="1177"/>
      <c r="TDS41" s="1177"/>
      <c r="TDT41" s="1177"/>
      <c r="TDU41" s="1177"/>
      <c r="TDV41" s="1177"/>
      <c r="TDW41" s="1177"/>
      <c r="TDX41" s="1177"/>
      <c r="TDY41" s="1177"/>
      <c r="TDZ41" s="1177"/>
      <c r="TEA41" s="1177"/>
      <c r="TEB41" s="1177"/>
      <c r="TEC41" s="1177"/>
      <c r="TED41" s="1177"/>
      <c r="TEE41" s="1177"/>
      <c r="TEF41" s="1177"/>
      <c r="TEG41" s="1177"/>
      <c r="TEH41" s="1177"/>
      <c r="TEI41" s="1177"/>
      <c r="TEJ41" s="1177"/>
      <c r="TEK41" s="1177"/>
      <c r="TEL41" s="1177"/>
      <c r="TEM41" s="1177"/>
      <c r="TEN41" s="1177"/>
      <c r="TEO41" s="1177"/>
      <c r="TEP41" s="1177"/>
      <c r="TEQ41" s="1177"/>
      <c r="TER41" s="1177"/>
      <c r="TES41" s="1177"/>
      <c r="TET41" s="1177"/>
      <c r="TEU41" s="1177"/>
      <c r="TEV41" s="1177"/>
      <c r="TEW41" s="1177"/>
      <c r="TEX41" s="1177"/>
      <c r="TEY41" s="1177"/>
      <c r="TEZ41" s="1177"/>
      <c r="TFA41" s="1177"/>
      <c r="TFB41" s="1177"/>
      <c r="TFC41" s="1177"/>
      <c r="TFD41" s="1177"/>
      <c r="TFE41" s="1177"/>
      <c r="TFF41" s="1177"/>
      <c r="TFG41" s="1177"/>
      <c r="TFH41" s="1177"/>
      <c r="TFI41" s="1177"/>
      <c r="TFJ41" s="1177"/>
      <c r="TFK41" s="1177"/>
      <c r="TFL41" s="1177"/>
      <c r="TFM41" s="1177"/>
      <c r="TFN41" s="1177"/>
      <c r="TFO41" s="1177"/>
      <c r="TFP41" s="1177"/>
      <c r="TFQ41" s="1177"/>
      <c r="TFR41" s="1177"/>
      <c r="TFS41" s="1177"/>
      <c r="TFT41" s="1177"/>
      <c r="TFU41" s="1177"/>
      <c r="TFV41" s="1177"/>
      <c r="TFW41" s="1177"/>
      <c r="TFX41" s="1177"/>
      <c r="TFY41" s="1177"/>
      <c r="TFZ41" s="1177"/>
      <c r="TGA41" s="1177"/>
      <c r="TGB41" s="1177"/>
      <c r="TGC41" s="1177"/>
      <c r="TGD41" s="1177"/>
      <c r="TGE41" s="1177"/>
      <c r="TGF41" s="1177"/>
      <c r="TGG41" s="1177"/>
      <c r="TGH41" s="1177"/>
      <c r="TGI41" s="1177"/>
      <c r="TGJ41" s="1177"/>
      <c r="TGK41" s="1177"/>
      <c r="TGL41" s="1177"/>
      <c r="TGM41" s="1177"/>
      <c r="TGN41" s="1177"/>
      <c r="TGO41" s="1177"/>
      <c r="TGP41" s="1177"/>
      <c r="TGQ41" s="1177"/>
      <c r="TGR41" s="1177"/>
      <c r="TGS41" s="1177"/>
      <c r="TGT41" s="1177"/>
      <c r="TGU41" s="1177"/>
      <c r="TGV41" s="1177"/>
      <c r="TGW41" s="1177"/>
      <c r="TGX41" s="1177"/>
      <c r="TGY41" s="1177"/>
      <c r="TGZ41" s="1177"/>
      <c r="THA41" s="1177"/>
      <c r="THB41" s="1177"/>
      <c r="THC41" s="1177"/>
      <c r="THD41" s="1177"/>
      <c r="THE41" s="1177"/>
      <c r="THF41" s="1177"/>
      <c r="THG41" s="1177"/>
      <c r="THH41" s="1177"/>
      <c r="THI41" s="1177"/>
      <c r="THJ41" s="1177"/>
      <c r="THK41" s="1177"/>
      <c r="THL41" s="1177"/>
      <c r="THM41" s="1177"/>
      <c r="THN41" s="1177"/>
      <c r="THO41" s="1177"/>
      <c r="THP41" s="1177"/>
      <c r="THQ41" s="1177"/>
      <c r="THR41" s="1177"/>
      <c r="THS41" s="1177"/>
      <c r="THT41" s="1177"/>
      <c r="THU41" s="1177"/>
      <c r="THV41" s="1177"/>
      <c r="THW41" s="1177"/>
      <c r="THX41" s="1177"/>
      <c r="THY41" s="1177"/>
      <c r="THZ41" s="1177"/>
      <c r="TIA41" s="1177"/>
      <c r="TIB41" s="1177"/>
      <c r="TIC41" s="1177"/>
      <c r="TID41" s="1177"/>
      <c r="TIE41" s="1177"/>
      <c r="TIF41" s="1177"/>
      <c r="TIG41" s="1177"/>
      <c r="TIH41" s="1177"/>
      <c r="TII41" s="1177"/>
      <c r="TIJ41" s="1177"/>
      <c r="TIK41" s="1177"/>
      <c r="TIL41" s="1177"/>
      <c r="TIM41" s="1177"/>
      <c r="TIN41" s="1177"/>
      <c r="TIO41" s="1177"/>
      <c r="TIP41" s="1177"/>
      <c r="TIQ41" s="1177"/>
      <c r="TIR41" s="1177"/>
      <c r="TIS41" s="1177"/>
      <c r="TIT41" s="1177"/>
      <c r="TIU41" s="1177"/>
      <c r="TIV41" s="1177"/>
      <c r="TIW41" s="1177"/>
      <c r="TIX41" s="1177"/>
      <c r="TIY41" s="1177"/>
      <c r="TIZ41" s="1177"/>
      <c r="TJA41" s="1177"/>
      <c r="TJB41" s="1177"/>
      <c r="TJC41" s="1177"/>
      <c r="TJD41" s="1177"/>
      <c r="TJE41" s="1177"/>
      <c r="TJF41" s="1177"/>
      <c r="TJG41" s="1177"/>
      <c r="TJH41" s="1177"/>
      <c r="TJI41" s="1177"/>
      <c r="TJJ41" s="1177"/>
      <c r="TJK41" s="1177"/>
      <c r="TJL41" s="1177"/>
      <c r="TJM41" s="1177"/>
      <c r="TJN41" s="1177"/>
      <c r="TJO41" s="1177"/>
      <c r="TJP41" s="1177"/>
      <c r="TJQ41" s="1177"/>
      <c r="TJR41" s="1177"/>
      <c r="TJS41" s="1177"/>
      <c r="TJT41" s="1177"/>
      <c r="TJU41" s="1177"/>
      <c r="TJV41" s="1177"/>
      <c r="TJW41" s="1177"/>
      <c r="TJX41" s="1177"/>
      <c r="TJY41" s="1177"/>
      <c r="TJZ41" s="1177"/>
      <c r="TKA41" s="1177"/>
      <c r="TKB41" s="1177"/>
      <c r="TKC41" s="1177"/>
      <c r="TKD41" s="1177"/>
      <c r="TKE41" s="1177"/>
      <c r="TKF41" s="1177"/>
      <c r="TKG41" s="1177"/>
      <c r="TKH41" s="1177"/>
      <c r="TKI41" s="1177"/>
      <c r="TKJ41" s="1177"/>
      <c r="TKK41" s="1177"/>
      <c r="TKL41" s="1177"/>
      <c r="TKM41" s="1177"/>
      <c r="TKN41" s="1177"/>
      <c r="TKO41" s="1177"/>
      <c r="TKP41" s="1177"/>
      <c r="TKQ41" s="1177"/>
      <c r="TKR41" s="1177"/>
      <c r="TKS41" s="1177"/>
      <c r="TKT41" s="1177"/>
      <c r="TKU41" s="1177"/>
      <c r="TKV41" s="1177"/>
      <c r="TKW41" s="1177"/>
      <c r="TKX41" s="1177"/>
      <c r="TKY41" s="1177"/>
      <c r="TKZ41" s="1177"/>
      <c r="TLA41" s="1177"/>
      <c r="TLB41" s="1177"/>
      <c r="TLC41" s="1177"/>
      <c r="TLD41" s="1177"/>
      <c r="TLE41" s="1177"/>
      <c r="TLF41" s="1177"/>
      <c r="TLG41" s="1177"/>
      <c r="TLH41" s="1177"/>
      <c r="TLI41" s="1177"/>
      <c r="TLJ41" s="1177"/>
      <c r="TLK41" s="1177"/>
      <c r="TLL41" s="1177"/>
      <c r="TLM41" s="1177"/>
      <c r="TLN41" s="1177"/>
      <c r="TLO41" s="1177"/>
      <c r="TLP41" s="1177"/>
      <c r="TLQ41" s="1177"/>
      <c r="TLR41" s="1177"/>
      <c r="TLS41" s="1177"/>
      <c r="TLT41" s="1177"/>
      <c r="TLU41" s="1177"/>
      <c r="TLV41" s="1177"/>
      <c r="TLW41" s="1177"/>
      <c r="TLX41" s="1177"/>
      <c r="TLY41" s="1177"/>
      <c r="TLZ41" s="1177"/>
      <c r="TMA41" s="1177"/>
      <c r="TMB41" s="1177"/>
      <c r="TMC41" s="1177"/>
      <c r="TMD41" s="1177"/>
      <c r="TME41" s="1177"/>
      <c r="TMF41" s="1177"/>
      <c r="TMG41" s="1177"/>
      <c r="TMH41" s="1177"/>
      <c r="TMI41" s="1177"/>
      <c r="TMJ41" s="1177"/>
      <c r="TMK41" s="1177"/>
      <c r="TML41" s="1177"/>
      <c r="TMM41" s="1177"/>
      <c r="TMN41" s="1177"/>
      <c r="TMO41" s="1177"/>
      <c r="TMP41" s="1177"/>
      <c r="TMQ41" s="1177"/>
      <c r="TMR41" s="1177"/>
      <c r="TMS41" s="1177"/>
      <c r="TMT41" s="1177"/>
      <c r="TMU41" s="1177"/>
      <c r="TMV41" s="1177"/>
      <c r="TMW41" s="1177"/>
      <c r="TMX41" s="1177"/>
      <c r="TMY41" s="1177"/>
      <c r="TMZ41" s="1177"/>
      <c r="TNA41" s="1177"/>
      <c r="TNB41" s="1177"/>
      <c r="TNC41" s="1177"/>
      <c r="TND41" s="1177"/>
      <c r="TNE41" s="1177"/>
      <c r="TNF41" s="1177"/>
      <c r="TNG41" s="1177"/>
      <c r="TNH41" s="1177"/>
      <c r="TNI41" s="1177"/>
      <c r="TNJ41" s="1177"/>
      <c r="TNK41" s="1177"/>
      <c r="TNL41" s="1177"/>
      <c r="TNM41" s="1177"/>
      <c r="TNN41" s="1177"/>
      <c r="TNO41" s="1177"/>
      <c r="TNP41" s="1177"/>
      <c r="TNQ41" s="1177"/>
      <c r="TNR41" s="1177"/>
      <c r="TNS41" s="1177"/>
      <c r="TNT41" s="1177"/>
      <c r="TNU41" s="1177"/>
      <c r="TNV41" s="1177"/>
      <c r="TNW41" s="1177"/>
      <c r="TNX41" s="1177"/>
      <c r="TNY41" s="1177"/>
      <c r="TNZ41" s="1177"/>
      <c r="TOA41" s="1177"/>
      <c r="TOB41" s="1177"/>
      <c r="TOC41" s="1177"/>
      <c r="TOD41" s="1177"/>
      <c r="TOE41" s="1177"/>
      <c r="TOF41" s="1177"/>
      <c r="TOG41" s="1177"/>
      <c r="TOH41" s="1177"/>
      <c r="TOI41" s="1177"/>
      <c r="TOJ41" s="1177"/>
      <c r="TOK41" s="1177"/>
      <c r="TOL41" s="1177"/>
      <c r="TOM41" s="1177"/>
      <c r="TON41" s="1177"/>
      <c r="TOO41" s="1177"/>
      <c r="TOP41" s="1177"/>
      <c r="TOQ41" s="1177"/>
      <c r="TOR41" s="1177"/>
      <c r="TOS41" s="1177"/>
      <c r="TOT41" s="1177"/>
      <c r="TOU41" s="1177"/>
      <c r="TOV41" s="1177"/>
      <c r="TOW41" s="1177"/>
      <c r="TOX41" s="1177"/>
      <c r="TOY41" s="1177"/>
      <c r="TOZ41" s="1177"/>
      <c r="TPA41" s="1177"/>
      <c r="TPB41" s="1177"/>
      <c r="TPC41" s="1177"/>
      <c r="TPD41" s="1177"/>
      <c r="TPE41" s="1177"/>
      <c r="TPF41" s="1177"/>
      <c r="TPG41" s="1177"/>
      <c r="TPH41" s="1177"/>
      <c r="TPI41" s="1177"/>
      <c r="TPJ41" s="1177"/>
      <c r="TPK41" s="1177"/>
      <c r="TPL41" s="1177"/>
      <c r="TPM41" s="1177"/>
      <c r="TPN41" s="1177"/>
      <c r="TPO41" s="1177"/>
      <c r="TPP41" s="1177"/>
      <c r="TPQ41" s="1177"/>
      <c r="TPR41" s="1177"/>
      <c r="TPS41" s="1177"/>
      <c r="TPT41" s="1177"/>
      <c r="TPU41" s="1177"/>
      <c r="TPV41" s="1177"/>
      <c r="TPW41" s="1177"/>
      <c r="TPX41" s="1177"/>
      <c r="TPY41" s="1177"/>
      <c r="TPZ41" s="1177"/>
      <c r="TQA41" s="1177"/>
      <c r="TQB41" s="1177"/>
      <c r="TQC41" s="1177"/>
      <c r="TQD41" s="1177"/>
      <c r="TQE41" s="1177"/>
      <c r="TQF41" s="1177"/>
      <c r="TQG41" s="1177"/>
      <c r="TQH41" s="1177"/>
      <c r="TQI41" s="1177"/>
      <c r="TQJ41" s="1177"/>
      <c r="TQK41" s="1177"/>
      <c r="TQL41" s="1177"/>
      <c r="TQM41" s="1177"/>
      <c r="TQN41" s="1177"/>
      <c r="TQO41" s="1177"/>
      <c r="TQP41" s="1177"/>
      <c r="TQQ41" s="1177"/>
      <c r="TQR41" s="1177"/>
      <c r="TQS41" s="1177"/>
      <c r="TQT41" s="1177"/>
      <c r="TQU41" s="1177"/>
      <c r="TQV41" s="1177"/>
      <c r="TQW41" s="1177"/>
      <c r="TQX41" s="1177"/>
      <c r="TQY41" s="1177"/>
      <c r="TQZ41" s="1177"/>
      <c r="TRA41" s="1177"/>
      <c r="TRB41" s="1177"/>
      <c r="TRC41" s="1177"/>
      <c r="TRD41" s="1177"/>
      <c r="TRE41" s="1177"/>
      <c r="TRF41" s="1177"/>
      <c r="TRG41" s="1177"/>
      <c r="TRH41" s="1177"/>
      <c r="TRI41" s="1177"/>
      <c r="TRJ41" s="1177"/>
      <c r="TRK41" s="1177"/>
      <c r="TRL41" s="1177"/>
      <c r="TRM41" s="1177"/>
      <c r="TRN41" s="1177"/>
      <c r="TRO41" s="1177"/>
      <c r="TRP41" s="1177"/>
      <c r="TRQ41" s="1177"/>
      <c r="TRR41" s="1177"/>
      <c r="TRS41" s="1177"/>
      <c r="TRT41" s="1177"/>
      <c r="TRU41" s="1177"/>
      <c r="TRV41" s="1177"/>
      <c r="TRW41" s="1177"/>
      <c r="TRX41" s="1177"/>
      <c r="TRY41" s="1177"/>
      <c r="TRZ41" s="1177"/>
      <c r="TSA41" s="1177"/>
      <c r="TSB41" s="1177"/>
      <c r="TSC41" s="1177"/>
      <c r="TSD41" s="1177"/>
      <c r="TSE41" s="1177"/>
      <c r="TSF41" s="1177"/>
      <c r="TSG41" s="1177"/>
      <c r="TSH41" s="1177"/>
      <c r="TSI41" s="1177"/>
      <c r="TSJ41" s="1177"/>
      <c r="TSK41" s="1177"/>
      <c r="TSL41" s="1177"/>
      <c r="TSM41" s="1177"/>
      <c r="TSN41" s="1177"/>
      <c r="TSO41" s="1177"/>
      <c r="TSP41" s="1177"/>
      <c r="TSQ41" s="1177"/>
      <c r="TSR41" s="1177"/>
      <c r="TSS41" s="1177"/>
      <c r="TST41" s="1177"/>
      <c r="TSU41" s="1177"/>
      <c r="TSV41" s="1177"/>
      <c r="TSW41" s="1177"/>
      <c r="TSX41" s="1177"/>
      <c r="TSY41" s="1177"/>
      <c r="TSZ41" s="1177"/>
      <c r="TTA41" s="1177"/>
      <c r="TTB41" s="1177"/>
      <c r="TTC41" s="1177"/>
      <c r="TTD41" s="1177"/>
      <c r="TTE41" s="1177"/>
      <c r="TTF41" s="1177"/>
      <c r="TTG41" s="1177"/>
      <c r="TTH41" s="1177"/>
      <c r="TTI41" s="1177"/>
      <c r="TTJ41" s="1177"/>
      <c r="TTK41" s="1177"/>
      <c r="TTL41" s="1177"/>
      <c r="TTM41" s="1177"/>
      <c r="TTN41" s="1177"/>
      <c r="TTO41" s="1177"/>
      <c r="TTP41" s="1177"/>
      <c r="TTQ41" s="1177"/>
      <c r="TTR41" s="1177"/>
      <c r="TTS41" s="1177"/>
      <c r="TTT41" s="1177"/>
      <c r="TTU41" s="1177"/>
      <c r="TTV41" s="1177"/>
      <c r="TTW41" s="1177"/>
      <c r="TTX41" s="1177"/>
      <c r="TTY41" s="1177"/>
      <c r="TTZ41" s="1177"/>
      <c r="TUA41" s="1177"/>
      <c r="TUB41" s="1177"/>
      <c r="TUC41" s="1177"/>
      <c r="TUD41" s="1177"/>
      <c r="TUE41" s="1177"/>
      <c r="TUF41" s="1177"/>
      <c r="TUG41" s="1177"/>
      <c r="TUH41" s="1177"/>
      <c r="TUI41" s="1177"/>
      <c r="TUJ41" s="1177"/>
      <c r="TUK41" s="1177"/>
      <c r="TUL41" s="1177"/>
      <c r="TUM41" s="1177"/>
      <c r="TUN41" s="1177"/>
      <c r="TUO41" s="1177"/>
      <c r="TUP41" s="1177"/>
      <c r="TUQ41" s="1177"/>
      <c r="TUR41" s="1177"/>
      <c r="TUS41" s="1177"/>
      <c r="TUT41" s="1177"/>
      <c r="TUU41" s="1177"/>
      <c r="TUV41" s="1177"/>
      <c r="TUW41" s="1177"/>
      <c r="TUX41" s="1177"/>
      <c r="TUY41" s="1177"/>
      <c r="TUZ41" s="1177"/>
      <c r="TVA41" s="1177"/>
      <c r="TVB41" s="1177"/>
      <c r="TVC41" s="1177"/>
      <c r="TVD41" s="1177"/>
      <c r="TVE41" s="1177"/>
      <c r="TVF41" s="1177"/>
      <c r="TVG41" s="1177"/>
      <c r="TVH41" s="1177"/>
      <c r="TVI41" s="1177"/>
      <c r="TVJ41" s="1177"/>
      <c r="TVK41" s="1177"/>
      <c r="TVL41" s="1177"/>
      <c r="TVM41" s="1177"/>
      <c r="TVN41" s="1177"/>
      <c r="TVO41" s="1177"/>
      <c r="TVP41" s="1177"/>
      <c r="TVQ41" s="1177"/>
      <c r="TVR41" s="1177"/>
      <c r="TVS41" s="1177"/>
      <c r="TVT41" s="1177"/>
      <c r="TVU41" s="1177"/>
      <c r="TVV41" s="1177"/>
      <c r="TVW41" s="1177"/>
      <c r="TVX41" s="1177"/>
      <c r="TVY41" s="1177"/>
      <c r="TVZ41" s="1177"/>
      <c r="TWA41" s="1177"/>
      <c r="TWB41" s="1177"/>
      <c r="TWC41" s="1177"/>
      <c r="TWD41" s="1177"/>
      <c r="TWE41" s="1177"/>
      <c r="TWF41" s="1177"/>
      <c r="TWG41" s="1177"/>
      <c r="TWH41" s="1177"/>
      <c r="TWI41" s="1177"/>
      <c r="TWJ41" s="1177"/>
      <c r="TWK41" s="1177"/>
      <c r="TWL41" s="1177"/>
      <c r="TWM41" s="1177"/>
      <c r="TWN41" s="1177"/>
      <c r="TWO41" s="1177"/>
      <c r="TWP41" s="1177"/>
      <c r="TWQ41" s="1177"/>
      <c r="TWR41" s="1177"/>
      <c r="TWS41" s="1177"/>
      <c r="TWT41" s="1177"/>
      <c r="TWU41" s="1177"/>
      <c r="TWV41" s="1177"/>
      <c r="TWW41" s="1177"/>
      <c r="TWX41" s="1177"/>
      <c r="TWY41" s="1177"/>
      <c r="TWZ41" s="1177"/>
      <c r="TXA41" s="1177"/>
      <c r="TXB41" s="1177"/>
      <c r="TXC41" s="1177"/>
      <c r="TXD41" s="1177"/>
      <c r="TXE41" s="1177"/>
      <c r="TXF41" s="1177"/>
      <c r="TXG41" s="1177"/>
      <c r="TXH41" s="1177"/>
      <c r="TXI41" s="1177"/>
      <c r="TXJ41" s="1177"/>
      <c r="TXK41" s="1177"/>
      <c r="TXL41" s="1177"/>
      <c r="TXM41" s="1177"/>
      <c r="TXN41" s="1177"/>
      <c r="TXO41" s="1177"/>
      <c r="TXP41" s="1177"/>
      <c r="TXQ41" s="1177"/>
      <c r="TXR41" s="1177"/>
      <c r="TXS41" s="1177"/>
      <c r="TXT41" s="1177"/>
      <c r="TXU41" s="1177"/>
      <c r="TXV41" s="1177"/>
      <c r="TXW41" s="1177"/>
      <c r="TXX41" s="1177"/>
      <c r="TXY41" s="1177"/>
      <c r="TXZ41" s="1177"/>
      <c r="TYA41" s="1177"/>
      <c r="TYB41" s="1177"/>
      <c r="TYC41" s="1177"/>
      <c r="TYD41" s="1177"/>
      <c r="TYE41" s="1177"/>
      <c r="TYF41" s="1177"/>
      <c r="TYG41" s="1177"/>
      <c r="TYH41" s="1177"/>
      <c r="TYI41" s="1177"/>
      <c r="TYJ41" s="1177"/>
      <c r="TYK41" s="1177"/>
      <c r="TYL41" s="1177"/>
      <c r="TYM41" s="1177"/>
      <c r="TYN41" s="1177"/>
      <c r="TYO41" s="1177"/>
      <c r="TYP41" s="1177"/>
      <c r="TYQ41" s="1177"/>
      <c r="TYR41" s="1177"/>
      <c r="TYS41" s="1177"/>
      <c r="TYT41" s="1177"/>
      <c r="TYU41" s="1177"/>
      <c r="TYV41" s="1177"/>
      <c r="TYW41" s="1177"/>
      <c r="TYX41" s="1177"/>
      <c r="TYY41" s="1177"/>
      <c r="TYZ41" s="1177"/>
      <c r="TZA41" s="1177"/>
      <c r="TZB41" s="1177"/>
      <c r="TZC41" s="1177"/>
      <c r="TZD41" s="1177"/>
      <c r="TZE41" s="1177"/>
      <c r="TZF41" s="1177"/>
      <c r="TZG41" s="1177"/>
      <c r="TZH41" s="1177"/>
      <c r="TZI41" s="1177"/>
      <c r="TZJ41" s="1177"/>
      <c r="TZK41" s="1177"/>
      <c r="TZL41" s="1177"/>
      <c r="TZM41" s="1177"/>
      <c r="TZN41" s="1177"/>
      <c r="TZO41" s="1177"/>
      <c r="TZP41" s="1177"/>
      <c r="TZQ41" s="1177"/>
      <c r="TZR41" s="1177"/>
      <c r="TZS41" s="1177"/>
      <c r="TZT41" s="1177"/>
      <c r="TZU41" s="1177"/>
      <c r="TZV41" s="1177"/>
      <c r="TZW41" s="1177"/>
      <c r="TZX41" s="1177"/>
      <c r="TZY41" s="1177"/>
      <c r="TZZ41" s="1177"/>
      <c r="UAA41" s="1177"/>
      <c r="UAB41" s="1177"/>
      <c r="UAC41" s="1177"/>
      <c r="UAD41" s="1177"/>
      <c r="UAE41" s="1177"/>
      <c r="UAF41" s="1177"/>
      <c r="UAG41" s="1177"/>
      <c r="UAH41" s="1177"/>
      <c r="UAI41" s="1177"/>
      <c r="UAJ41" s="1177"/>
      <c r="UAK41" s="1177"/>
      <c r="UAL41" s="1177"/>
      <c r="UAM41" s="1177"/>
      <c r="UAN41" s="1177"/>
      <c r="UAO41" s="1177"/>
      <c r="UAP41" s="1177"/>
      <c r="UAQ41" s="1177"/>
      <c r="UAR41" s="1177"/>
      <c r="UAS41" s="1177"/>
      <c r="UAT41" s="1177"/>
      <c r="UAU41" s="1177"/>
      <c r="UAV41" s="1177"/>
      <c r="UAW41" s="1177"/>
      <c r="UAX41" s="1177"/>
      <c r="UAY41" s="1177"/>
      <c r="UAZ41" s="1177"/>
      <c r="UBA41" s="1177"/>
      <c r="UBB41" s="1177"/>
      <c r="UBC41" s="1177"/>
      <c r="UBD41" s="1177"/>
      <c r="UBE41" s="1177"/>
      <c r="UBF41" s="1177"/>
      <c r="UBG41" s="1177"/>
      <c r="UBH41" s="1177"/>
      <c r="UBI41" s="1177"/>
      <c r="UBJ41" s="1177"/>
      <c r="UBK41" s="1177"/>
      <c r="UBL41" s="1177"/>
      <c r="UBM41" s="1177"/>
      <c r="UBN41" s="1177"/>
      <c r="UBO41" s="1177"/>
      <c r="UBP41" s="1177"/>
      <c r="UBQ41" s="1177"/>
      <c r="UBR41" s="1177"/>
      <c r="UBS41" s="1177"/>
      <c r="UBT41" s="1177"/>
      <c r="UBU41" s="1177"/>
      <c r="UBV41" s="1177"/>
      <c r="UBW41" s="1177"/>
      <c r="UBX41" s="1177"/>
      <c r="UBY41" s="1177"/>
      <c r="UBZ41" s="1177"/>
      <c r="UCA41" s="1177"/>
      <c r="UCB41" s="1177"/>
      <c r="UCC41" s="1177"/>
      <c r="UCD41" s="1177"/>
      <c r="UCE41" s="1177"/>
      <c r="UCF41" s="1177"/>
      <c r="UCG41" s="1177"/>
      <c r="UCH41" s="1177"/>
      <c r="UCI41" s="1177"/>
      <c r="UCJ41" s="1177"/>
      <c r="UCK41" s="1177"/>
      <c r="UCL41" s="1177"/>
      <c r="UCM41" s="1177"/>
      <c r="UCN41" s="1177"/>
      <c r="UCO41" s="1177"/>
      <c r="UCP41" s="1177"/>
      <c r="UCQ41" s="1177"/>
      <c r="UCR41" s="1177"/>
      <c r="UCS41" s="1177"/>
      <c r="UCT41" s="1177"/>
      <c r="UCU41" s="1177"/>
      <c r="UCV41" s="1177"/>
      <c r="UCW41" s="1177"/>
      <c r="UCX41" s="1177"/>
      <c r="UCY41" s="1177"/>
      <c r="UCZ41" s="1177"/>
      <c r="UDA41" s="1177"/>
      <c r="UDB41" s="1177"/>
      <c r="UDC41" s="1177"/>
      <c r="UDD41" s="1177"/>
      <c r="UDE41" s="1177"/>
      <c r="UDF41" s="1177"/>
      <c r="UDG41" s="1177"/>
      <c r="UDH41" s="1177"/>
      <c r="UDI41" s="1177"/>
      <c r="UDJ41" s="1177"/>
      <c r="UDK41" s="1177"/>
      <c r="UDL41" s="1177"/>
      <c r="UDM41" s="1177"/>
      <c r="UDN41" s="1177"/>
      <c r="UDO41" s="1177"/>
      <c r="UDP41" s="1177"/>
      <c r="UDQ41" s="1177"/>
      <c r="UDR41" s="1177"/>
      <c r="UDS41" s="1177"/>
      <c r="UDT41" s="1177"/>
      <c r="UDU41" s="1177"/>
      <c r="UDV41" s="1177"/>
      <c r="UDW41" s="1177"/>
      <c r="UDX41" s="1177"/>
      <c r="UDY41" s="1177"/>
      <c r="UDZ41" s="1177"/>
      <c r="UEA41" s="1177"/>
      <c r="UEB41" s="1177"/>
      <c r="UEC41" s="1177"/>
      <c r="UED41" s="1177"/>
      <c r="UEE41" s="1177"/>
      <c r="UEF41" s="1177"/>
      <c r="UEG41" s="1177"/>
      <c r="UEH41" s="1177"/>
      <c r="UEI41" s="1177"/>
      <c r="UEJ41" s="1177"/>
      <c r="UEK41" s="1177"/>
      <c r="UEL41" s="1177"/>
      <c r="UEM41" s="1177"/>
      <c r="UEN41" s="1177"/>
      <c r="UEO41" s="1177"/>
      <c r="UEP41" s="1177"/>
      <c r="UEQ41" s="1177"/>
      <c r="UER41" s="1177"/>
      <c r="UES41" s="1177"/>
      <c r="UET41" s="1177"/>
      <c r="UEU41" s="1177"/>
      <c r="UEV41" s="1177"/>
      <c r="UEW41" s="1177"/>
      <c r="UEX41" s="1177"/>
      <c r="UEY41" s="1177"/>
      <c r="UEZ41" s="1177"/>
      <c r="UFA41" s="1177"/>
      <c r="UFB41" s="1177"/>
      <c r="UFC41" s="1177"/>
      <c r="UFD41" s="1177"/>
      <c r="UFE41" s="1177"/>
      <c r="UFF41" s="1177"/>
      <c r="UFG41" s="1177"/>
      <c r="UFH41" s="1177"/>
      <c r="UFI41" s="1177"/>
      <c r="UFJ41" s="1177"/>
      <c r="UFK41" s="1177"/>
      <c r="UFL41" s="1177"/>
      <c r="UFM41" s="1177"/>
      <c r="UFN41" s="1177"/>
      <c r="UFO41" s="1177"/>
      <c r="UFP41" s="1177"/>
      <c r="UFQ41" s="1177"/>
      <c r="UFR41" s="1177"/>
      <c r="UFS41" s="1177"/>
      <c r="UFT41" s="1177"/>
      <c r="UFU41" s="1177"/>
      <c r="UFV41" s="1177"/>
      <c r="UFW41" s="1177"/>
      <c r="UFX41" s="1177"/>
      <c r="UFY41" s="1177"/>
      <c r="UFZ41" s="1177"/>
      <c r="UGA41" s="1177"/>
      <c r="UGB41" s="1177"/>
      <c r="UGC41" s="1177"/>
      <c r="UGD41" s="1177"/>
      <c r="UGE41" s="1177"/>
      <c r="UGF41" s="1177"/>
      <c r="UGG41" s="1177"/>
      <c r="UGH41" s="1177"/>
      <c r="UGI41" s="1177"/>
      <c r="UGJ41" s="1177"/>
      <c r="UGK41" s="1177"/>
      <c r="UGL41" s="1177"/>
      <c r="UGM41" s="1177"/>
      <c r="UGN41" s="1177"/>
      <c r="UGO41" s="1177"/>
      <c r="UGP41" s="1177"/>
      <c r="UGQ41" s="1177"/>
      <c r="UGR41" s="1177"/>
      <c r="UGS41" s="1177"/>
      <c r="UGT41" s="1177"/>
      <c r="UGU41" s="1177"/>
      <c r="UGV41" s="1177"/>
      <c r="UGW41" s="1177"/>
      <c r="UGX41" s="1177"/>
      <c r="UGY41" s="1177"/>
      <c r="UGZ41" s="1177"/>
      <c r="UHA41" s="1177"/>
      <c r="UHB41" s="1177"/>
      <c r="UHC41" s="1177"/>
      <c r="UHD41" s="1177"/>
      <c r="UHE41" s="1177"/>
      <c r="UHF41" s="1177"/>
      <c r="UHG41" s="1177"/>
      <c r="UHH41" s="1177"/>
      <c r="UHI41" s="1177"/>
      <c r="UHJ41" s="1177"/>
      <c r="UHK41" s="1177"/>
      <c r="UHL41" s="1177"/>
      <c r="UHM41" s="1177"/>
      <c r="UHN41" s="1177"/>
      <c r="UHO41" s="1177"/>
      <c r="UHP41" s="1177"/>
      <c r="UHQ41" s="1177"/>
      <c r="UHR41" s="1177"/>
      <c r="UHS41" s="1177"/>
      <c r="UHT41" s="1177"/>
      <c r="UHU41" s="1177"/>
      <c r="UHV41" s="1177"/>
      <c r="UHW41" s="1177"/>
      <c r="UHX41" s="1177"/>
      <c r="UHY41" s="1177"/>
      <c r="UHZ41" s="1177"/>
      <c r="UIA41" s="1177"/>
      <c r="UIB41" s="1177"/>
      <c r="UIC41" s="1177"/>
      <c r="UID41" s="1177"/>
      <c r="UIE41" s="1177"/>
      <c r="UIF41" s="1177"/>
      <c r="UIG41" s="1177"/>
      <c r="UIH41" s="1177"/>
      <c r="UII41" s="1177"/>
      <c r="UIJ41" s="1177"/>
      <c r="UIK41" s="1177"/>
      <c r="UIL41" s="1177"/>
      <c r="UIM41" s="1177"/>
      <c r="UIN41" s="1177"/>
      <c r="UIO41" s="1177"/>
      <c r="UIP41" s="1177"/>
      <c r="UIQ41" s="1177"/>
      <c r="UIR41" s="1177"/>
      <c r="UIS41" s="1177"/>
      <c r="UIT41" s="1177"/>
      <c r="UIU41" s="1177"/>
      <c r="UIV41" s="1177"/>
      <c r="UIW41" s="1177"/>
      <c r="UIX41" s="1177"/>
      <c r="UIY41" s="1177"/>
      <c r="UIZ41" s="1177"/>
      <c r="UJA41" s="1177"/>
      <c r="UJB41" s="1177"/>
      <c r="UJC41" s="1177"/>
      <c r="UJD41" s="1177"/>
      <c r="UJE41" s="1177"/>
      <c r="UJF41" s="1177"/>
      <c r="UJG41" s="1177"/>
      <c r="UJH41" s="1177"/>
      <c r="UJI41" s="1177"/>
      <c r="UJJ41" s="1177"/>
      <c r="UJK41" s="1177"/>
      <c r="UJL41" s="1177"/>
      <c r="UJM41" s="1177"/>
      <c r="UJN41" s="1177"/>
      <c r="UJO41" s="1177"/>
      <c r="UJP41" s="1177"/>
      <c r="UJQ41" s="1177"/>
      <c r="UJR41" s="1177"/>
      <c r="UJS41" s="1177"/>
      <c r="UJT41" s="1177"/>
      <c r="UJU41" s="1177"/>
      <c r="UJV41" s="1177"/>
      <c r="UJW41" s="1177"/>
      <c r="UJX41" s="1177"/>
      <c r="UJY41" s="1177"/>
      <c r="UJZ41" s="1177"/>
      <c r="UKA41" s="1177"/>
      <c r="UKB41" s="1177"/>
      <c r="UKC41" s="1177"/>
      <c r="UKD41" s="1177"/>
      <c r="UKE41" s="1177"/>
      <c r="UKF41" s="1177"/>
      <c r="UKG41" s="1177"/>
      <c r="UKH41" s="1177"/>
      <c r="UKI41" s="1177"/>
      <c r="UKJ41" s="1177"/>
      <c r="UKK41" s="1177"/>
      <c r="UKL41" s="1177"/>
      <c r="UKM41" s="1177"/>
      <c r="UKN41" s="1177"/>
      <c r="UKO41" s="1177"/>
      <c r="UKP41" s="1177"/>
      <c r="UKQ41" s="1177"/>
      <c r="UKR41" s="1177"/>
      <c r="UKS41" s="1177"/>
      <c r="UKT41" s="1177"/>
      <c r="UKU41" s="1177"/>
      <c r="UKV41" s="1177"/>
      <c r="UKW41" s="1177"/>
      <c r="UKX41" s="1177"/>
      <c r="UKY41" s="1177"/>
      <c r="UKZ41" s="1177"/>
      <c r="ULA41" s="1177"/>
      <c r="ULB41" s="1177"/>
      <c r="ULC41" s="1177"/>
      <c r="ULD41" s="1177"/>
      <c r="ULE41" s="1177"/>
      <c r="ULF41" s="1177"/>
      <c r="ULG41" s="1177"/>
      <c r="ULH41" s="1177"/>
      <c r="ULI41" s="1177"/>
      <c r="ULJ41" s="1177"/>
      <c r="ULK41" s="1177"/>
      <c r="ULL41" s="1177"/>
      <c r="ULM41" s="1177"/>
      <c r="ULN41" s="1177"/>
      <c r="ULO41" s="1177"/>
      <c r="ULP41" s="1177"/>
      <c r="ULQ41" s="1177"/>
      <c r="ULR41" s="1177"/>
      <c r="ULS41" s="1177"/>
      <c r="ULT41" s="1177"/>
      <c r="ULU41" s="1177"/>
      <c r="ULV41" s="1177"/>
      <c r="ULW41" s="1177"/>
      <c r="ULX41" s="1177"/>
      <c r="ULY41" s="1177"/>
      <c r="ULZ41" s="1177"/>
      <c r="UMA41" s="1177"/>
      <c r="UMB41" s="1177"/>
      <c r="UMC41" s="1177"/>
      <c r="UMD41" s="1177"/>
      <c r="UME41" s="1177"/>
      <c r="UMF41" s="1177"/>
      <c r="UMG41" s="1177"/>
      <c r="UMH41" s="1177"/>
      <c r="UMI41" s="1177"/>
      <c r="UMJ41" s="1177"/>
      <c r="UMK41" s="1177"/>
      <c r="UML41" s="1177"/>
      <c r="UMM41" s="1177"/>
      <c r="UMN41" s="1177"/>
      <c r="UMO41" s="1177"/>
      <c r="UMP41" s="1177"/>
      <c r="UMQ41" s="1177"/>
      <c r="UMR41" s="1177"/>
      <c r="UMS41" s="1177"/>
      <c r="UMT41" s="1177"/>
      <c r="UMU41" s="1177"/>
      <c r="UMV41" s="1177"/>
      <c r="UMW41" s="1177"/>
      <c r="UMX41" s="1177"/>
      <c r="UMY41" s="1177"/>
      <c r="UMZ41" s="1177"/>
      <c r="UNA41" s="1177"/>
      <c r="UNB41" s="1177"/>
      <c r="UNC41" s="1177"/>
      <c r="UND41" s="1177"/>
      <c r="UNE41" s="1177"/>
      <c r="UNF41" s="1177"/>
      <c r="UNG41" s="1177"/>
      <c r="UNH41" s="1177"/>
      <c r="UNI41" s="1177"/>
      <c r="UNJ41" s="1177"/>
      <c r="UNK41" s="1177"/>
      <c r="UNL41" s="1177"/>
      <c r="UNM41" s="1177"/>
      <c r="UNN41" s="1177"/>
      <c r="UNO41" s="1177"/>
      <c r="UNP41" s="1177"/>
      <c r="UNQ41" s="1177"/>
      <c r="UNR41" s="1177"/>
      <c r="UNS41" s="1177"/>
      <c r="UNT41" s="1177"/>
      <c r="UNU41" s="1177"/>
      <c r="UNV41" s="1177"/>
      <c r="UNW41" s="1177"/>
      <c r="UNX41" s="1177"/>
      <c r="UNY41" s="1177"/>
      <c r="UNZ41" s="1177"/>
      <c r="UOA41" s="1177"/>
      <c r="UOB41" s="1177"/>
      <c r="UOC41" s="1177"/>
      <c r="UOD41" s="1177"/>
      <c r="UOE41" s="1177"/>
      <c r="UOF41" s="1177"/>
      <c r="UOG41" s="1177"/>
      <c r="UOH41" s="1177"/>
      <c r="UOI41" s="1177"/>
      <c r="UOJ41" s="1177"/>
      <c r="UOK41" s="1177"/>
      <c r="UOL41" s="1177"/>
      <c r="UOM41" s="1177"/>
      <c r="UON41" s="1177"/>
      <c r="UOO41" s="1177"/>
      <c r="UOP41" s="1177"/>
      <c r="UOQ41" s="1177"/>
      <c r="UOR41" s="1177"/>
      <c r="UOS41" s="1177"/>
      <c r="UOT41" s="1177"/>
      <c r="UOU41" s="1177"/>
      <c r="UOV41" s="1177"/>
      <c r="UOW41" s="1177"/>
      <c r="UOX41" s="1177"/>
      <c r="UOY41" s="1177"/>
      <c r="UOZ41" s="1177"/>
      <c r="UPA41" s="1177"/>
      <c r="UPB41" s="1177"/>
      <c r="UPC41" s="1177"/>
      <c r="UPD41" s="1177"/>
      <c r="UPE41" s="1177"/>
      <c r="UPF41" s="1177"/>
      <c r="UPG41" s="1177"/>
      <c r="UPH41" s="1177"/>
      <c r="UPI41" s="1177"/>
      <c r="UPJ41" s="1177"/>
      <c r="UPK41" s="1177"/>
      <c r="UPL41" s="1177"/>
      <c r="UPM41" s="1177"/>
      <c r="UPN41" s="1177"/>
      <c r="UPO41" s="1177"/>
      <c r="UPP41" s="1177"/>
      <c r="UPQ41" s="1177"/>
      <c r="UPR41" s="1177"/>
      <c r="UPS41" s="1177"/>
      <c r="UPT41" s="1177"/>
      <c r="UPU41" s="1177"/>
      <c r="UPV41" s="1177"/>
      <c r="UPW41" s="1177"/>
      <c r="UPX41" s="1177"/>
      <c r="UPY41" s="1177"/>
      <c r="UPZ41" s="1177"/>
      <c r="UQA41" s="1177"/>
      <c r="UQB41" s="1177"/>
      <c r="UQC41" s="1177"/>
      <c r="UQD41" s="1177"/>
      <c r="UQE41" s="1177"/>
      <c r="UQF41" s="1177"/>
      <c r="UQG41" s="1177"/>
      <c r="UQH41" s="1177"/>
      <c r="UQI41" s="1177"/>
      <c r="UQJ41" s="1177"/>
      <c r="UQK41" s="1177"/>
      <c r="UQL41" s="1177"/>
      <c r="UQM41" s="1177"/>
      <c r="UQN41" s="1177"/>
      <c r="UQO41" s="1177"/>
      <c r="UQP41" s="1177"/>
      <c r="UQQ41" s="1177"/>
      <c r="UQR41" s="1177"/>
      <c r="UQS41" s="1177"/>
      <c r="UQT41" s="1177"/>
      <c r="UQU41" s="1177"/>
      <c r="UQV41" s="1177"/>
      <c r="UQW41" s="1177"/>
      <c r="UQX41" s="1177"/>
      <c r="UQY41" s="1177"/>
      <c r="UQZ41" s="1177"/>
      <c r="URA41" s="1177"/>
      <c r="URB41" s="1177"/>
      <c r="URC41" s="1177"/>
      <c r="URD41" s="1177"/>
      <c r="URE41" s="1177"/>
      <c r="URF41" s="1177"/>
      <c r="URG41" s="1177"/>
      <c r="URH41" s="1177"/>
      <c r="URI41" s="1177"/>
      <c r="URJ41" s="1177"/>
      <c r="URK41" s="1177"/>
      <c r="URL41" s="1177"/>
      <c r="URM41" s="1177"/>
      <c r="URN41" s="1177"/>
      <c r="URO41" s="1177"/>
      <c r="URP41" s="1177"/>
      <c r="URQ41" s="1177"/>
      <c r="URR41" s="1177"/>
      <c r="URS41" s="1177"/>
      <c r="URT41" s="1177"/>
      <c r="URU41" s="1177"/>
      <c r="URV41" s="1177"/>
      <c r="URW41" s="1177"/>
      <c r="URX41" s="1177"/>
      <c r="URY41" s="1177"/>
      <c r="URZ41" s="1177"/>
      <c r="USA41" s="1177"/>
      <c r="USB41" s="1177"/>
      <c r="USC41" s="1177"/>
      <c r="USD41" s="1177"/>
      <c r="USE41" s="1177"/>
      <c r="USF41" s="1177"/>
      <c r="USG41" s="1177"/>
      <c r="USH41" s="1177"/>
      <c r="USI41" s="1177"/>
      <c r="USJ41" s="1177"/>
      <c r="USK41" s="1177"/>
      <c r="USL41" s="1177"/>
      <c r="USM41" s="1177"/>
      <c r="USN41" s="1177"/>
      <c r="USO41" s="1177"/>
      <c r="USP41" s="1177"/>
      <c r="USQ41" s="1177"/>
      <c r="USR41" s="1177"/>
      <c r="USS41" s="1177"/>
      <c r="UST41" s="1177"/>
      <c r="USU41" s="1177"/>
      <c r="USV41" s="1177"/>
      <c r="USW41" s="1177"/>
      <c r="USX41" s="1177"/>
      <c r="USY41" s="1177"/>
      <c r="USZ41" s="1177"/>
      <c r="UTA41" s="1177"/>
      <c r="UTB41" s="1177"/>
      <c r="UTC41" s="1177"/>
      <c r="UTD41" s="1177"/>
      <c r="UTE41" s="1177"/>
      <c r="UTF41" s="1177"/>
      <c r="UTG41" s="1177"/>
      <c r="UTH41" s="1177"/>
      <c r="UTI41" s="1177"/>
      <c r="UTJ41" s="1177"/>
      <c r="UTK41" s="1177"/>
      <c r="UTL41" s="1177"/>
      <c r="UTM41" s="1177"/>
      <c r="UTN41" s="1177"/>
      <c r="UTO41" s="1177"/>
      <c r="UTP41" s="1177"/>
      <c r="UTQ41" s="1177"/>
      <c r="UTR41" s="1177"/>
      <c r="UTS41" s="1177"/>
      <c r="UTT41" s="1177"/>
      <c r="UTU41" s="1177"/>
      <c r="UTV41" s="1177"/>
      <c r="UTW41" s="1177"/>
      <c r="UTX41" s="1177"/>
      <c r="UTY41" s="1177"/>
      <c r="UTZ41" s="1177"/>
      <c r="UUA41" s="1177"/>
      <c r="UUB41" s="1177"/>
      <c r="UUC41" s="1177"/>
      <c r="UUD41" s="1177"/>
      <c r="UUE41" s="1177"/>
      <c r="UUF41" s="1177"/>
      <c r="UUG41" s="1177"/>
      <c r="UUH41" s="1177"/>
      <c r="UUI41" s="1177"/>
      <c r="UUJ41" s="1177"/>
      <c r="UUK41" s="1177"/>
      <c r="UUL41" s="1177"/>
      <c r="UUM41" s="1177"/>
      <c r="UUN41" s="1177"/>
      <c r="UUO41" s="1177"/>
      <c r="UUP41" s="1177"/>
      <c r="UUQ41" s="1177"/>
      <c r="UUR41" s="1177"/>
      <c r="UUS41" s="1177"/>
      <c r="UUT41" s="1177"/>
      <c r="UUU41" s="1177"/>
      <c r="UUV41" s="1177"/>
      <c r="UUW41" s="1177"/>
      <c r="UUX41" s="1177"/>
      <c r="UUY41" s="1177"/>
      <c r="UUZ41" s="1177"/>
      <c r="UVA41" s="1177"/>
      <c r="UVB41" s="1177"/>
      <c r="UVC41" s="1177"/>
      <c r="UVD41" s="1177"/>
      <c r="UVE41" s="1177"/>
      <c r="UVF41" s="1177"/>
      <c r="UVG41" s="1177"/>
      <c r="UVH41" s="1177"/>
      <c r="UVI41" s="1177"/>
      <c r="UVJ41" s="1177"/>
      <c r="UVK41" s="1177"/>
      <c r="UVL41" s="1177"/>
      <c r="UVM41" s="1177"/>
      <c r="UVN41" s="1177"/>
      <c r="UVO41" s="1177"/>
      <c r="UVP41" s="1177"/>
      <c r="UVQ41" s="1177"/>
      <c r="UVR41" s="1177"/>
      <c r="UVS41" s="1177"/>
      <c r="UVT41" s="1177"/>
      <c r="UVU41" s="1177"/>
      <c r="UVV41" s="1177"/>
      <c r="UVW41" s="1177"/>
      <c r="UVX41" s="1177"/>
      <c r="UVY41" s="1177"/>
      <c r="UVZ41" s="1177"/>
      <c r="UWA41" s="1177"/>
      <c r="UWB41" s="1177"/>
      <c r="UWC41" s="1177"/>
      <c r="UWD41" s="1177"/>
      <c r="UWE41" s="1177"/>
      <c r="UWF41" s="1177"/>
      <c r="UWG41" s="1177"/>
      <c r="UWH41" s="1177"/>
      <c r="UWI41" s="1177"/>
      <c r="UWJ41" s="1177"/>
      <c r="UWK41" s="1177"/>
      <c r="UWL41" s="1177"/>
      <c r="UWM41" s="1177"/>
      <c r="UWN41" s="1177"/>
      <c r="UWO41" s="1177"/>
      <c r="UWP41" s="1177"/>
      <c r="UWQ41" s="1177"/>
      <c r="UWR41" s="1177"/>
      <c r="UWS41" s="1177"/>
      <c r="UWT41" s="1177"/>
      <c r="UWU41" s="1177"/>
      <c r="UWV41" s="1177"/>
      <c r="UWW41" s="1177"/>
      <c r="UWX41" s="1177"/>
      <c r="UWY41" s="1177"/>
      <c r="UWZ41" s="1177"/>
      <c r="UXA41" s="1177"/>
      <c r="UXB41" s="1177"/>
      <c r="UXC41" s="1177"/>
      <c r="UXD41" s="1177"/>
      <c r="UXE41" s="1177"/>
      <c r="UXF41" s="1177"/>
      <c r="UXG41" s="1177"/>
      <c r="UXH41" s="1177"/>
      <c r="UXI41" s="1177"/>
      <c r="UXJ41" s="1177"/>
      <c r="UXK41" s="1177"/>
      <c r="UXL41" s="1177"/>
      <c r="UXM41" s="1177"/>
      <c r="UXN41" s="1177"/>
      <c r="UXO41" s="1177"/>
      <c r="UXP41" s="1177"/>
      <c r="UXQ41" s="1177"/>
      <c r="UXR41" s="1177"/>
      <c r="UXS41" s="1177"/>
      <c r="UXT41" s="1177"/>
      <c r="UXU41" s="1177"/>
      <c r="UXV41" s="1177"/>
      <c r="UXW41" s="1177"/>
      <c r="UXX41" s="1177"/>
      <c r="UXY41" s="1177"/>
      <c r="UXZ41" s="1177"/>
      <c r="UYA41" s="1177"/>
      <c r="UYB41" s="1177"/>
      <c r="UYC41" s="1177"/>
      <c r="UYD41" s="1177"/>
      <c r="UYE41" s="1177"/>
      <c r="UYF41" s="1177"/>
      <c r="UYG41" s="1177"/>
      <c r="UYH41" s="1177"/>
      <c r="UYI41" s="1177"/>
      <c r="UYJ41" s="1177"/>
      <c r="UYK41" s="1177"/>
      <c r="UYL41" s="1177"/>
      <c r="UYM41" s="1177"/>
      <c r="UYN41" s="1177"/>
      <c r="UYO41" s="1177"/>
      <c r="UYP41" s="1177"/>
      <c r="UYQ41" s="1177"/>
      <c r="UYR41" s="1177"/>
      <c r="UYS41" s="1177"/>
      <c r="UYT41" s="1177"/>
      <c r="UYU41" s="1177"/>
      <c r="UYV41" s="1177"/>
      <c r="UYW41" s="1177"/>
      <c r="UYX41" s="1177"/>
      <c r="UYY41" s="1177"/>
      <c r="UYZ41" s="1177"/>
      <c r="UZA41" s="1177"/>
      <c r="UZB41" s="1177"/>
      <c r="UZC41" s="1177"/>
      <c r="UZD41" s="1177"/>
      <c r="UZE41" s="1177"/>
      <c r="UZF41" s="1177"/>
      <c r="UZG41" s="1177"/>
      <c r="UZH41" s="1177"/>
      <c r="UZI41" s="1177"/>
      <c r="UZJ41" s="1177"/>
      <c r="UZK41" s="1177"/>
      <c r="UZL41" s="1177"/>
      <c r="UZM41" s="1177"/>
      <c r="UZN41" s="1177"/>
      <c r="UZO41" s="1177"/>
      <c r="UZP41" s="1177"/>
      <c r="UZQ41" s="1177"/>
      <c r="UZR41" s="1177"/>
      <c r="UZS41" s="1177"/>
      <c r="UZT41" s="1177"/>
      <c r="UZU41" s="1177"/>
      <c r="UZV41" s="1177"/>
      <c r="UZW41" s="1177"/>
      <c r="UZX41" s="1177"/>
      <c r="UZY41" s="1177"/>
      <c r="UZZ41" s="1177"/>
      <c r="VAA41" s="1177"/>
      <c r="VAB41" s="1177"/>
      <c r="VAC41" s="1177"/>
      <c r="VAD41" s="1177"/>
      <c r="VAE41" s="1177"/>
      <c r="VAF41" s="1177"/>
      <c r="VAG41" s="1177"/>
      <c r="VAH41" s="1177"/>
      <c r="VAI41" s="1177"/>
      <c r="VAJ41" s="1177"/>
      <c r="VAK41" s="1177"/>
      <c r="VAL41" s="1177"/>
      <c r="VAM41" s="1177"/>
      <c r="VAN41" s="1177"/>
      <c r="VAO41" s="1177"/>
      <c r="VAP41" s="1177"/>
      <c r="VAQ41" s="1177"/>
      <c r="VAR41" s="1177"/>
      <c r="VAS41" s="1177"/>
      <c r="VAT41" s="1177"/>
      <c r="VAU41" s="1177"/>
      <c r="VAV41" s="1177"/>
      <c r="VAW41" s="1177"/>
      <c r="VAX41" s="1177"/>
      <c r="VAY41" s="1177"/>
      <c r="VAZ41" s="1177"/>
      <c r="VBA41" s="1177"/>
      <c r="VBB41" s="1177"/>
      <c r="VBC41" s="1177"/>
      <c r="VBD41" s="1177"/>
      <c r="VBE41" s="1177"/>
      <c r="VBF41" s="1177"/>
      <c r="VBG41" s="1177"/>
      <c r="VBH41" s="1177"/>
      <c r="VBI41" s="1177"/>
      <c r="VBJ41" s="1177"/>
      <c r="VBK41" s="1177"/>
      <c r="VBL41" s="1177"/>
      <c r="VBM41" s="1177"/>
      <c r="VBN41" s="1177"/>
      <c r="VBO41" s="1177"/>
      <c r="VBP41" s="1177"/>
      <c r="VBQ41" s="1177"/>
      <c r="VBR41" s="1177"/>
      <c r="VBS41" s="1177"/>
      <c r="VBT41" s="1177"/>
      <c r="VBU41" s="1177"/>
      <c r="VBV41" s="1177"/>
      <c r="VBW41" s="1177"/>
      <c r="VBX41" s="1177"/>
      <c r="VBY41" s="1177"/>
      <c r="VBZ41" s="1177"/>
      <c r="VCA41" s="1177"/>
      <c r="VCB41" s="1177"/>
      <c r="VCC41" s="1177"/>
      <c r="VCD41" s="1177"/>
      <c r="VCE41" s="1177"/>
      <c r="VCF41" s="1177"/>
      <c r="VCG41" s="1177"/>
      <c r="VCH41" s="1177"/>
      <c r="VCI41" s="1177"/>
      <c r="VCJ41" s="1177"/>
      <c r="VCK41" s="1177"/>
      <c r="VCL41" s="1177"/>
      <c r="VCM41" s="1177"/>
      <c r="VCN41" s="1177"/>
      <c r="VCO41" s="1177"/>
      <c r="VCP41" s="1177"/>
      <c r="VCQ41" s="1177"/>
      <c r="VCR41" s="1177"/>
      <c r="VCS41" s="1177"/>
      <c r="VCT41" s="1177"/>
      <c r="VCU41" s="1177"/>
      <c r="VCV41" s="1177"/>
      <c r="VCW41" s="1177"/>
      <c r="VCX41" s="1177"/>
      <c r="VCY41" s="1177"/>
      <c r="VCZ41" s="1177"/>
      <c r="VDA41" s="1177"/>
      <c r="VDB41" s="1177"/>
      <c r="VDC41" s="1177"/>
      <c r="VDD41" s="1177"/>
      <c r="VDE41" s="1177"/>
      <c r="VDF41" s="1177"/>
      <c r="VDG41" s="1177"/>
      <c r="VDH41" s="1177"/>
      <c r="VDI41" s="1177"/>
      <c r="VDJ41" s="1177"/>
      <c r="VDK41" s="1177"/>
      <c r="VDL41" s="1177"/>
      <c r="VDM41" s="1177"/>
      <c r="VDN41" s="1177"/>
      <c r="VDO41" s="1177"/>
      <c r="VDP41" s="1177"/>
      <c r="VDQ41" s="1177"/>
      <c r="VDR41" s="1177"/>
      <c r="VDS41" s="1177"/>
      <c r="VDT41" s="1177"/>
      <c r="VDU41" s="1177"/>
      <c r="VDV41" s="1177"/>
      <c r="VDW41" s="1177"/>
      <c r="VDX41" s="1177"/>
      <c r="VDY41" s="1177"/>
      <c r="VDZ41" s="1177"/>
      <c r="VEA41" s="1177"/>
      <c r="VEB41" s="1177"/>
      <c r="VEC41" s="1177"/>
      <c r="VED41" s="1177"/>
      <c r="VEE41" s="1177"/>
      <c r="VEF41" s="1177"/>
      <c r="VEG41" s="1177"/>
      <c r="VEH41" s="1177"/>
      <c r="VEI41" s="1177"/>
      <c r="VEJ41" s="1177"/>
      <c r="VEK41" s="1177"/>
      <c r="VEL41" s="1177"/>
      <c r="VEM41" s="1177"/>
      <c r="VEN41" s="1177"/>
      <c r="VEO41" s="1177"/>
      <c r="VEP41" s="1177"/>
      <c r="VEQ41" s="1177"/>
      <c r="VER41" s="1177"/>
      <c r="VES41" s="1177"/>
      <c r="VET41" s="1177"/>
      <c r="VEU41" s="1177"/>
      <c r="VEV41" s="1177"/>
      <c r="VEW41" s="1177"/>
      <c r="VEX41" s="1177"/>
      <c r="VEY41" s="1177"/>
      <c r="VEZ41" s="1177"/>
      <c r="VFA41" s="1177"/>
      <c r="VFB41" s="1177"/>
      <c r="VFC41" s="1177"/>
      <c r="VFD41" s="1177"/>
      <c r="VFE41" s="1177"/>
      <c r="VFF41" s="1177"/>
      <c r="VFG41" s="1177"/>
      <c r="VFH41" s="1177"/>
      <c r="VFI41" s="1177"/>
      <c r="VFJ41" s="1177"/>
      <c r="VFK41" s="1177"/>
      <c r="VFL41" s="1177"/>
      <c r="VFM41" s="1177"/>
      <c r="VFN41" s="1177"/>
      <c r="VFO41" s="1177"/>
      <c r="VFP41" s="1177"/>
      <c r="VFQ41" s="1177"/>
      <c r="VFR41" s="1177"/>
      <c r="VFS41" s="1177"/>
      <c r="VFT41" s="1177"/>
      <c r="VFU41" s="1177"/>
      <c r="VFV41" s="1177"/>
      <c r="VFW41" s="1177"/>
      <c r="VFX41" s="1177"/>
      <c r="VFY41" s="1177"/>
      <c r="VFZ41" s="1177"/>
      <c r="VGA41" s="1177"/>
      <c r="VGB41" s="1177"/>
      <c r="VGC41" s="1177"/>
      <c r="VGD41" s="1177"/>
      <c r="VGE41" s="1177"/>
      <c r="VGF41" s="1177"/>
      <c r="VGG41" s="1177"/>
      <c r="VGH41" s="1177"/>
      <c r="VGI41" s="1177"/>
      <c r="VGJ41" s="1177"/>
      <c r="VGK41" s="1177"/>
      <c r="VGL41" s="1177"/>
      <c r="VGM41" s="1177"/>
      <c r="VGN41" s="1177"/>
      <c r="VGO41" s="1177"/>
      <c r="VGP41" s="1177"/>
      <c r="VGQ41" s="1177"/>
      <c r="VGR41" s="1177"/>
      <c r="VGS41" s="1177"/>
      <c r="VGT41" s="1177"/>
      <c r="VGU41" s="1177"/>
      <c r="VGV41" s="1177"/>
      <c r="VGW41" s="1177"/>
      <c r="VGX41" s="1177"/>
      <c r="VGY41" s="1177"/>
      <c r="VGZ41" s="1177"/>
      <c r="VHA41" s="1177"/>
      <c r="VHB41" s="1177"/>
      <c r="VHC41" s="1177"/>
      <c r="VHD41" s="1177"/>
      <c r="VHE41" s="1177"/>
      <c r="VHF41" s="1177"/>
      <c r="VHG41" s="1177"/>
      <c r="VHH41" s="1177"/>
      <c r="VHI41" s="1177"/>
      <c r="VHJ41" s="1177"/>
      <c r="VHK41" s="1177"/>
      <c r="VHL41" s="1177"/>
      <c r="VHM41" s="1177"/>
      <c r="VHN41" s="1177"/>
      <c r="VHO41" s="1177"/>
      <c r="VHP41" s="1177"/>
      <c r="VHQ41" s="1177"/>
      <c r="VHR41" s="1177"/>
      <c r="VHS41" s="1177"/>
      <c r="VHT41" s="1177"/>
      <c r="VHU41" s="1177"/>
      <c r="VHV41" s="1177"/>
      <c r="VHW41" s="1177"/>
      <c r="VHX41" s="1177"/>
      <c r="VHY41" s="1177"/>
      <c r="VHZ41" s="1177"/>
      <c r="VIA41" s="1177"/>
      <c r="VIB41" s="1177"/>
      <c r="VIC41" s="1177"/>
      <c r="VID41" s="1177"/>
      <c r="VIE41" s="1177"/>
      <c r="VIF41" s="1177"/>
      <c r="VIG41" s="1177"/>
      <c r="VIH41" s="1177"/>
      <c r="VII41" s="1177"/>
      <c r="VIJ41" s="1177"/>
      <c r="VIK41" s="1177"/>
      <c r="VIL41" s="1177"/>
      <c r="VIM41" s="1177"/>
      <c r="VIN41" s="1177"/>
      <c r="VIO41" s="1177"/>
      <c r="VIP41" s="1177"/>
      <c r="VIQ41" s="1177"/>
      <c r="VIR41" s="1177"/>
      <c r="VIS41" s="1177"/>
      <c r="VIT41" s="1177"/>
      <c r="VIU41" s="1177"/>
      <c r="VIV41" s="1177"/>
      <c r="VIW41" s="1177"/>
      <c r="VIX41" s="1177"/>
      <c r="VIY41" s="1177"/>
      <c r="VIZ41" s="1177"/>
      <c r="VJA41" s="1177"/>
      <c r="VJB41" s="1177"/>
      <c r="VJC41" s="1177"/>
      <c r="VJD41" s="1177"/>
      <c r="VJE41" s="1177"/>
      <c r="VJF41" s="1177"/>
      <c r="VJG41" s="1177"/>
      <c r="VJH41" s="1177"/>
      <c r="VJI41" s="1177"/>
      <c r="VJJ41" s="1177"/>
      <c r="VJK41" s="1177"/>
      <c r="VJL41" s="1177"/>
      <c r="VJM41" s="1177"/>
      <c r="VJN41" s="1177"/>
      <c r="VJO41" s="1177"/>
      <c r="VJP41" s="1177"/>
      <c r="VJQ41" s="1177"/>
      <c r="VJR41" s="1177"/>
      <c r="VJS41" s="1177"/>
      <c r="VJT41" s="1177"/>
      <c r="VJU41" s="1177"/>
      <c r="VJV41" s="1177"/>
      <c r="VJW41" s="1177"/>
      <c r="VJX41" s="1177"/>
      <c r="VJY41" s="1177"/>
      <c r="VJZ41" s="1177"/>
      <c r="VKA41" s="1177"/>
      <c r="VKB41" s="1177"/>
      <c r="VKC41" s="1177"/>
      <c r="VKD41" s="1177"/>
      <c r="VKE41" s="1177"/>
      <c r="VKF41" s="1177"/>
      <c r="VKG41" s="1177"/>
      <c r="VKH41" s="1177"/>
      <c r="VKI41" s="1177"/>
      <c r="VKJ41" s="1177"/>
      <c r="VKK41" s="1177"/>
      <c r="VKL41" s="1177"/>
      <c r="VKM41" s="1177"/>
      <c r="VKN41" s="1177"/>
      <c r="VKO41" s="1177"/>
      <c r="VKP41" s="1177"/>
      <c r="VKQ41" s="1177"/>
      <c r="VKR41" s="1177"/>
      <c r="VKS41" s="1177"/>
      <c r="VKT41" s="1177"/>
      <c r="VKU41" s="1177"/>
      <c r="VKV41" s="1177"/>
      <c r="VKW41" s="1177"/>
      <c r="VKX41" s="1177"/>
      <c r="VKY41" s="1177"/>
      <c r="VKZ41" s="1177"/>
      <c r="VLA41" s="1177"/>
      <c r="VLB41" s="1177"/>
      <c r="VLC41" s="1177"/>
      <c r="VLD41" s="1177"/>
      <c r="VLE41" s="1177"/>
      <c r="VLF41" s="1177"/>
      <c r="VLG41" s="1177"/>
      <c r="VLH41" s="1177"/>
      <c r="VLI41" s="1177"/>
      <c r="VLJ41" s="1177"/>
      <c r="VLK41" s="1177"/>
      <c r="VLL41" s="1177"/>
      <c r="VLM41" s="1177"/>
      <c r="VLN41" s="1177"/>
      <c r="VLO41" s="1177"/>
      <c r="VLP41" s="1177"/>
      <c r="VLQ41" s="1177"/>
      <c r="VLR41" s="1177"/>
      <c r="VLS41" s="1177"/>
      <c r="VLT41" s="1177"/>
      <c r="VLU41" s="1177"/>
      <c r="VLV41" s="1177"/>
      <c r="VLW41" s="1177"/>
      <c r="VLX41" s="1177"/>
      <c r="VLY41" s="1177"/>
      <c r="VLZ41" s="1177"/>
      <c r="VMA41" s="1177"/>
      <c r="VMB41" s="1177"/>
      <c r="VMC41" s="1177"/>
      <c r="VMD41" s="1177"/>
      <c r="VME41" s="1177"/>
      <c r="VMF41" s="1177"/>
      <c r="VMG41" s="1177"/>
      <c r="VMH41" s="1177"/>
      <c r="VMI41" s="1177"/>
      <c r="VMJ41" s="1177"/>
      <c r="VMK41" s="1177"/>
      <c r="VML41" s="1177"/>
      <c r="VMM41" s="1177"/>
      <c r="VMN41" s="1177"/>
      <c r="VMO41" s="1177"/>
      <c r="VMP41" s="1177"/>
      <c r="VMQ41" s="1177"/>
      <c r="VMR41" s="1177"/>
      <c r="VMS41" s="1177"/>
      <c r="VMT41" s="1177"/>
      <c r="VMU41" s="1177"/>
      <c r="VMV41" s="1177"/>
      <c r="VMW41" s="1177"/>
      <c r="VMX41" s="1177"/>
      <c r="VMY41" s="1177"/>
      <c r="VMZ41" s="1177"/>
      <c r="VNA41" s="1177"/>
      <c r="VNB41" s="1177"/>
      <c r="VNC41" s="1177"/>
      <c r="VND41" s="1177"/>
      <c r="VNE41" s="1177"/>
      <c r="VNF41" s="1177"/>
      <c r="VNG41" s="1177"/>
      <c r="VNH41" s="1177"/>
      <c r="VNI41" s="1177"/>
      <c r="VNJ41" s="1177"/>
      <c r="VNK41" s="1177"/>
      <c r="VNL41" s="1177"/>
      <c r="VNM41" s="1177"/>
      <c r="VNN41" s="1177"/>
      <c r="VNO41" s="1177"/>
      <c r="VNP41" s="1177"/>
      <c r="VNQ41" s="1177"/>
      <c r="VNR41" s="1177"/>
      <c r="VNS41" s="1177"/>
      <c r="VNT41" s="1177"/>
      <c r="VNU41" s="1177"/>
      <c r="VNV41" s="1177"/>
      <c r="VNW41" s="1177"/>
      <c r="VNX41" s="1177"/>
      <c r="VNY41" s="1177"/>
      <c r="VNZ41" s="1177"/>
      <c r="VOA41" s="1177"/>
      <c r="VOB41" s="1177"/>
      <c r="VOC41" s="1177"/>
      <c r="VOD41" s="1177"/>
      <c r="VOE41" s="1177"/>
      <c r="VOF41" s="1177"/>
      <c r="VOG41" s="1177"/>
      <c r="VOH41" s="1177"/>
      <c r="VOI41" s="1177"/>
      <c r="VOJ41" s="1177"/>
      <c r="VOK41" s="1177"/>
      <c r="VOL41" s="1177"/>
      <c r="VOM41" s="1177"/>
      <c r="VON41" s="1177"/>
      <c r="VOO41" s="1177"/>
      <c r="VOP41" s="1177"/>
      <c r="VOQ41" s="1177"/>
      <c r="VOR41" s="1177"/>
      <c r="VOS41" s="1177"/>
      <c r="VOT41" s="1177"/>
      <c r="VOU41" s="1177"/>
      <c r="VOV41" s="1177"/>
      <c r="VOW41" s="1177"/>
      <c r="VOX41" s="1177"/>
      <c r="VOY41" s="1177"/>
      <c r="VOZ41" s="1177"/>
      <c r="VPA41" s="1177"/>
      <c r="VPB41" s="1177"/>
      <c r="VPC41" s="1177"/>
      <c r="VPD41" s="1177"/>
      <c r="VPE41" s="1177"/>
      <c r="VPF41" s="1177"/>
      <c r="VPG41" s="1177"/>
      <c r="VPH41" s="1177"/>
      <c r="VPI41" s="1177"/>
      <c r="VPJ41" s="1177"/>
      <c r="VPK41" s="1177"/>
      <c r="VPL41" s="1177"/>
      <c r="VPM41" s="1177"/>
      <c r="VPN41" s="1177"/>
      <c r="VPO41" s="1177"/>
      <c r="VPP41" s="1177"/>
      <c r="VPQ41" s="1177"/>
      <c r="VPR41" s="1177"/>
      <c r="VPS41" s="1177"/>
      <c r="VPT41" s="1177"/>
      <c r="VPU41" s="1177"/>
      <c r="VPV41" s="1177"/>
      <c r="VPW41" s="1177"/>
      <c r="VPX41" s="1177"/>
      <c r="VPY41" s="1177"/>
      <c r="VPZ41" s="1177"/>
      <c r="VQA41" s="1177"/>
      <c r="VQB41" s="1177"/>
      <c r="VQC41" s="1177"/>
      <c r="VQD41" s="1177"/>
      <c r="VQE41" s="1177"/>
      <c r="VQF41" s="1177"/>
      <c r="VQG41" s="1177"/>
      <c r="VQH41" s="1177"/>
      <c r="VQI41" s="1177"/>
      <c r="VQJ41" s="1177"/>
      <c r="VQK41" s="1177"/>
      <c r="VQL41" s="1177"/>
      <c r="VQM41" s="1177"/>
      <c r="VQN41" s="1177"/>
      <c r="VQO41" s="1177"/>
      <c r="VQP41" s="1177"/>
      <c r="VQQ41" s="1177"/>
      <c r="VQR41" s="1177"/>
      <c r="VQS41" s="1177"/>
      <c r="VQT41" s="1177"/>
      <c r="VQU41" s="1177"/>
      <c r="VQV41" s="1177"/>
      <c r="VQW41" s="1177"/>
      <c r="VQX41" s="1177"/>
      <c r="VQY41" s="1177"/>
      <c r="VQZ41" s="1177"/>
      <c r="VRA41" s="1177"/>
      <c r="VRB41" s="1177"/>
      <c r="VRC41" s="1177"/>
      <c r="VRD41" s="1177"/>
      <c r="VRE41" s="1177"/>
      <c r="VRF41" s="1177"/>
      <c r="VRG41" s="1177"/>
      <c r="VRH41" s="1177"/>
      <c r="VRI41" s="1177"/>
      <c r="VRJ41" s="1177"/>
      <c r="VRK41" s="1177"/>
      <c r="VRL41" s="1177"/>
      <c r="VRM41" s="1177"/>
      <c r="VRN41" s="1177"/>
      <c r="VRO41" s="1177"/>
      <c r="VRP41" s="1177"/>
      <c r="VRQ41" s="1177"/>
      <c r="VRR41" s="1177"/>
      <c r="VRS41" s="1177"/>
      <c r="VRT41" s="1177"/>
      <c r="VRU41" s="1177"/>
      <c r="VRV41" s="1177"/>
      <c r="VRW41" s="1177"/>
      <c r="VRX41" s="1177"/>
      <c r="VRY41" s="1177"/>
      <c r="VRZ41" s="1177"/>
      <c r="VSA41" s="1177"/>
      <c r="VSB41" s="1177"/>
      <c r="VSC41" s="1177"/>
      <c r="VSD41" s="1177"/>
      <c r="VSE41" s="1177"/>
      <c r="VSF41" s="1177"/>
      <c r="VSG41" s="1177"/>
      <c r="VSH41" s="1177"/>
      <c r="VSI41" s="1177"/>
      <c r="VSJ41" s="1177"/>
      <c r="VSK41" s="1177"/>
      <c r="VSL41" s="1177"/>
      <c r="VSM41" s="1177"/>
      <c r="VSN41" s="1177"/>
      <c r="VSO41" s="1177"/>
      <c r="VSP41" s="1177"/>
      <c r="VSQ41" s="1177"/>
      <c r="VSR41" s="1177"/>
      <c r="VSS41" s="1177"/>
      <c r="VST41" s="1177"/>
      <c r="VSU41" s="1177"/>
      <c r="VSV41" s="1177"/>
      <c r="VSW41" s="1177"/>
      <c r="VSX41" s="1177"/>
      <c r="VSY41" s="1177"/>
      <c r="VSZ41" s="1177"/>
      <c r="VTA41" s="1177"/>
      <c r="VTB41" s="1177"/>
      <c r="VTC41" s="1177"/>
      <c r="VTD41" s="1177"/>
      <c r="VTE41" s="1177"/>
      <c r="VTF41" s="1177"/>
      <c r="VTG41" s="1177"/>
      <c r="VTH41" s="1177"/>
      <c r="VTI41" s="1177"/>
      <c r="VTJ41" s="1177"/>
      <c r="VTK41" s="1177"/>
      <c r="VTL41" s="1177"/>
      <c r="VTM41" s="1177"/>
      <c r="VTN41" s="1177"/>
      <c r="VTO41" s="1177"/>
      <c r="VTP41" s="1177"/>
      <c r="VTQ41" s="1177"/>
      <c r="VTR41" s="1177"/>
      <c r="VTS41" s="1177"/>
      <c r="VTT41" s="1177"/>
      <c r="VTU41" s="1177"/>
      <c r="VTV41" s="1177"/>
      <c r="VTW41" s="1177"/>
      <c r="VTX41" s="1177"/>
      <c r="VTY41" s="1177"/>
      <c r="VTZ41" s="1177"/>
      <c r="VUA41" s="1177"/>
      <c r="VUB41" s="1177"/>
      <c r="VUC41" s="1177"/>
      <c r="VUD41" s="1177"/>
      <c r="VUE41" s="1177"/>
      <c r="VUF41" s="1177"/>
      <c r="VUG41" s="1177"/>
      <c r="VUH41" s="1177"/>
      <c r="VUI41" s="1177"/>
      <c r="VUJ41" s="1177"/>
      <c r="VUK41" s="1177"/>
      <c r="VUL41" s="1177"/>
      <c r="VUM41" s="1177"/>
      <c r="VUN41" s="1177"/>
      <c r="VUO41" s="1177"/>
      <c r="VUP41" s="1177"/>
      <c r="VUQ41" s="1177"/>
      <c r="VUR41" s="1177"/>
      <c r="VUS41" s="1177"/>
      <c r="VUT41" s="1177"/>
      <c r="VUU41" s="1177"/>
      <c r="VUV41" s="1177"/>
      <c r="VUW41" s="1177"/>
      <c r="VUX41" s="1177"/>
      <c r="VUY41" s="1177"/>
      <c r="VUZ41" s="1177"/>
      <c r="VVA41" s="1177"/>
      <c r="VVB41" s="1177"/>
      <c r="VVC41" s="1177"/>
      <c r="VVD41" s="1177"/>
      <c r="VVE41" s="1177"/>
      <c r="VVF41" s="1177"/>
      <c r="VVG41" s="1177"/>
      <c r="VVH41" s="1177"/>
      <c r="VVI41" s="1177"/>
      <c r="VVJ41" s="1177"/>
      <c r="VVK41" s="1177"/>
      <c r="VVL41" s="1177"/>
      <c r="VVM41" s="1177"/>
      <c r="VVN41" s="1177"/>
      <c r="VVO41" s="1177"/>
      <c r="VVP41" s="1177"/>
      <c r="VVQ41" s="1177"/>
      <c r="VVR41" s="1177"/>
      <c r="VVS41" s="1177"/>
      <c r="VVT41" s="1177"/>
      <c r="VVU41" s="1177"/>
      <c r="VVV41" s="1177"/>
      <c r="VVW41" s="1177"/>
      <c r="VVX41" s="1177"/>
      <c r="VVY41" s="1177"/>
      <c r="VVZ41" s="1177"/>
      <c r="VWA41" s="1177"/>
      <c r="VWB41" s="1177"/>
      <c r="VWC41" s="1177"/>
      <c r="VWD41" s="1177"/>
      <c r="VWE41" s="1177"/>
      <c r="VWF41" s="1177"/>
      <c r="VWG41" s="1177"/>
      <c r="VWH41" s="1177"/>
      <c r="VWI41" s="1177"/>
      <c r="VWJ41" s="1177"/>
      <c r="VWK41" s="1177"/>
      <c r="VWL41" s="1177"/>
      <c r="VWM41" s="1177"/>
      <c r="VWN41" s="1177"/>
      <c r="VWO41" s="1177"/>
      <c r="VWP41" s="1177"/>
      <c r="VWQ41" s="1177"/>
      <c r="VWR41" s="1177"/>
      <c r="VWS41" s="1177"/>
      <c r="VWT41" s="1177"/>
      <c r="VWU41" s="1177"/>
      <c r="VWV41" s="1177"/>
      <c r="VWW41" s="1177"/>
      <c r="VWX41" s="1177"/>
      <c r="VWY41" s="1177"/>
      <c r="VWZ41" s="1177"/>
      <c r="VXA41" s="1177"/>
      <c r="VXB41" s="1177"/>
      <c r="VXC41" s="1177"/>
      <c r="VXD41" s="1177"/>
      <c r="VXE41" s="1177"/>
      <c r="VXF41" s="1177"/>
      <c r="VXG41" s="1177"/>
      <c r="VXH41" s="1177"/>
      <c r="VXI41" s="1177"/>
      <c r="VXJ41" s="1177"/>
      <c r="VXK41" s="1177"/>
      <c r="VXL41" s="1177"/>
      <c r="VXM41" s="1177"/>
      <c r="VXN41" s="1177"/>
      <c r="VXO41" s="1177"/>
      <c r="VXP41" s="1177"/>
      <c r="VXQ41" s="1177"/>
      <c r="VXR41" s="1177"/>
      <c r="VXS41" s="1177"/>
      <c r="VXT41" s="1177"/>
      <c r="VXU41" s="1177"/>
      <c r="VXV41" s="1177"/>
      <c r="VXW41" s="1177"/>
      <c r="VXX41" s="1177"/>
      <c r="VXY41" s="1177"/>
      <c r="VXZ41" s="1177"/>
      <c r="VYA41" s="1177"/>
      <c r="VYB41" s="1177"/>
      <c r="VYC41" s="1177"/>
      <c r="VYD41" s="1177"/>
      <c r="VYE41" s="1177"/>
      <c r="VYF41" s="1177"/>
      <c r="VYG41" s="1177"/>
      <c r="VYH41" s="1177"/>
      <c r="VYI41" s="1177"/>
      <c r="VYJ41" s="1177"/>
      <c r="VYK41" s="1177"/>
      <c r="VYL41" s="1177"/>
      <c r="VYM41" s="1177"/>
      <c r="VYN41" s="1177"/>
      <c r="VYO41" s="1177"/>
      <c r="VYP41" s="1177"/>
      <c r="VYQ41" s="1177"/>
      <c r="VYR41" s="1177"/>
      <c r="VYS41" s="1177"/>
      <c r="VYT41" s="1177"/>
      <c r="VYU41" s="1177"/>
      <c r="VYV41" s="1177"/>
      <c r="VYW41" s="1177"/>
      <c r="VYX41" s="1177"/>
      <c r="VYY41" s="1177"/>
      <c r="VYZ41" s="1177"/>
      <c r="VZA41" s="1177"/>
      <c r="VZB41" s="1177"/>
      <c r="VZC41" s="1177"/>
      <c r="VZD41" s="1177"/>
      <c r="VZE41" s="1177"/>
      <c r="VZF41" s="1177"/>
      <c r="VZG41" s="1177"/>
      <c r="VZH41" s="1177"/>
      <c r="VZI41" s="1177"/>
      <c r="VZJ41" s="1177"/>
      <c r="VZK41" s="1177"/>
      <c r="VZL41" s="1177"/>
      <c r="VZM41" s="1177"/>
      <c r="VZN41" s="1177"/>
      <c r="VZO41" s="1177"/>
      <c r="VZP41" s="1177"/>
      <c r="VZQ41" s="1177"/>
      <c r="VZR41" s="1177"/>
      <c r="VZS41" s="1177"/>
      <c r="VZT41" s="1177"/>
      <c r="VZU41" s="1177"/>
      <c r="VZV41" s="1177"/>
      <c r="VZW41" s="1177"/>
      <c r="VZX41" s="1177"/>
      <c r="VZY41" s="1177"/>
      <c r="VZZ41" s="1177"/>
      <c r="WAA41" s="1177"/>
      <c r="WAB41" s="1177"/>
      <c r="WAC41" s="1177"/>
      <c r="WAD41" s="1177"/>
      <c r="WAE41" s="1177"/>
      <c r="WAF41" s="1177"/>
      <c r="WAG41" s="1177"/>
      <c r="WAH41" s="1177"/>
      <c r="WAI41" s="1177"/>
      <c r="WAJ41" s="1177"/>
      <c r="WAK41" s="1177"/>
      <c r="WAL41" s="1177"/>
      <c r="WAM41" s="1177"/>
      <c r="WAN41" s="1177"/>
      <c r="WAO41" s="1177"/>
      <c r="WAP41" s="1177"/>
      <c r="WAQ41" s="1177"/>
      <c r="WAR41" s="1177"/>
      <c r="WAS41" s="1177"/>
      <c r="WAT41" s="1177"/>
      <c r="WAU41" s="1177"/>
      <c r="WAV41" s="1177"/>
      <c r="WAW41" s="1177"/>
      <c r="WAX41" s="1177"/>
      <c r="WAY41" s="1177"/>
      <c r="WAZ41" s="1177"/>
      <c r="WBA41" s="1177"/>
      <c r="WBB41" s="1177"/>
      <c r="WBC41" s="1177"/>
      <c r="WBD41" s="1177"/>
      <c r="WBE41" s="1177"/>
      <c r="WBF41" s="1177"/>
      <c r="WBG41" s="1177"/>
      <c r="WBH41" s="1177"/>
      <c r="WBI41" s="1177"/>
      <c r="WBJ41" s="1177"/>
      <c r="WBK41" s="1177"/>
      <c r="WBL41" s="1177"/>
      <c r="WBM41" s="1177"/>
      <c r="WBN41" s="1177"/>
      <c r="WBO41" s="1177"/>
      <c r="WBP41" s="1177"/>
      <c r="WBQ41" s="1177"/>
      <c r="WBR41" s="1177"/>
      <c r="WBS41" s="1177"/>
      <c r="WBT41" s="1177"/>
      <c r="WBU41" s="1177"/>
      <c r="WBV41" s="1177"/>
      <c r="WBW41" s="1177"/>
      <c r="WBX41" s="1177"/>
      <c r="WBY41" s="1177"/>
      <c r="WBZ41" s="1177"/>
      <c r="WCA41" s="1177"/>
      <c r="WCB41" s="1177"/>
      <c r="WCC41" s="1177"/>
      <c r="WCD41" s="1177"/>
      <c r="WCE41" s="1177"/>
      <c r="WCF41" s="1177"/>
      <c r="WCG41" s="1177"/>
      <c r="WCH41" s="1177"/>
      <c r="WCI41" s="1177"/>
      <c r="WCJ41" s="1177"/>
      <c r="WCK41" s="1177"/>
      <c r="WCL41" s="1177"/>
      <c r="WCM41" s="1177"/>
      <c r="WCN41" s="1177"/>
      <c r="WCO41" s="1177"/>
      <c r="WCP41" s="1177"/>
      <c r="WCQ41" s="1177"/>
      <c r="WCR41" s="1177"/>
      <c r="WCS41" s="1177"/>
      <c r="WCT41" s="1177"/>
      <c r="WCU41" s="1177"/>
      <c r="WCV41" s="1177"/>
      <c r="WCW41" s="1177"/>
      <c r="WCX41" s="1177"/>
      <c r="WCY41" s="1177"/>
      <c r="WCZ41" s="1177"/>
      <c r="WDA41" s="1177"/>
      <c r="WDB41" s="1177"/>
      <c r="WDC41" s="1177"/>
      <c r="WDD41" s="1177"/>
      <c r="WDE41" s="1177"/>
      <c r="WDF41" s="1177"/>
      <c r="WDG41" s="1177"/>
      <c r="WDH41" s="1177"/>
      <c r="WDI41" s="1177"/>
      <c r="WDJ41" s="1177"/>
      <c r="WDK41" s="1177"/>
      <c r="WDL41" s="1177"/>
      <c r="WDM41" s="1177"/>
      <c r="WDN41" s="1177"/>
      <c r="WDO41" s="1177"/>
      <c r="WDP41" s="1177"/>
      <c r="WDQ41" s="1177"/>
      <c r="WDR41" s="1177"/>
      <c r="WDS41" s="1177"/>
      <c r="WDT41" s="1177"/>
      <c r="WDU41" s="1177"/>
      <c r="WDV41" s="1177"/>
      <c r="WDW41" s="1177"/>
      <c r="WDX41" s="1177"/>
      <c r="WDY41" s="1177"/>
      <c r="WDZ41" s="1177"/>
      <c r="WEA41" s="1177"/>
      <c r="WEB41" s="1177"/>
      <c r="WEC41" s="1177"/>
      <c r="WED41" s="1177"/>
      <c r="WEE41" s="1177"/>
      <c r="WEF41" s="1177"/>
      <c r="WEG41" s="1177"/>
      <c r="WEH41" s="1177"/>
      <c r="WEI41" s="1177"/>
      <c r="WEJ41" s="1177"/>
      <c r="WEK41" s="1177"/>
      <c r="WEL41" s="1177"/>
      <c r="WEM41" s="1177"/>
      <c r="WEN41" s="1177"/>
      <c r="WEO41" s="1177"/>
      <c r="WEP41" s="1177"/>
      <c r="WEQ41" s="1177"/>
      <c r="WER41" s="1177"/>
      <c r="WES41" s="1177"/>
      <c r="WET41" s="1177"/>
      <c r="WEU41" s="1177"/>
      <c r="WEV41" s="1177"/>
      <c r="WEW41" s="1177"/>
      <c r="WEX41" s="1177"/>
      <c r="WEY41" s="1177"/>
      <c r="WEZ41" s="1177"/>
      <c r="WFA41" s="1177"/>
      <c r="WFB41" s="1177"/>
      <c r="WFC41" s="1177"/>
      <c r="WFD41" s="1177"/>
      <c r="WFE41" s="1177"/>
      <c r="WFF41" s="1177"/>
      <c r="WFG41" s="1177"/>
      <c r="WFH41" s="1177"/>
      <c r="WFI41" s="1177"/>
      <c r="WFJ41" s="1177"/>
      <c r="WFK41" s="1177"/>
      <c r="WFL41" s="1177"/>
      <c r="WFM41" s="1177"/>
      <c r="WFN41" s="1177"/>
      <c r="WFO41" s="1177"/>
      <c r="WFP41" s="1177"/>
      <c r="WFQ41" s="1177"/>
      <c r="WFR41" s="1177"/>
      <c r="WFS41" s="1177"/>
      <c r="WFT41" s="1177"/>
      <c r="WFU41" s="1177"/>
      <c r="WFV41" s="1177"/>
      <c r="WFW41" s="1177"/>
      <c r="WFX41" s="1177"/>
      <c r="WFY41" s="1177"/>
      <c r="WFZ41" s="1177"/>
      <c r="WGA41" s="1177"/>
      <c r="WGB41" s="1177"/>
      <c r="WGC41" s="1177"/>
      <c r="WGD41" s="1177"/>
      <c r="WGE41" s="1177"/>
      <c r="WGF41" s="1177"/>
      <c r="WGG41" s="1177"/>
      <c r="WGH41" s="1177"/>
      <c r="WGI41" s="1177"/>
      <c r="WGJ41" s="1177"/>
      <c r="WGK41" s="1177"/>
      <c r="WGL41" s="1177"/>
      <c r="WGM41" s="1177"/>
      <c r="WGN41" s="1177"/>
      <c r="WGO41" s="1177"/>
      <c r="WGP41" s="1177"/>
      <c r="WGQ41" s="1177"/>
      <c r="WGR41" s="1177"/>
      <c r="WGS41" s="1177"/>
      <c r="WGT41" s="1177"/>
      <c r="WGU41" s="1177"/>
      <c r="WGV41" s="1177"/>
      <c r="WGW41" s="1177"/>
      <c r="WGX41" s="1177"/>
      <c r="WGY41" s="1177"/>
      <c r="WGZ41" s="1177"/>
      <c r="WHA41" s="1177"/>
      <c r="WHB41" s="1177"/>
      <c r="WHC41" s="1177"/>
      <c r="WHD41" s="1177"/>
      <c r="WHE41" s="1177"/>
      <c r="WHF41" s="1177"/>
      <c r="WHG41" s="1177"/>
      <c r="WHH41" s="1177"/>
      <c r="WHI41" s="1177"/>
      <c r="WHJ41" s="1177"/>
      <c r="WHK41" s="1177"/>
      <c r="WHL41" s="1177"/>
      <c r="WHM41" s="1177"/>
      <c r="WHN41" s="1177"/>
      <c r="WHO41" s="1177"/>
      <c r="WHP41" s="1177"/>
      <c r="WHQ41" s="1177"/>
      <c r="WHR41" s="1177"/>
      <c r="WHS41" s="1177"/>
      <c r="WHT41" s="1177"/>
      <c r="WHU41" s="1177"/>
      <c r="WHV41" s="1177"/>
      <c r="WHW41" s="1177"/>
      <c r="WHX41" s="1177"/>
      <c r="WHY41" s="1177"/>
      <c r="WHZ41" s="1177"/>
      <c r="WIA41" s="1177"/>
      <c r="WIB41" s="1177"/>
      <c r="WIC41" s="1177"/>
      <c r="WID41" s="1177"/>
      <c r="WIE41" s="1177"/>
      <c r="WIF41" s="1177"/>
      <c r="WIG41" s="1177"/>
      <c r="WIH41" s="1177"/>
      <c r="WII41" s="1177"/>
      <c r="WIJ41" s="1177"/>
      <c r="WIK41" s="1177"/>
      <c r="WIL41" s="1177"/>
      <c r="WIM41" s="1177"/>
      <c r="WIN41" s="1177"/>
      <c r="WIO41" s="1177"/>
      <c r="WIP41" s="1177"/>
      <c r="WIQ41" s="1177"/>
      <c r="WIR41" s="1177"/>
      <c r="WIS41" s="1177"/>
      <c r="WIT41" s="1177"/>
      <c r="WIU41" s="1177"/>
      <c r="WIV41" s="1177"/>
      <c r="WIW41" s="1177"/>
      <c r="WIX41" s="1177"/>
      <c r="WIY41" s="1177"/>
      <c r="WIZ41" s="1177"/>
      <c r="WJA41" s="1177"/>
      <c r="WJB41" s="1177"/>
      <c r="WJC41" s="1177"/>
      <c r="WJD41" s="1177"/>
      <c r="WJE41" s="1177"/>
      <c r="WJF41" s="1177"/>
      <c r="WJG41" s="1177"/>
      <c r="WJH41" s="1177"/>
      <c r="WJI41" s="1177"/>
      <c r="WJJ41" s="1177"/>
      <c r="WJK41" s="1177"/>
      <c r="WJL41" s="1177"/>
      <c r="WJM41" s="1177"/>
      <c r="WJN41" s="1177"/>
      <c r="WJO41" s="1177"/>
      <c r="WJP41" s="1177"/>
      <c r="WJQ41" s="1177"/>
      <c r="WJR41" s="1177"/>
      <c r="WJS41" s="1177"/>
      <c r="WJT41" s="1177"/>
      <c r="WJU41" s="1177"/>
      <c r="WJV41" s="1177"/>
      <c r="WJW41" s="1177"/>
      <c r="WJX41" s="1177"/>
      <c r="WJY41" s="1177"/>
      <c r="WJZ41" s="1177"/>
      <c r="WKA41" s="1177"/>
      <c r="WKB41" s="1177"/>
      <c r="WKC41" s="1177"/>
      <c r="WKD41" s="1177"/>
      <c r="WKE41" s="1177"/>
      <c r="WKF41" s="1177"/>
      <c r="WKG41" s="1177"/>
      <c r="WKH41" s="1177"/>
      <c r="WKI41" s="1177"/>
      <c r="WKJ41" s="1177"/>
      <c r="WKK41" s="1177"/>
      <c r="WKL41" s="1177"/>
      <c r="WKM41" s="1177"/>
      <c r="WKN41" s="1177"/>
      <c r="WKO41" s="1177"/>
      <c r="WKP41" s="1177"/>
      <c r="WKQ41" s="1177"/>
      <c r="WKR41" s="1177"/>
      <c r="WKS41" s="1177"/>
      <c r="WKT41" s="1177"/>
      <c r="WKU41" s="1177"/>
      <c r="WKV41" s="1177"/>
      <c r="WKW41" s="1177"/>
      <c r="WKX41" s="1177"/>
      <c r="WKY41" s="1177"/>
      <c r="WKZ41" s="1177"/>
      <c r="WLA41" s="1177"/>
      <c r="WLB41" s="1177"/>
      <c r="WLC41" s="1177"/>
      <c r="WLD41" s="1177"/>
      <c r="WLE41" s="1177"/>
      <c r="WLF41" s="1177"/>
      <c r="WLG41" s="1177"/>
      <c r="WLH41" s="1177"/>
      <c r="WLI41" s="1177"/>
      <c r="WLJ41" s="1177"/>
      <c r="WLK41" s="1177"/>
      <c r="WLL41" s="1177"/>
      <c r="WLM41" s="1177"/>
      <c r="WLN41" s="1177"/>
      <c r="WLO41" s="1177"/>
      <c r="WLP41" s="1177"/>
      <c r="WLQ41" s="1177"/>
      <c r="WLR41" s="1177"/>
      <c r="WLS41" s="1177"/>
      <c r="WLT41" s="1177"/>
      <c r="WLU41" s="1177"/>
      <c r="WLV41" s="1177"/>
      <c r="WLW41" s="1177"/>
      <c r="WLX41" s="1177"/>
      <c r="WLY41" s="1177"/>
      <c r="WLZ41" s="1177"/>
      <c r="WMA41" s="1177"/>
      <c r="WMB41" s="1177"/>
      <c r="WMC41" s="1177"/>
      <c r="WMD41" s="1177"/>
      <c r="WME41" s="1177"/>
      <c r="WMF41" s="1177"/>
      <c r="WMG41" s="1177"/>
      <c r="WMH41" s="1177"/>
      <c r="WMI41" s="1177"/>
      <c r="WMJ41" s="1177"/>
      <c r="WMK41" s="1177"/>
      <c r="WML41" s="1177"/>
      <c r="WMM41" s="1177"/>
      <c r="WMN41" s="1177"/>
      <c r="WMO41" s="1177"/>
      <c r="WMP41" s="1177"/>
      <c r="WMQ41" s="1177"/>
      <c r="WMR41" s="1177"/>
      <c r="WMS41" s="1177"/>
      <c r="WMT41" s="1177"/>
      <c r="WMU41" s="1177"/>
      <c r="WMV41" s="1177"/>
      <c r="WMW41" s="1177"/>
      <c r="WMX41" s="1177"/>
      <c r="WMY41" s="1177"/>
      <c r="WMZ41" s="1177"/>
      <c r="WNA41" s="1177"/>
      <c r="WNB41" s="1177"/>
      <c r="WNC41" s="1177"/>
      <c r="WND41" s="1177"/>
      <c r="WNE41" s="1177"/>
      <c r="WNF41" s="1177"/>
      <c r="WNG41" s="1177"/>
      <c r="WNH41" s="1177"/>
      <c r="WNI41" s="1177"/>
      <c r="WNJ41" s="1177"/>
      <c r="WNK41" s="1177"/>
      <c r="WNL41" s="1177"/>
      <c r="WNM41" s="1177"/>
      <c r="WNN41" s="1177"/>
      <c r="WNO41" s="1177"/>
      <c r="WNP41" s="1177"/>
      <c r="WNQ41" s="1177"/>
      <c r="WNR41" s="1177"/>
      <c r="WNS41" s="1177"/>
      <c r="WNT41" s="1177"/>
      <c r="WNU41" s="1177"/>
      <c r="WNV41" s="1177"/>
      <c r="WNW41" s="1177"/>
      <c r="WNX41" s="1177"/>
      <c r="WNY41" s="1177"/>
      <c r="WNZ41" s="1177"/>
      <c r="WOA41" s="1177"/>
      <c r="WOB41" s="1177"/>
      <c r="WOC41" s="1177"/>
      <c r="WOD41" s="1177"/>
      <c r="WOE41" s="1177"/>
      <c r="WOF41" s="1177"/>
      <c r="WOG41" s="1177"/>
      <c r="WOH41" s="1177"/>
      <c r="WOI41" s="1177"/>
      <c r="WOJ41" s="1177"/>
      <c r="WOK41" s="1177"/>
      <c r="WOL41" s="1177"/>
      <c r="WOM41" s="1177"/>
      <c r="WON41" s="1177"/>
      <c r="WOO41" s="1177"/>
      <c r="WOP41" s="1177"/>
      <c r="WOQ41" s="1177"/>
      <c r="WOR41" s="1177"/>
      <c r="WOS41" s="1177"/>
      <c r="WOT41" s="1177"/>
      <c r="WOU41" s="1177"/>
      <c r="WOV41" s="1177"/>
      <c r="WOW41" s="1177"/>
      <c r="WOX41" s="1177"/>
      <c r="WOY41" s="1177"/>
      <c r="WOZ41" s="1177"/>
      <c r="WPA41" s="1177"/>
      <c r="WPB41" s="1177"/>
      <c r="WPC41" s="1177"/>
      <c r="WPD41" s="1177"/>
      <c r="WPE41" s="1177"/>
      <c r="WPF41" s="1177"/>
      <c r="WPG41" s="1177"/>
      <c r="WPH41" s="1177"/>
      <c r="WPI41" s="1177"/>
      <c r="WPJ41" s="1177"/>
      <c r="WPK41" s="1177"/>
      <c r="WPL41" s="1177"/>
      <c r="WPM41" s="1177"/>
      <c r="WPN41" s="1177"/>
      <c r="WPO41" s="1177"/>
      <c r="WPP41" s="1177"/>
      <c r="WPQ41" s="1177"/>
      <c r="WPR41" s="1177"/>
      <c r="WPS41" s="1177"/>
      <c r="WPT41" s="1177"/>
      <c r="WPU41" s="1177"/>
      <c r="WPV41" s="1177"/>
      <c r="WPW41" s="1177"/>
      <c r="WPX41" s="1177"/>
      <c r="WPY41" s="1177"/>
      <c r="WPZ41" s="1177"/>
      <c r="WQA41" s="1177"/>
      <c r="WQB41" s="1177"/>
      <c r="WQC41" s="1177"/>
      <c r="WQD41" s="1177"/>
      <c r="WQE41" s="1177"/>
      <c r="WQF41" s="1177"/>
      <c r="WQG41" s="1177"/>
      <c r="WQH41" s="1177"/>
      <c r="WQI41" s="1177"/>
      <c r="WQJ41" s="1177"/>
      <c r="WQK41" s="1177"/>
      <c r="WQL41" s="1177"/>
      <c r="WQM41" s="1177"/>
      <c r="WQN41" s="1177"/>
      <c r="WQO41" s="1177"/>
      <c r="WQP41" s="1177"/>
      <c r="WQQ41" s="1177"/>
      <c r="WQR41" s="1177"/>
      <c r="WQS41" s="1177"/>
      <c r="WQT41" s="1177"/>
      <c r="WQU41" s="1177"/>
      <c r="WQV41" s="1177"/>
      <c r="WQW41" s="1177"/>
      <c r="WQX41" s="1177"/>
      <c r="WQY41" s="1177"/>
      <c r="WQZ41" s="1177"/>
      <c r="WRA41" s="1177"/>
      <c r="WRB41" s="1177"/>
      <c r="WRC41" s="1177"/>
      <c r="WRD41" s="1177"/>
      <c r="WRE41" s="1177"/>
      <c r="WRF41" s="1177"/>
      <c r="WRG41" s="1177"/>
      <c r="WRH41" s="1177"/>
      <c r="WRI41" s="1177"/>
      <c r="WRJ41" s="1177"/>
      <c r="WRK41" s="1177"/>
      <c r="WRL41" s="1177"/>
      <c r="WRM41" s="1177"/>
      <c r="WRN41" s="1177"/>
      <c r="WRO41" s="1177"/>
      <c r="WRP41" s="1177"/>
      <c r="WRQ41" s="1177"/>
      <c r="WRR41" s="1177"/>
      <c r="WRS41" s="1177"/>
      <c r="WRT41" s="1177"/>
      <c r="WRU41" s="1177"/>
      <c r="WRV41" s="1177"/>
      <c r="WRW41" s="1177"/>
      <c r="WRX41" s="1177"/>
      <c r="WRY41" s="1177"/>
      <c r="WRZ41" s="1177"/>
      <c r="WSA41" s="1177"/>
      <c r="WSB41" s="1177"/>
      <c r="WSC41" s="1177"/>
      <c r="WSD41" s="1177"/>
      <c r="WSE41" s="1177"/>
      <c r="WSF41" s="1177"/>
      <c r="WSG41" s="1177"/>
      <c r="WSH41" s="1177"/>
      <c r="WSI41" s="1177"/>
      <c r="WSJ41" s="1177"/>
      <c r="WSK41" s="1177"/>
      <c r="WSL41" s="1177"/>
      <c r="WSM41" s="1177"/>
      <c r="WSN41" s="1177"/>
      <c r="WSO41" s="1177"/>
      <c r="WSP41" s="1177"/>
      <c r="WSQ41" s="1177"/>
      <c r="WSR41" s="1177"/>
      <c r="WSS41" s="1177"/>
      <c r="WST41" s="1177"/>
      <c r="WSU41" s="1177"/>
      <c r="WSV41" s="1177"/>
      <c r="WSW41" s="1177"/>
      <c r="WSX41" s="1177"/>
      <c r="WSY41" s="1177"/>
      <c r="WSZ41" s="1177"/>
      <c r="WTA41" s="1177"/>
      <c r="WTB41" s="1177"/>
      <c r="WTC41" s="1177"/>
      <c r="WTD41" s="1177"/>
      <c r="WTE41" s="1177"/>
      <c r="WTF41" s="1177"/>
      <c r="WTG41" s="1177"/>
      <c r="WTH41" s="1177"/>
      <c r="WTI41" s="1177"/>
      <c r="WTJ41" s="1177"/>
      <c r="WTK41" s="1177"/>
      <c r="WTL41" s="1177"/>
      <c r="WTM41" s="1177"/>
      <c r="WTN41" s="1177"/>
      <c r="WTO41" s="1177"/>
      <c r="WTP41" s="1177"/>
      <c r="WTQ41" s="1177"/>
      <c r="WTR41" s="1177"/>
      <c r="WTS41" s="1177"/>
      <c r="WTT41" s="1177"/>
      <c r="WTU41" s="1177"/>
      <c r="WTV41" s="1177"/>
      <c r="WTW41" s="1177"/>
      <c r="WTX41" s="1177"/>
      <c r="WTY41" s="1177"/>
      <c r="WTZ41" s="1177"/>
      <c r="WUA41" s="1177"/>
      <c r="WUB41" s="1177"/>
      <c r="WUC41" s="1177"/>
      <c r="WUD41" s="1177"/>
      <c r="WUE41" s="1177"/>
      <c r="WUF41" s="1177"/>
      <c r="WUG41" s="1177"/>
      <c r="WUH41" s="1177"/>
      <c r="WUI41" s="1177"/>
      <c r="WUJ41" s="1177"/>
      <c r="WUK41" s="1177"/>
      <c r="WUL41" s="1177"/>
      <c r="WUM41" s="1177"/>
      <c r="WUN41" s="1177"/>
      <c r="WUO41" s="1177"/>
      <c r="WUP41" s="1177"/>
      <c r="WUQ41" s="1177"/>
      <c r="WUR41" s="1177"/>
      <c r="WUS41" s="1177"/>
      <c r="WUT41" s="1177"/>
      <c r="WUU41" s="1177"/>
      <c r="WUV41" s="1177"/>
      <c r="WUW41" s="1177"/>
      <c r="WUX41" s="1177"/>
      <c r="WUY41" s="1177"/>
      <c r="WUZ41" s="1177"/>
      <c r="WVA41" s="1177"/>
      <c r="WVB41" s="1177"/>
      <c r="WVC41" s="1177"/>
      <c r="WVD41" s="1177"/>
      <c r="WVE41" s="1177"/>
      <c r="WVF41" s="1177"/>
      <c r="WVG41" s="1177"/>
      <c r="WVH41" s="1177"/>
      <c r="WVI41" s="1177"/>
      <c r="WVJ41" s="1177"/>
      <c r="WVK41" s="1177"/>
      <c r="WVL41" s="1177"/>
      <c r="WVM41" s="1177"/>
      <c r="WVN41" s="1177"/>
      <c r="WVO41" s="1177"/>
      <c r="WVP41" s="1177"/>
      <c r="WVQ41" s="1177"/>
      <c r="WVR41" s="1177"/>
      <c r="WVS41" s="1177"/>
      <c r="WVT41" s="1177"/>
      <c r="WVU41" s="1177"/>
      <c r="WVV41" s="1177"/>
      <c r="WVW41" s="1177"/>
      <c r="WVX41" s="1177"/>
      <c r="WVY41" s="1177"/>
      <c r="WVZ41" s="1177"/>
      <c r="WWA41" s="1177"/>
      <c r="WWB41" s="1177"/>
      <c r="WWC41" s="1177"/>
      <c r="WWD41" s="1177"/>
      <c r="WWE41" s="1177"/>
      <c r="WWF41" s="1177"/>
      <c r="WWG41" s="1177"/>
      <c r="WWH41" s="1177"/>
      <c r="WWI41" s="1177"/>
      <c r="WWJ41" s="1177"/>
      <c r="WWK41" s="1177"/>
      <c r="WWL41" s="1177"/>
      <c r="WWM41" s="1177"/>
      <c r="WWN41" s="1177"/>
      <c r="WWO41" s="1177"/>
      <c r="WWP41" s="1177"/>
      <c r="WWQ41" s="1177"/>
      <c r="WWR41" s="1177"/>
      <c r="WWS41" s="1177"/>
      <c r="WWT41" s="1177"/>
      <c r="WWU41" s="1177"/>
      <c r="WWV41" s="1177"/>
      <c r="WWW41" s="1177"/>
      <c r="WWX41" s="1177"/>
      <c r="WWY41" s="1177"/>
      <c r="WWZ41" s="1177"/>
      <c r="WXA41" s="1177"/>
      <c r="WXB41" s="1177"/>
      <c r="WXC41" s="1177"/>
      <c r="WXD41" s="1177"/>
      <c r="WXE41" s="1177"/>
      <c r="WXF41" s="1177"/>
      <c r="WXG41" s="1177"/>
      <c r="WXH41" s="1177"/>
      <c r="WXI41" s="1177"/>
      <c r="WXJ41" s="1177"/>
      <c r="WXK41" s="1177"/>
      <c r="WXL41" s="1177"/>
      <c r="WXM41" s="1177"/>
      <c r="WXN41" s="1177"/>
      <c r="WXO41" s="1177"/>
      <c r="WXP41" s="1177"/>
      <c r="WXQ41" s="1177"/>
      <c r="WXR41" s="1177"/>
      <c r="WXS41" s="1177"/>
      <c r="WXT41" s="1177"/>
      <c r="WXU41" s="1177"/>
      <c r="WXV41" s="1177"/>
      <c r="WXW41" s="1177"/>
      <c r="WXX41" s="1177"/>
      <c r="WXY41" s="1177"/>
      <c r="WXZ41" s="1177"/>
      <c r="WYA41" s="1177"/>
      <c r="WYB41" s="1177"/>
      <c r="WYC41" s="1177"/>
      <c r="WYD41" s="1177"/>
      <c r="WYE41" s="1177"/>
      <c r="WYF41" s="1177"/>
      <c r="WYG41" s="1177"/>
      <c r="WYH41" s="1177"/>
      <c r="WYI41" s="1177"/>
      <c r="WYJ41" s="1177"/>
      <c r="WYK41" s="1177"/>
      <c r="WYL41" s="1177"/>
      <c r="WYM41" s="1177"/>
      <c r="WYN41" s="1177"/>
      <c r="WYO41" s="1177"/>
      <c r="WYP41" s="1177"/>
      <c r="WYQ41" s="1177"/>
      <c r="WYR41" s="1177"/>
      <c r="WYS41" s="1177"/>
      <c r="WYT41" s="1177"/>
      <c r="WYU41" s="1177"/>
      <c r="WYV41" s="1177"/>
      <c r="WYW41" s="1177"/>
      <c r="WYX41" s="1177"/>
      <c r="WYY41" s="1177"/>
      <c r="WYZ41" s="1177"/>
      <c r="WZA41" s="1177"/>
      <c r="WZB41" s="1177"/>
      <c r="WZC41" s="1177"/>
      <c r="WZD41" s="1177"/>
      <c r="WZE41" s="1177"/>
      <c r="WZF41" s="1177"/>
      <c r="WZG41" s="1177"/>
      <c r="WZH41" s="1177"/>
      <c r="WZI41" s="1177"/>
      <c r="WZJ41" s="1177"/>
      <c r="WZK41" s="1177"/>
      <c r="WZL41" s="1177"/>
      <c r="WZM41" s="1177"/>
      <c r="WZN41" s="1177"/>
      <c r="WZO41" s="1177"/>
      <c r="WZP41" s="1177"/>
      <c r="WZQ41" s="1177"/>
      <c r="WZR41" s="1177"/>
      <c r="WZS41" s="1177"/>
      <c r="WZT41" s="1177"/>
      <c r="WZU41" s="1177"/>
      <c r="WZV41" s="1177"/>
      <c r="WZW41" s="1177"/>
      <c r="WZX41" s="1177"/>
      <c r="WZY41" s="1177"/>
      <c r="WZZ41" s="1177"/>
      <c r="XAA41" s="1177"/>
      <c r="XAB41" s="1177"/>
      <c r="XAC41" s="1177"/>
      <c r="XAD41" s="1177"/>
      <c r="XAE41" s="1177"/>
      <c r="XAF41" s="1177"/>
      <c r="XAG41" s="1177"/>
      <c r="XAH41" s="1177"/>
      <c r="XAI41" s="1177"/>
      <c r="XAJ41" s="1177"/>
      <c r="XAK41" s="1177"/>
      <c r="XAL41" s="1177"/>
      <c r="XAM41" s="1177"/>
      <c r="XAN41" s="1177"/>
      <c r="XAO41" s="1177"/>
      <c r="XAP41" s="1177"/>
      <c r="XAQ41" s="1177"/>
      <c r="XAR41" s="1177"/>
      <c r="XAS41" s="1177"/>
      <c r="XAT41" s="1177"/>
      <c r="XAU41" s="1177"/>
      <c r="XAV41" s="1177"/>
      <c r="XAW41" s="1177"/>
      <c r="XAX41" s="1177"/>
      <c r="XAY41" s="1177"/>
      <c r="XAZ41" s="1177"/>
      <c r="XBA41" s="1177"/>
      <c r="XBB41" s="1177"/>
      <c r="XBC41" s="1177"/>
      <c r="XBD41" s="1177"/>
      <c r="XBE41" s="1177"/>
      <c r="XBF41" s="1177"/>
      <c r="XBG41" s="1177"/>
      <c r="XBH41" s="1177"/>
      <c r="XBI41" s="1177"/>
      <c r="XBJ41" s="1177"/>
      <c r="XBK41" s="1177"/>
      <c r="XBL41" s="1177"/>
      <c r="XBM41" s="1177"/>
      <c r="XBN41" s="1177"/>
      <c r="XBO41" s="1177"/>
      <c r="XBP41" s="1177"/>
      <c r="XBQ41" s="1177"/>
      <c r="XBR41" s="1177"/>
      <c r="XBS41" s="1177"/>
      <c r="XBT41" s="1177"/>
      <c r="XBU41" s="1177"/>
      <c r="XBV41" s="1177"/>
      <c r="XBW41" s="1177"/>
      <c r="XBX41" s="1177"/>
      <c r="XBY41" s="1177"/>
      <c r="XBZ41" s="1177"/>
      <c r="XCA41" s="1177"/>
      <c r="XCB41" s="1177"/>
      <c r="XCC41" s="1177"/>
      <c r="XCD41" s="1177"/>
      <c r="XCE41" s="1177"/>
      <c r="XCF41" s="1177"/>
      <c r="XCG41" s="1177"/>
      <c r="XCH41" s="1177"/>
      <c r="XCI41" s="1177"/>
      <c r="XCJ41" s="1177"/>
      <c r="XCK41" s="1177"/>
      <c r="XCL41" s="1177"/>
      <c r="XCM41" s="1177"/>
      <c r="XCN41" s="1177"/>
      <c r="XCO41" s="1177"/>
      <c r="XCP41" s="1177"/>
      <c r="XCQ41" s="1177"/>
      <c r="XCR41" s="1177"/>
      <c r="XCS41" s="1177"/>
      <c r="XCT41" s="1177"/>
      <c r="XCU41" s="1177"/>
      <c r="XCV41" s="1177"/>
      <c r="XCW41" s="1177"/>
      <c r="XCX41" s="1177"/>
      <c r="XCY41" s="1177"/>
      <c r="XCZ41" s="1177"/>
      <c r="XDA41" s="1177"/>
      <c r="XDB41" s="1177"/>
      <c r="XDC41" s="1177"/>
      <c r="XDD41" s="1177"/>
      <c r="XDE41" s="1177"/>
      <c r="XDF41" s="1177"/>
      <c r="XDG41" s="1177"/>
      <c r="XDH41" s="1177"/>
      <c r="XDI41" s="1177"/>
      <c r="XDJ41" s="1177"/>
      <c r="XDK41" s="1177"/>
      <c r="XDL41" s="1177"/>
      <c r="XDM41" s="1177"/>
      <c r="XDN41" s="1177"/>
      <c r="XDO41" s="1177"/>
      <c r="XDP41" s="1177"/>
      <c r="XDQ41" s="1177"/>
      <c r="XDR41" s="1177"/>
      <c r="XDS41" s="1177"/>
      <c r="XDT41" s="1177"/>
      <c r="XDU41" s="1177"/>
      <c r="XDV41" s="1177"/>
      <c r="XDW41" s="1177"/>
      <c r="XDX41" s="1177"/>
      <c r="XDY41" s="1177"/>
      <c r="XDZ41" s="1177"/>
      <c r="XEA41" s="1177"/>
      <c r="XEB41" s="1177"/>
      <c r="XEC41" s="1177"/>
      <c r="XED41" s="1177"/>
      <c r="XEE41" s="1177"/>
      <c r="XEF41" s="1177"/>
      <c r="XEG41" s="1177"/>
      <c r="XEH41" s="1177"/>
      <c r="XEI41" s="1177"/>
      <c r="XEJ41" s="1177"/>
      <c r="XEK41" s="1177"/>
      <c r="XEL41" s="1177"/>
      <c r="XEM41" s="1177"/>
      <c r="XEN41" s="1177"/>
      <c r="XEO41" s="1177"/>
      <c r="XEP41" s="1177"/>
      <c r="XEQ41" s="1177"/>
      <c r="XER41" s="1177"/>
      <c r="XES41" s="1177"/>
      <c r="XET41" s="1177"/>
      <c r="XEU41" s="1177"/>
      <c r="XEV41" s="1177"/>
      <c r="XEW41" s="1177"/>
      <c r="XEX41" s="1177"/>
      <c r="XEY41" s="1177"/>
      <c r="XEZ41" s="1177"/>
      <c r="XFA41" s="1177"/>
      <c r="XFB41" s="1177"/>
      <c r="XFC41" s="1177"/>
      <c r="XFD41" s="1177"/>
    </row>
    <row r="42" spans="1:16384" s="939" customFormat="1" ht="9" customHeight="1">
      <c r="A42" s="1154"/>
      <c r="B42" s="1154"/>
      <c r="C42" s="1154"/>
      <c r="D42" s="1154"/>
      <c r="E42" s="1154"/>
      <c r="F42" s="1154"/>
      <c r="G42" s="1154"/>
      <c r="H42" s="1154"/>
      <c r="I42" s="1154"/>
      <c r="J42" s="1154"/>
      <c r="K42" s="1154"/>
      <c r="L42" s="1154"/>
      <c r="M42" s="1154"/>
      <c r="N42" s="1154"/>
    </row>
    <row r="43" spans="1:16384" ht="15.5">
      <c r="A43" s="1178" t="s">
        <v>68</v>
      </c>
      <c r="B43" s="1178"/>
      <c r="C43" s="1178"/>
      <c r="D43" s="1178"/>
      <c r="E43" s="1178"/>
      <c r="F43" s="1178"/>
      <c r="G43" s="1178"/>
      <c r="H43" s="1178"/>
      <c r="I43" s="1178"/>
      <c r="J43" s="1178"/>
      <c r="K43" s="1178"/>
      <c r="L43" s="1178"/>
      <c r="M43" s="1178"/>
      <c r="N43" s="1178"/>
    </row>
    <row r="44" spans="1:16384" ht="28.5" customHeight="1">
      <c r="A44" s="1179" t="s">
        <v>387</v>
      </c>
      <c r="B44" s="1179"/>
      <c r="C44" s="1179"/>
      <c r="D44" s="1179"/>
      <c r="E44" s="1179"/>
      <c r="F44" s="1179"/>
      <c r="G44" s="1179"/>
      <c r="H44" s="1179"/>
      <c r="I44" s="1179"/>
      <c r="J44" s="1179"/>
      <c r="K44" s="1179"/>
      <c r="L44" s="1179"/>
      <c r="M44" s="1179"/>
      <c r="N44" s="1179"/>
    </row>
    <row r="45" spans="1:16384" s="831" customFormat="1" ht="8.25" customHeight="1">
      <c r="A45" s="1147"/>
      <c r="B45" s="1147"/>
      <c r="C45" s="1147"/>
      <c r="D45" s="1147"/>
      <c r="E45" s="1147"/>
      <c r="F45" s="1147"/>
      <c r="G45" s="1147"/>
      <c r="H45" s="1147"/>
      <c r="I45" s="1147"/>
      <c r="J45" s="1147"/>
      <c r="K45" s="1147"/>
      <c r="L45" s="1147"/>
      <c r="M45" s="1147"/>
      <c r="N45" s="1147"/>
    </row>
    <row r="46" spans="1:16384" ht="30.75" customHeight="1">
      <c r="A46" s="1148" t="s">
        <v>417</v>
      </c>
      <c r="B46" s="1148"/>
      <c r="C46" s="1148"/>
      <c r="D46" s="1148"/>
      <c r="E46" s="1148"/>
      <c r="F46" s="1148"/>
      <c r="G46" s="1148"/>
      <c r="H46" s="1148"/>
      <c r="I46" s="1148"/>
      <c r="J46" s="1148"/>
      <c r="K46" s="1148"/>
      <c r="L46" s="1148"/>
      <c r="M46" s="1148"/>
      <c r="N46" s="1148"/>
      <c r="O46" s="1149"/>
      <c r="P46" s="1149"/>
    </row>
    <row r="47" spans="1:16384" s="962" customFormat="1" ht="30.75" customHeight="1">
      <c r="A47" s="1150" t="s">
        <v>418</v>
      </c>
      <c r="B47" s="1150"/>
      <c r="C47" s="1150"/>
      <c r="D47" s="1150"/>
      <c r="E47" s="1150"/>
      <c r="F47" s="1150"/>
      <c r="G47" s="1150"/>
      <c r="H47" s="1150"/>
      <c r="I47" s="1150"/>
      <c r="J47" s="1150"/>
      <c r="K47" s="1150"/>
      <c r="L47" s="1150"/>
      <c r="M47" s="1150"/>
      <c r="N47" s="1150"/>
      <c r="O47" s="1151"/>
      <c r="P47" s="1151"/>
    </row>
    <row r="48" spans="1:16384" ht="36" customHeight="1">
      <c r="A48" s="1149" t="s">
        <v>69</v>
      </c>
      <c r="B48" s="1149"/>
      <c r="C48" s="1149"/>
      <c r="D48" s="1149"/>
      <c r="E48" s="1149"/>
      <c r="F48" s="1149"/>
      <c r="G48" s="1149"/>
      <c r="H48" s="1149"/>
      <c r="I48" s="1149"/>
      <c r="J48" s="1149"/>
      <c r="K48" s="1149"/>
      <c r="L48" s="1149"/>
      <c r="M48" s="1149"/>
      <c r="N48" s="1149"/>
    </row>
    <row r="49" spans="1:16" ht="36" customHeight="1">
      <c r="A49" s="1149" t="s">
        <v>70</v>
      </c>
      <c r="B49" s="1149"/>
      <c r="C49" s="1149"/>
      <c r="D49" s="1149"/>
      <c r="E49" s="1149"/>
      <c r="F49" s="1149"/>
      <c r="G49" s="1149"/>
      <c r="H49" s="1149"/>
      <c r="I49" s="1149"/>
      <c r="J49" s="1149"/>
      <c r="K49" s="1149"/>
      <c r="L49" s="1149"/>
      <c r="M49" s="1149"/>
      <c r="N49" s="1149"/>
    </row>
    <row r="50" spans="1:16" ht="45" customHeight="1">
      <c r="A50" s="1149" t="s">
        <v>71</v>
      </c>
      <c r="B50" s="1149"/>
      <c r="C50" s="1149"/>
      <c r="D50" s="1149"/>
      <c r="E50" s="1149"/>
      <c r="F50" s="1149"/>
      <c r="G50" s="1149"/>
      <c r="H50" s="1149"/>
      <c r="I50" s="1149"/>
      <c r="J50" s="1149"/>
      <c r="K50" s="1149"/>
      <c r="L50" s="1149"/>
      <c r="M50" s="1149"/>
      <c r="N50" s="1149"/>
    </row>
    <row r="51" spans="1:16" ht="30.75" customHeight="1">
      <c r="A51" s="1149" t="s">
        <v>72</v>
      </c>
      <c r="B51" s="1149"/>
      <c r="C51" s="1149"/>
      <c r="D51" s="1149"/>
      <c r="E51" s="1149"/>
      <c r="F51" s="1149"/>
      <c r="G51" s="1149"/>
      <c r="H51" s="1149"/>
      <c r="I51" s="1149"/>
      <c r="J51" s="1149"/>
      <c r="K51" s="1149"/>
      <c r="L51" s="1149"/>
      <c r="M51" s="1149"/>
      <c r="N51" s="1149"/>
      <c r="O51" s="1149"/>
      <c r="P51" s="1149"/>
    </row>
    <row r="52" spans="1:16" s="831" customFormat="1" ht="8.25" customHeight="1">
      <c r="A52" s="1147"/>
      <c r="B52" s="1147"/>
      <c r="C52" s="1147"/>
      <c r="D52" s="1147"/>
      <c r="E52" s="1147"/>
      <c r="F52" s="1147"/>
      <c r="G52" s="1147"/>
      <c r="H52" s="1147"/>
      <c r="I52" s="1147"/>
      <c r="J52" s="1147"/>
      <c r="K52" s="1147"/>
      <c r="L52" s="1147"/>
      <c r="M52" s="1147"/>
      <c r="N52" s="1147"/>
    </row>
    <row r="53" spans="1:16" ht="30.75" customHeight="1">
      <c r="A53" s="1176" t="s">
        <v>416</v>
      </c>
      <c r="B53" s="1176"/>
      <c r="C53" s="1176"/>
      <c r="D53" s="1176"/>
      <c r="E53" s="1176"/>
      <c r="F53" s="1176"/>
      <c r="G53" s="1176"/>
      <c r="H53" s="1176"/>
      <c r="I53" s="1176"/>
      <c r="J53" s="1176"/>
      <c r="K53" s="1176"/>
      <c r="L53" s="1176"/>
      <c r="M53" s="1176"/>
      <c r="N53" s="1176"/>
      <c r="O53" s="1149"/>
      <c r="P53" s="1149"/>
    </row>
    <row r="54" spans="1:16" s="831" customFormat="1" ht="8.25" customHeight="1">
      <c r="A54" s="1147"/>
      <c r="B54" s="1147"/>
      <c r="C54" s="1147"/>
      <c r="D54" s="1147"/>
      <c r="E54" s="1147"/>
      <c r="F54" s="1147"/>
      <c r="G54" s="1147"/>
      <c r="H54" s="1147"/>
      <c r="I54" s="1147"/>
      <c r="J54" s="1147"/>
      <c r="K54" s="1147"/>
      <c r="L54" s="1147"/>
      <c r="M54" s="1147"/>
      <c r="N54" s="1147"/>
    </row>
    <row r="55" spans="1:16" ht="15.5">
      <c r="A55" s="1175" t="s">
        <v>73</v>
      </c>
      <c r="B55" s="1175"/>
      <c r="C55" s="1175"/>
      <c r="D55" s="1175"/>
      <c r="E55" s="1175"/>
      <c r="F55" s="1175"/>
      <c r="G55" s="1175"/>
      <c r="H55" s="1175"/>
      <c r="I55" s="1175"/>
      <c r="J55" s="1175"/>
      <c r="K55" s="1175"/>
      <c r="L55" s="1175"/>
      <c r="M55" s="1175"/>
      <c r="N55" s="1175"/>
    </row>
    <row r="56" spans="1:16" ht="12.75" customHeight="1">
      <c r="A56" s="1173"/>
      <c r="B56" s="1173"/>
      <c r="C56" s="1173"/>
      <c r="D56" s="1173"/>
      <c r="E56" s="1173"/>
      <c r="F56" s="1173"/>
      <c r="G56" s="1173"/>
      <c r="H56" s="1173"/>
      <c r="I56" s="1173"/>
      <c r="J56" s="1173"/>
      <c r="K56" s="1173"/>
      <c r="L56" s="1173"/>
      <c r="M56" s="1173"/>
      <c r="N56" s="1173"/>
    </row>
    <row r="57" spans="1:16" ht="14">
      <c r="A57" s="1153" t="s">
        <v>74</v>
      </c>
      <c r="B57" s="1153"/>
      <c r="C57" s="1153"/>
      <c r="D57" s="1153"/>
      <c r="E57" s="1153"/>
      <c r="F57" s="1153"/>
      <c r="G57" s="1153"/>
      <c r="H57" s="1153"/>
      <c r="I57" s="1153"/>
      <c r="J57" s="1153"/>
      <c r="K57" s="1153"/>
      <c r="L57" s="1153"/>
      <c r="M57" s="1153"/>
      <c r="N57" s="1153"/>
    </row>
    <row r="58" spans="1:16" ht="12" customHeight="1">
      <c r="A58" s="1147"/>
      <c r="B58" s="1147"/>
      <c r="C58" s="1147"/>
      <c r="D58" s="1147"/>
      <c r="E58" s="1147"/>
      <c r="F58" s="1147"/>
      <c r="G58" s="1147"/>
      <c r="H58" s="1147"/>
      <c r="I58" s="1147"/>
      <c r="J58" s="1147"/>
      <c r="K58" s="1147"/>
      <c r="L58" s="1147"/>
      <c r="M58" s="1147"/>
      <c r="N58" s="1147"/>
    </row>
    <row r="59" spans="1:16" ht="15.75" customHeight="1">
      <c r="A59" s="1172" t="s">
        <v>75</v>
      </c>
      <c r="B59" s="1172"/>
      <c r="C59" s="1172"/>
      <c r="D59" s="1172"/>
      <c r="E59" s="1172"/>
      <c r="F59" s="1172"/>
      <c r="G59" s="1172"/>
      <c r="H59" s="1172"/>
      <c r="I59" s="1172"/>
      <c r="J59" s="1172"/>
      <c r="K59" s="1172"/>
      <c r="L59" s="1172"/>
      <c r="M59" s="1172"/>
      <c r="N59" s="1172"/>
    </row>
    <row r="60" spans="1:16" ht="36" customHeight="1">
      <c r="A60" s="1154" t="s">
        <v>422</v>
      </c>
      <c r="B60" s="1154"/>
      <c r="C60" s="1154"/>
      <c r="D60" s="1154"/>
      <c r="E60" s="1154"/>
      <c r="F60" s="1154"/>
      <c r="G60" s="1154"/>
      <c r="H60" s="1154"/>
      <c r="I60" s="1154"/>
      <c r="J60" s="1154"/>
      <c r="K60" s="1154"/>
      <c r="L60" s="1154"/>
      <c r="M60" s="1154"/>
      <c r="N60" s="1154"/>
    </row>
    <row r="61" spans="1:16" ht="28.5" customHeight="1">
      <c r="A61" s="1154" t="s">
        <v>76</v>
      </c>
      <c r="B61" s="1154"/>
      <c r="C61" s="1154"/>
      <c r="D61" s="1154"/>
      <c r="E61" s="1154"/>
      <c r="F61" s="1154"/>
      <c r="G61" s="1154"/>
      <c r="H61" s="1154"/>
      <c r="I61" s="1154"/>
      <c r="J61" s="1154"/>
      <c r="K61" s="1154"/>
      <c r="L61" s="1154"/>
      <c r="M61" s="1154"/>
      <c r="N61" s="1154"/>
    </row>
    <row r="62" spans="1:16" ht="28.5" customHeight="1">
      <c r="A62" s="1159" t="s">
        <v>388</v>
      </c>
      <c r="B62" s="1159"/>
      <c r="C62" s="1159"/>
      <c r="D62" s="1159"/>
      <c r="E62" s="1159"/>
      <c r="F62" s="1159"/>
      <c r="G62" s="1159"/>
      <c r="H62" s="1159"/>
      <c r="I62" s="1159"/>
      <c r="J62" s="1159"/>
      <c r="K62" s="1159"/>
      <c r="L62" s="1159"/>
      <c r="M62" s="1159"/>
      <c r="N62" s="1159"/>
    </row>
    <row r="63" spans="1:16" ht="10.5" customHeight="1">
      <c r="A63" s="1159"/>
      <c r="B63" s="1159"/>
      <c r="C63" s="1159"/>
      <c r="D63" s="1159"/>
      <c r="E63" s="1159"/>
      <c r="F63" s="1159"/>
      <c r="G63" s="1159"/>
      <c r="H63" s="1159"/>
      <c r="I63" s="1159"/>
      <c r="J63" s="1159"/>
      <c r="K63" s="1159"/>
      <c r="L63" s="1159"/>
      <c r="M63" s="1159"/>
      <c r="N63" s="1159"/>
    </row>
    <row r="64" spans="1:16" ht="15.5">
      <c r="A64" s="1172" t="s">
        <v>77</v>
      </c>
      <c r="B64" s="1172"/>
      <c r="C64" s="1172"/>
      <c r="D64" s="1172"/>
      <c r="E64" s="1172"/>
      <c r="F64" s="1172"/>
      <c r="G64" s="1172"/>
      <c r="H64" s="1172"/>
      <c r="I64" s="1172"/>
      <c r="J64" s="1172"/>
      <c r="K64" s="1172"/>
      <c r="L64" s="1172"/>
      <c r="M64" s="1172"/>
      <c r="N64" s="1172"/>
    </row>
    <row r="65" spans="1:14" s="831" customFormat="1" ht="8.25" customHeight="1">
      <c r="A65" s="1147"/>
      <c r="B65" s="1147"/>
      <c r="C65" s="1147"/>
      <c r="D65" s="1147"/>
      <c r="E65" s="1147"/>
      <c r="F65" s="1147"/>
      <c r="G65" s="1147"/>
      <c r="H65" s="1147"/>
      <c r="I65" s="1147"/>
      <c r="J65" s="1147"/>
      <c r="K65" s="1147"/>
      <c r="L65" s="1147"/>
      <c r="M65" s="1147"/>
      <c r="N65" s="1147"/>
    </row>
    <row r="66" spans="1:14" ht="31.5" customHeight="1">
      <c r="A66" s="1156" t="s">
        <v>400</v>
      </c>
      <c r="B66" s="1156"/>
      <c r="C66" s="1156"/>
      <c r="D66" s="1156"/>
      <c r="E66" s="1156"/>
      <c r="F66" s="1156"/>
      <c r="G66" s="1156"/>
      <c r="H66" s="1156"/>
      <c r="I66" s="1156"/>
      <c r="J66" s="1156"/>
      <c r="K66" s="1156"/>
      <c r="L66" s="1156"/>
      <c r="M66" s="1156"/>
      <c r="N66" s="1156"/>
    </row>
    <row r="67" spans="1:14" s="831" customFormat="1" ht="8.25" customHeight="1">
      <c r="A67" s="1147"/>
      <c r="B67" s="1147"/>
      <c r="C67" s="1147"/>
      <c r="D67" s="1147"/>
      <c r="E67" s="1147"/>
      <c r="F67" s="1147"/>
      <c r="G67" s="1147"/>
      <c r="H67" s="1147"/>
      <c r="I67" s="1147"/>
      <c r="J67" s="1147"/>
      <c r="K67" s="1147"/>
      <c r="L67" s="1147"/>
      <c r="M67" s="1147"/>
      <c r="N67" s="1147"/>
    </row>
    <row r="68" spans="1:14" ht="15.5">
      <c r="A68" s="1172" t="s">
        <v>78</v>
      </c>
      <c r="B68" s="1172"/>
      <c r="C68" s="1172"/>
      <c r="D68" s="1172"/>
      <c r="E68" s="1172"/>
      <c r="F68" s="1172"/>
      <c r="G68" s="1172"/>
      <c r="H68" s="1172"/>
      <c r="I68" s="1172"/>
      <c r="J68" s="1172"/>
      <c r="K68" s="1172"/>
      <c r="L68" s="1172"/>
      <c r="M68" s="1172"/>
      <c r="N68" s="1172"/>
    </row>
    <row r="69" spans="1:14" s="831" customFormat="1" ht="8.25" customHeight="1">
      <c r="A69" s="1147"/>
      <c r="B69" s="1147"/>
      <c r="C69" s="1147"/>
      <c r="D69" s="1147"/>
      <c r="E69" s="1147"/>
      <c r="F69" s="1147"/>
      <c r="G69" s="1147"/>
      <c r="H69" s="1147"/>
      <c r="I69" s="1147"/>
      <c r="J69" s="1147"/>
      <c r="K69" s="1147"/>
      <c r="L69" s="1147"/>
      <c r="M69" s="1147"/>
      <c r="N69" s="1147"/>
    </row>
    <row r="70" spans="1:14" ht="23.25" customHeight="1">
      <c r="A70" s="1159" t="s">
        <v>79</v>
      </c>
      <c r="B70" s="1159"/>
      <c r="C70" s="1159"/>
      <c r="D70" s="1159"/>
      <c r="E70" s="1159"/>
      <c r="F70" s="1159"/>
      <c r="G70" s="1159"/>
      <c r="H70" s="1159"/>
      <c r="I70" s="1159"/>
      <c r="J70" s="1159"/>
      <c r="K70" s="1159"/>
      <c r="L70" s="1159"/>
      <c r="M70" s="1159"/>
      <c r="N70" s="1159"/>
    </row>
    <row r="71" spans="1:14" ht="76.5" customHeight="1">
      <c r="A71" s="1156" t="s">
        <v>420</v>
      </c>
      <c r="B71" s="1156"/>
      <c r="C71" s="1156"/>
      <c r="D71" s="1156"/>
      <c r="E71" s="1156"/>
      <c r="F71" s="1156"/>
      <c r="G71" s="1156"/>
      <c r="H71" s="1156"/>
      <c r="I71" s="1156"/>
      <c r="J71" s="1156"/>
      <c r="K71" s="1156"/>
      <c r="L71" s="1156"/>
      <c r="M71" s="1156"/>
      <c r="N71" s="1156"/>
    </row>
    <row r="72" spans="1:14" ht="35.25" customHeight="1">
      <c r="A72" s="1156" t="s">
        <v>401</v>
      </c>
      <c r="B72" s="1156"/>
      <c r="C72" s="1156"/>
      <c r="D72" s="1156"/>
      <c r="E72" s="1156"/>
      <c r="F72" s="1156"/>
      <c r="G72" s="1156"/>
      <c r="H72" s="1156"/>
      <c r="I72" s="1156"/>
      <c r="J72" s="1156"/>
      <c r="K72" s="1156"/>
      <c r="L72" s="1156"/>
      <c r="M72" s="1156"/>
      <c r="N72" s="1156"/>
    </row>
    <row r="73" spans="1:14" ht="15.5" hidden="1">
      <c r="A73" s="1174" t="s">
        <v>402</v>
      </c>
      <c r="B73" s="1174"/>
      <c r="C73" s="1174"/>
      <c r="D73" s="1174"/>
      <c r="E73" s="1174"/>
      <c r="F73" s="1174"/>
      <c r="G73" s="1174"/>
      <c r="H73" s="1174"/>
      <c r="I73" s="1174"/>
      <c r="J73" s="1174"/>
      <c r="K73" s="1174"/>
      <c r="L73" s="1174"/>
      <c r="M73" s="1174"/>
      <c r="N73" s="1174"/>
    </row>
    <row r="74" spans="1:14" ht="35.25" customHeight="1">
      <c r="A74" s="1171" t="s">
        <v>423</v>
      </c>
      <c r="B74" s="1171"/>
      <c r="C74" s="1171"/>
      <c r="D74" s="1171"/>
      <c r="E74" s="1171"/>
      <c r="F74" s="1171"/>
      <c r="G74" s="1171"/>
      <c r="H74" s="1171"/>
      <c r="I74" s="1171"/>
      <c r="J74" s="1171"/>
      <c r="K74" s="1171"/>
      <c r="L74" s="1171"/>
      <c r="M74" s="1171"/>
      <c r="N74" s="1171"/>
    </row>
    <row r="75" spans="1:14" ht="19.5" customHeight="1">
      <c r="A75" s="1172" t="s">
        <v>413</v>
      </c>
      <c r="B75" s="1172"/>
      <c r="C75" s="1172"/>
      <c r="D75" s="1172"/>
      <c r="E75" s="1172"/>
      <c r="F75" s="1172"/>
      <c r="G75" s="1172"/>
      <c r="H75" s="1172"/>
      <c r="I75" s="1172"/>
      <c r="J75" s="1172"/>
      <c r="K75" s="1172"/>
      <c r="L75" s="1172"/>
      <c r="M75" s="1172"/>
      <c r="N75" s="1172"/>
    </row>
    <row r="76" spans="1:14" ht="75" customHeight="1">
      <c r="A76" s="1154" t="s">
        <v>414</v>
      </c>
      <c r="B76" s="1154"/>
      <c r="C76" s="1154"/>
      <c r="D76" s="1154"/>
      <c r="E76" s="1154"/>
      <c r="F76" s="1154"/>
      <c r="G76" s="1154"/>
      <c r="H76" s="1154"/>
      <c r="I76" s="1154"/>
      <c r="J76" s="1154"/>
      <c r="K76" s="1154"/>
      <c r="L76" s="1154"/>
      <c r="M76" s="1154"/>
      <c r="N76" s="1154"/>
    </row>
    <row r="77" spans="1:14" ht="11.25" customHeight="1">
      <c r="A77" s="1173"/>
      <c r="B77" s="1173"/>
      <c r="C77" s="1173"/>
      <c r="D77" s="1173"/>
      <c r="E77" s="1173"/>
      <c r="F77" s="1173"/>
      <c r="G77" s="1173"/>
      <c r="H77" s="1173"/>
      <c r="I77" s="1173"/>
      <c r="J77" s="1173"/>
      <c r="K77" s="1173"/>
      <c r="L77" s="1173"/>
      <c r="M77" s="1173"/>
      <c r="N77" s="1173"/>
    </row>
    <row r="78" spans="1:14" ht="15.75" customHeight="1">
      <c r="A78" s="1172" t="s">
        <v>80</v>
      </c>
      <c r="B78" s="1172"/>
      <c r="C78" s="1172"/>
      <c r="D78" s="1172"/>
      <c r="E78" s="1172"/>
      <c r="F78" s="1172"/>
      <c r="G78" s="1172"/>
      <c r="H78" s="1172"/>
      <c r="I78" s="1172"/>
      <c r="J78" s="1172"/>
      <c r="K78" s="1172"/>
      <c r="L78" s="1172"/>
      <c r="M78" s="1172"/>
      <c r="N78" s="1172"/>
    </row>
    <row r="79" spans="1:14" ht="36" customHeight="1">
      <c r="A79" s="1154" t="s">
        <v>389</v>
      </c>
      <c r="B79" s="1154"/>
      <c r="C79" s="1154"/>
      <c r="D79" s="1154"/>
      <c r="E79" s="1154"/>
      <c r="F79" s="1154"/>
      <c r="G79" s="1154"/>
      <c r="H79" s="1154"/>
      <c r="I79" s="1154"/>
      <c r="J79" s="1154"/>
      <c r="K79" s="1154"/>
      <c r="L79" s="1154"/>
      <c r="M79" s="1154"/>
      <c r="N79" s="1154"/>
    </row>
    <row r="80" spans="1:14" ht="11.25" customHeight="1">
      <c r="A80" s="1173"/>
      <c r="B80" s="1173"/>
      <c r="C80" s="1173"/>
      <c r="D80" s="1173"/>
      <c r="E80" s="1173"/>
      <c r="F80" s="1173"/>
      <c r="G80" s="1173"/>
      <c r="H80" s="1173"/>
      <c r="I80" s="1173"/>
      <c r="J80" s="1173"/>
      <c r="K80" s="1173"/>
      <c r="L80" s="1173"/>
      <c r="M80" s="1173"/>
      <c r="N80" s="1173"/>
    </row>
    <row r="81" spans="1:14" ht="14">
      <c r="A81" s="1153" t="s">
        <v>81</v>
      </c>
      <c r="B81" s="1153"/>
      <c r="C81" s="1153"/>
      <c r="D81" s="1153"/>
      <c r="E81" s="1153"/>
      <c r="F81" s="1153"/>
      <c r="G81" s="1153"/>
      <c r="H81" s="1153"/>
      <c r="I81" s="1153"/>
      <c r="J81" s="1153"/>
      <c r="K81" s="1153"/>
      <c r="L81" s="1153"/>
      <c r="M81" s="1153"/>
      <c r="N81" s="1153"/>
    </row>
    <row r="82" spans="1:14" s="831" customFormat="1" ht="8.25" customHeight="1">
      <c r="A82" s="1147"/>
      <c r="B82" s="1147"/>
      <c r="C82" s="1147"/>
      <c r="D82" s="1147"/>
      <c r="E82" s="1147"/>
      <c r="F82" s="1147"/>
      <c r="G82" s="1147"/>
      <c r="H82" s="1147"/>
      <c r="I82" s="1147"/>
      <c r="J82" s="1147"/>
      <c r="K82" s="1147"/>
      <c r="L82" s="1147"/>
      <c r="M82" s="1147"/>
      <c r="N82" s="1147"/>
    </row>
    <row r="83" spans="1:14" ht="129.75" customHeight="1">
      <c r="A83" s="1169" t="s">
        <v>390</v>
      </c>
      <c r="B83" s="1169"/>
      <c r="C83" s="1169"/>
      <c r="D83" s="1169"/>
      <c r="E83" s="1169"/>
      <c r="F83" s="1169"/>
      <c r="G83" s="1169"/>
      <c r="H83" s="1169"/>
      <c r="I83" s="1169"/>
      <c r="J83" s="1169"/>
      <c r="K83" s="1169"/>
      <c r="L83" s="1169"/>
      <c r="M83" s="1169"/>
      <c r="N83" s="1169"/>
    </row>
    <row r="84" spans="1:14" ht="39.75" customHeight="1">
      <c r="A84" s="1159" t="s">
        <v>391</v>
      </c>
      <c r="B84" s="1159"/>
      <c r="C84" s="1159"/>
      <c r="D84" s="1159"/>
      <c r="E84" s="1159"/>
      <c r="F84" s="1159"/>
      <c r="G84" s="1159"/>
      <c r="H84" s="1159"/>
      <c r="I84" s="1159"/>
      <c r="J84" s="1159"/>
      <c r="K84" s="1159"/>
      <c r="L84" s="1159"/>
      <c r="M84" s="1159"/>
      <c r="N84" s="1159"/>
    </row>
    <row r="85" spans="1:14" ht="33.75" customHeight="1">
      <c r="A85" s="1159" t="s">
        <v>82</v>
      </c>
      <c r="B85" s="1159"/>
      <c r="C85" s="1159"/>
      <c r="D85" s="1159"/>
      <c r="E85" s="1159"/>
      <c r="F85" s="1159"/>
      <c r="G85" s="1159"/>
      <c r="H85" s="1159"/>
      <c r="I85" s="1159"/>
      <c r="J85" s="1159"/>
      <c r="K85" s="1159"/>
      <c r="L85" s="1159"/>
      <c r="M85" s="1159"/>
      <c r="N85" s="1159"/>
    </row>
    <row r="86" spans="1:14" s="941" customFormat="1" ht="27" customHeight="1">
      <c r="A86" s="1170" t="s">
        <v>392</v>
      </c>
      <c r="B86" s="1170"/>
      <c r="C86" s="1170"/>
      <c r="D86" s="1170"/>
      <c r="E86" s="1170"/>
      <c r="F86" s="1170"/>
      <c r="G86" s="1170"/>
      <c r="H86" s="1170"/>
      <c r="I86" s="1170"/>
      <c r="J86" s="1170"/>
      <c r="K86" s="1170"/>
      <c r="L86" s="1170"/>
      <c r="M86" s="1170"/>
      <c r="N86" s="1170"/>
    </row>
    <row r="87" spans="1:14" ht="41.25" customHeight="1">
      <c r="A87" s="1159" t="s">
        <v>83</v>
      </c>
      <c r="B87" s="1159"/>
      <c r="C87" s="1159"/>
      <c r="D87" s="1159"/>
      <c r="E87" s="1159"/>
      <c r="F87" s="1159"/>
      <c r="G87" s="1159"/>
      <c r="H87" s="1159"/>
      <c r="I87" s="1159"/>
      <c r="J87" s="1159"/>
      <c r="K87" s="1159"/>
      <c r="L87" s="1159"/>
      <c r="M87" s="1159"/>
      <c r="N87" s="1159"/>
    </row>
    <row r="88" spans="1:14" ht="28.5" customHeight="1">
      <c r="A88" s="1166" t="s">
        <v>84</v>
      </c>
      <c r="B88" s="1159"/>
      <c r="C88" s="1159"/>
      <c r="D88" s="1159"/>
      <c r="E88" s="1159"/>
      <c r="F88" s="1159"/>
      <c r="G88" s="1159"/>
      <c r="H88" s="1159"/>
      <c r="I88" s="1159"/>
      <c r="J88" s="1159"/>
      <c r="K88" s="1159"/>
      <c r="L88" s="1159"/>
      <c r="M88" s="1159"/>
      <c r="N88" s="1159"/>
    </row>
    <row r="89" spans="1:14" ht="27.75" customHeight="1">
      <c r="A89" s="1166" t="s">
        <v>85</v>
      </c>
      <c r="B89" s="1159"/>
      <c r="C89" s="1159"/>
      <c r="D89" s="1159"/>
      <c r="E89" s="1159"/>
      <c r="F89" s="1159"/>
      <c r="G89" s="1159"/>
      <c r="H89" s="1159"/>
      <c r="I89" s="1159"/>
      <c r="J89" s="1159"/>
      <c r="K89" s="1159"/>
      <c r="L89" s="1159"/>
      <c r="M89" s="1159"/>
      <c r="N89" s="1159"/>
    </row>
    <row r="90" spans="1:14" ht="16.5" customHeight="1">
      <c r="A90" s="1157" t="s">
        <v>86</v>
      </c>
      <c r="B90" s="1157"/>
      <c r="C90" s="1157"/>
      <c r="D90" s="1157"/>
      <c r="E90" s="1157"/>
      <c r="F90" s="1157"/>
      <c r="G90" s="1157"/>
      <c r="H90" s="1157"/>
      <c r="I90" s="1157"/>
      <c r="J90" s="1157"/>
      <c r="K90" s="1157"/>
      <c r="L90" s="1157"/>
      <c r="M90" s="1157"/>
      <c r="N90" s="1157"/>
    </row>
    <row r="91" spans="1:14" ht="40.5" customHeight="1">
      <c r="A91" s="1158" t="s">
        <v>393</v>
      </c>
      <c r="B91" s="1158"/>
      <c r="C91" s="1158"/>
      <c r="D91" s="1158"/>
      <c r="E91" s="1158"/>
      <c r="F91" s="1158"/>
      <c r="G91" s="1158"/>
      <c r="H91" s="1158"/>
      <c r="I91" s="1158"/>
      <c r="J91" s="1158"/>
      <c r="K91" s="1158"/>
      <c r="L91" s="1158"/>
      <c r="M91" s="1158"/>
      <c r="N91" s="1158"/>
    </row>
    <row r="92" spans="1:14" ht="10.5" customHeight="1">
      <c r="A92" s="1167"/>
      <c r="B92" s="1168"/>
      <c r="C92" s="1168"/>
      <c r="D92" s="1168"/>
      <c r="E92" s="1168"/>
      <c r="F92" s="1168"/>
      <c r="G92" s="1168"/>
      <c r="H92" s="1168"/>
      <c r="I92" s="1168"/>
      <c r="J92" s="1168"/>
      <c r="K92" s="1168"/>
      <c r="L92" s="1168"/>
      <c r="M92" s="1168"/>
      <c r="N92" s="1168"/>
    </row>
    <row r="93" spans="1:14" ht="14">
      <c r="A93" s="1153" t="s">
        <v>87</v>
      </c>
      <c r="B93" s="1153"/>
      <c r="C93" s="1153"/>
      <c r="D93" s="1153"/>
      <c r="E93" s="1153"/>
      <c r="F93" s="1153"/>
      <c r="G93" s="1153"/>
      <c r="H93" s="1153"/>
      <c r="I93" s="1153"/>
      <c r="J93" s="1153"/>
      <c r="K93" s="1153"/>
      <c r="L93" s="1153"/>
      <c r="M93" s="1153"/>
      <c r="N93" s="1153"/>
    </row>
    <row r="94" spans="1:14" s="831" customFormat="1" ht="8.25" customHeight="1">
      <c r="A94" s="1147"/>
      <c r="B94" s="1147"/>
      <c r="C94" s="1147"/>
      <c r="D94" s="1147"/>
      <c r="E94" s="1147"/>
      <c r="F94" s="1147"/>
      <c r="G94" s="1147"/>
      <c r="H94" s="1147"/>
      <c r="I94" s="1147"/>
      <c r="J94" s="1147"/>
      <c r="K94" s="1147"/>
      <c r="L94" s="1147"/>
      <c r="M94" s="1147"/>
      <c r="N94" s="1147"/>
    </row>
    <row r="95" spans="1:14" ht="29.25" customHeight="1">
      <c r="A95" s="1159" t="s">
        <v>88</v>
      </c>
      <c r="B95" s="1159"/>
      <c r="C95" s="1159"/>
      <c r="D95" s="1159"/>
      <c r="E95" s="1159"/>
      <c r="F95" s="1159"/>
      <c r="G95" s="1159"/>
      <c r="H95" s="1159"/>
      <c r="I95" s="1159"/>
      <c r="J95" s="1159"/>
      <c r="K95" s="1159"/>
      <c r="L95" s="1159"/>
      <c r="M95" s="1159"/>
      <c r="N95" s="1159"/>
    </row>
    <row r="96" spans="1:14" ht="51" customHeight="1">
      <c r="A96" s="1160" t="s">
        <v>403</v>
      </c>
      <c r="B96" s="1156"/>
      <c r="C96" s="1156"/>
      <c r="D96" s="1156"/>
      <c r="E96" s="1156"/>
      <c r="F96" s="1156"/>
      <c r="G96" s="1156"/>
      <c r="H96" s="1156"/>
      <c r="I96" s="1156"/>
      <c r="J96" s="1156"/>
      <c r="K96" s="1156"/>
      <c r="L96" s="1156"/>
      <c r="M96" s="1156"/>
      <c r="N96" s="1156"/>
    </row>
    <row r="97" spans="1:14" ht="56.25" customHeight="1">
      <c r="A97" s="1161" t="s">
        <v>394</v>
      </c>
      <c r="B97" s="1162"/>
      <c r="C97" s="1162"/>
      <c r="D97" s="1162"/>
      <c r="E97" s="1162"/>
      <c r="F97" s="1162"/>
      <c r="G97" s="1162"/>
      <c r="H97" s="1162"/>
      <c r="I97" s="1162"/>
      <c r="J97" s="1162"/>
      <c r="K97" s="1162"/>
      <c r="L97" s="1162"/>
      <c r="M97" s="1162"/>
      <c r="N97" s="1162"/>
    </row>
    <row r="98" spans="1:14" ht="178.5" customHeight="1">
      <c r="A98" s="1155" t="s">
        <v>424</v>
      </c>
      <c r="B98" s="1156"/>
      <c r="C98" s="1156"/>
      <c r="D98" s="1156"/>
      <c r="E98" s="1156"/>
      <c r="F98" s="1156"/>
      <c r="G98" s="1156"/>
      <c r="H98" s="1156"/>
      <c r="I98" s="1156"/>
      <c r="J98" s="1156"/>
      <c r="K98" s="1156"/>
      <c r="L98" s="1156"/>
      <c r="M98" s="1156"/>
      <c r="N98" s="1156"/>
    </row>
    <row r="99" spans="1:14" s="831" customFormat="1" ht="14.25" customHeight="1">
      <c r="A99" s="1163" t="s">
        <v>89</v>
      </c>
      <c r="B99" s="1163"/>
      <c r="C99" s="1163"/>
      <c r="D99" s="1163"/>
      <c r="E99" s="1163"/>
      <c r="F99" s="1163"/>
      <c r="G99" s="1163"/>
      <c r="H99" s="1163"/>
      <c r="I99" s="1163"/>
      <c r="J99" s="1163"/>
      <c r="K99" s="1163"/>
      <c r="L99" s="1163"/>
      <c r="M99" s="1163"/>
      <c r="N99" s="1163"/>
    </row>
    <row r="100" spans="1:14" s="831" customFormat="1" ht="14.25" customHeight="1">
      <c r="A100" s="1164"/>
      <c r="B100" s="1165"/>
      <c r="C100" s="1165"/>
      <c r="D100" s="1165"/>
      <c r="E100" s="1165"/>
      <c r="F100" s="1165"/>
      <c r="G100" s="1165"/>
      <c r="H100" s="1165"/>
      <c r="I100" s="1165"/>
      <c r="J100" s="1165"/>
      <c r="K100" s="1165"/>
      <c r="L100" s="1165"/>
      <c r="M100" s="1165"/>
      <c r="N100" s="1165"/>
    </row>
    <row r="101" spans="1:14" ht="36" customHeight="1">
      <c r="A101" s="1155" t="s">
        <v>90</v>
      </c>
      <c r="B101" s="1156"/>
      <c r="C101" s="1156"/>
      <c r="D101" s="1156"/>
      <c r="E101" s="1156"/>
      <c r="F101" s="1156"/>
      <c r="G101" s="1156"/>
      <c r="H101" s="1156"/>
      <c r="I101" s="1156"/>
      <c r="J101" s="1156"/>
      <c r="K101" s="1156"/>
      <c r="L101" s="1156"/>
      <c r="M101" s="1156"/>
      <c r="N101" s="1156"/>
    </row>
    <row r="102" spans="1:14" ht="16.5" customHeight="1">
      <c r="A102" s="1157" t="s">
        <v>91</v>
      </c>
      <c r="B102" s="1157"/>
      <c r="C102" s="1157"/>
      <c r="D102" s="1157"/>
      <c r="E102" s="1157"/>
      <c r="F102" s="1157"/>
      <c r="G102" s="1157"/>
      <c r="H102" s="1157"/>
      <c r="I102" s="1157"/>
      <c r="J102" s="1157"/>
      <c r="K102" s="1157"/>
      <c r="L102" s="1157"/>
      <c r="M102" s="1157"/>
      <c r="N102" s="1157"/>
    </row>
    <row r="103" spans="1:14" ht="30" customHeight="1">
      <c r="A103" s="1158" t="s">
        <v>404</v>
      </c>
      <c r="B103" s="1158"/>
      <c r="C103" s="1158"/>
      <c r="D103" s="1158"/>
      <c r="E103" s="1158"/>
      <c r="F103" s="1158"/>
      <c r="G103" s="1158"/>
      <c r="H103" s="1158"/>
      <c r="I103" s="1158"/>
      <c r="J103" s="1158"/>
      <c r="K103" s="1158"/>
      <c r="L103" s="1158"/>
      <c r="M103" s="1158"/>
      <c r="N103" s="1158"/>
    </row>
    <row r="104" spans="1:14" ht="14">
      <c r="A104" s="1153" t="s">
        <v>92</v>
      </c>
      <c r="B104" s="1153"/>
      <c r="C104" s="1153"/>
      <c r="D104" s="1153"/>
      <c r="E104" s="1153"/>
      <c r="F104" s="1153"/>
      <c r="G104" s="1153"/>
      <c r="H104" s="1153"/>
      <c r="I104" s="1153"/>
      <c r="J104" s="1153"/>
      <c r="K104" s="1153"/>
      <c r="L104" s="1153"/>
      <c r="M104" s="1153"/>
      <c r="N104" s="1153"/>
    </row>
    <row r="105" spans="1:14" s="831" customFormat="1" ht="8.25" customHeight="1">
      <c r="A105" s="1147"/>
      <c r="B105" s="1147"/>
      <c r="C105" s="1147"/>
      <c r="D105" s="1147"/>
      <c r="E105" s="1147"/>
      <c r="F105" s="1147"/>
      <c r="G105" s="1147"/>
      <c r="H105" s="1147"/>
      <c r="I105" s="1147"/>
      <c r="J105" s="1147"/>
      <c r="K105" s="1147"/>
      <c r="L105" s="1147"/>
      <c r="M105" s="1147"/>
      <c r="N105" s="1147"/>
    </row>
    <row r="106" spans="1:14" ht="40.5" customHeight="1">
      <c r="A106" s="1154" t="s">
        <v>395</v>
      </c>
      <c r="B106" s="1154"/>
      <c r="C106" s="1154"/>
      <c r="D106" s="1154"/>
      <c r="E106" s="1154"/>
      <c r="F106" s="1154"/>
      <c r="G106" s="1154"/>
      <c r="H106" s="1154"/>
      <c r="I106" s="1154"/>
      <c r="J106" s="1154"/>
      <c r="K106" s="1154"/>
      <c r="L106" s="1154"/>
      <c r="M106" s="1154"/>
      <c r="N106" s="1154"/>
    </row>
    <row r="107" spans="1:14">
      <c r="A107" s="1152"/>
      <c r="B107" s="1152"/>
      <c r="C107" s="1152"/>
      <c r="D107" s="1152"/>
      <c r="E107" s="1152"/>
      <c r="F107" s="1152"/>
      <c r="G107" s="1152"/>
      <c r="H107" s="1152"/>
      <c r="I107" s="1152"/>
      <c r="J107" s="1152"/>
      <c r="K107" s="1152"/>
      <c r="L107" s="1152"/>
      <c r="M107" s="1152"/>
      <c r="N107" s="1152"/>
    </row>
    <row r="108" spans="1:14" ht="14">
      <c r="A108" s="1153" t="s">
        <v>412</v>
      </c>
      <c r="B108" s="1153"/>
      <c r="C108" s="1153"/>
      <c r="D108" s="1153"/>
      <c r="E108" s="1153"/>
      <c r="F108" s="1153"/>
      <c r="G108" s="1153"/>
      <c r="H108" s="1153"/>
      <c r="I108" s="1153"/>
      <c r="J108" s="1153"/>
      <c r="K108" s="1153"/>
      <c r="L108" s="1153"/>
      <c r="M108" s="1153"/>
      <c r="N108" s="1153"/>
    </row>
    <row r="109" spans="1:14">
      <c r="A109" s="1152"/>
      <c r="B109" s="1152"/>
      <c r="C109" s="1152"/>
      <c r="D109" s="1152"/>
      <c r="E109" s="1152"/>
      <c r="F109" s="1152"/>
      <c r="G109" s="1152"/>
      <c r="H109" s="1152"/>
      <c r="I109" s="1152"/>
      <c r="J109" s="1152"/>
      <c r="K109" s="1152"/>
      <c r="L109" s="1152"/>
      <c r="M109" s="1152"/>
      <c r="N109" s="1152"/>
    </row>
    <row r="110" spans="1:14" ht="113.25" customHeight="1">
      <c r="A110" s="1154" t="s">
        <v>433</v>
      </c>
      <c r="B110" s="1154"/>
      <c r="C110" s="1154"/>
      <c r="D110" s="1154"/>
      <c r="E110" s="1154"/>
      <c r="F110" s="1154"/>
      <c r="G110" s="1154"/>
      <c r="H110" s="1154"/>
      <c r="I110" s="1154"/>
      <c r="J110" s="1154"/>
      <c r="K110" s="1154"/>
      <c r="L110" s="1154"/>
      <c r="M110" s="1154"/>
      <c r="N110" s="1154"/>
    </row>
    <row r="111" spans="1:14"/>
    <row r="112" spans="1:14"/>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row r="221" customFormat="1" hidden="1"/>
    <row r="222" customFormat="1" hidden="1"/>
    <row r="223" customFormat="1" hidden="1"/>
    <row r="224" customFormat="1" hidden="1"/>
    <row r="225" customFormat="1" hidden="1"/>
    <row r="226" customFormat="1" hidden="1"/>
    <row r="227" customFormat="1"/>
    <row r="228" customFormat="1"/>
    <row r="229" customFormat="1"/>
  </sheetData>
  <mergeCells count="1275">
    <mergeCell ref="A13:N13"/>
    <mergeCell ref="A14:N14"/>
    <mergeCell ref="A15:N15"/>
    <mergeCell ref="A16:N16"/>
    <mergeCell ref="A17:N17"/>
    <mergeCell ref="A18:N19"/>
    <mergeCell ref="A7:N7"/>
    <mergeCell ref="A8:N8"/>
    <mergeCell ref="A9:N9"/>
    <mergeCell ref="A10:N10"/>
    <mergeCell ref="A11:N11"/>
    <mergeCell ref="A12:N12"/>
    <mergeCell ref="A1:N1"/>
    <mergeCell ref="A2:N2"/>
    <mergeCell ref="A3:N3"/>
    <mergeCell ref="A4:N4"/>
    <mergeCell ref="A5:N5"/>
    <mergeCell ref="A6:N6"/>
    <mergeCell ref="A37:N37"/>
    <mergeCell ref="A41:N41"/>
    <mergeCell ref="O41:AB41"/>
    <mergeCell ref="AC41:AP41"/>
    <mergeCell ref="AQ41:BD41"/>
    <mergeCell ref="BE41:BR41"/>
    <mergeCell ref="A29:N30"/>
    <mergeCell ref="A31:N31"/>
    <mergeCell ref="A32:N32"/>
    <mergeCell ref="A33:N33"/>
    <mergeCell ref="A34:N35"/>
    <mergeCell ref="A36:N36"/>
    <mergeCell ref="A20:N20"/>
    <mergeCell ref="A21:N21"/>
    <mergeCell ref="A22:N23"/>
    <mergeCell ref="A24:N24"/>
    <mergeCell ref="A25:N26"/>
    <mergeCell ref="A28:N28"/>
    <mergeCell ref="IE41:IR41"/>
    <mergeCell ref="IS41:JF41"/>
    <mergeCell ref="JG41:JT41"/>
    <mergeCell ref="JU41:KH41"/>
    <mergeCell ref="KI41:KV41"/>
    <mergeCell ref="KW41:LJ41"/>
    <mergeCell ref="EY41:FL41"/>
    <mergeCell ref="FM41:FZ41"/>
    <mergeCell ref="GA41:GN41"/>
    <mergeCell ref="GO41:HB41"/>
    <mergeCell ref="HC41:HP41"/>
    <mergeCell ref="HQ41:ID41"/>
    <mergeCell ref="BS41:CF41"/>
    <mergeCell ref="CG41:CT41"/>
    <mergeCell ref="CU41:DH41"/>
    <mergeCell ref="DI41:DV41"/>
    <mergeCell ref="DW41:EJ41"/>
    <mergeCell ref="EK41:EX41"/>
    <mergeCell ref="RW41:SJ41"/>
    <mergeCell ref="SK41:SX41"/>
    <mergeCell ref="SY41:TL41"/>
    <mergeCell ref="TM41:TZ41"/>
    <mergeCell ref="UA41:UN41"/>
    <mergeCell ref="UO41:VB41"/>
    <mergeCell ref="OQ41:PD41"/>
    <mergeCell ref="PE41:PR41"/>
    <mergeCell ref="PS41:QF41"/>
    <mergeCell ref="QG41:QT41"/>
    <mergeCell ref="QU41:RH41"/>
    <mergeCell ref="RI41:RV41"/>
    <mergeCell ref="LK41:LX41"/>
    <mergeCell ref="LY41:ML41"/>
    <mergeCell ref="MM41:MZ41"/>
    <mergeCell ref="NA41:NN41"/>
    <mergeCell ref="NO41:OB41"/>
    <mergeCell ref="OC41:OP41"/>
    <mergeCell ref="ABO41:ACB41"/>
    <mergeCell ref="ACC41:ACP41"/>
    <mergeCell ref="ACQ41:ADD41"/>
    <mergeCell ref="ADE41:ADR41"/>
    <mergeCell ref="ADS41:AEF41"/>
    <mergeCell ref="AEG41:AET41"/>
    <mergeCell ref="YI41:YV41"/>
    <mergeCell ref="YW41:ZJ41"/>
    <mergeCell ref="ZK41:ZX41"/>
    <mergeCell ref="ZY41:AAL41"/>
    <mergeCell ref="AAM41:AAZ41"/>
    <mergeCell ref="ABA41:ABN41"/>
    <mergeCell ref="VC41:VP41"/>
    <mergeCell ref="VQ41:WD41"/>
    <mergeCell ref="WE41:WR41"/>
    <mergeCell ref="WS41:XF41"/>
    <mergeCell ref="XG41:XT41"/>
    <mergeCell ref="XU41:YH41"/>
    <mergeCell ref="ALG41:ALT41"/>
    <mergeCell ref="ALU41:AMH41"/>
    <mergeCell ref="AMI41:AMV41"/>
    <mergeCell ref="AMW41:ANJ41"/>
    <mergeCell ref="ANK41:ANX41"/>
    <mergeCell ref="ANY41:AOL41"/>
    <mergeCell ref="AIA41:AIN41"/>
    <mergeCell ref="AIO41:AJB41"/>
    <mergeCell ref="AJC41:AJP41"/>
    <mergeCell ref="AJQ41:AKD41"/>
    <mergeCell ref="AKE41:AKR41"/>
    <mergeCell ref="AKS41:ALF41"/>
    <mergeCell ref="AEU41:AFH41"/>
    <mergeCell ref="AFI41:AFV41"/>
    <mergeCell ref="AFW41:AGJ41"/>
    <mergeCell ref="AGK41:AGX41"/>
    <mergeCell ref="AGY41:AHL41"/>
    <mergeCell ref="AHM41:AHZ41"/>
    <mergeCell ref="AUY41:AVL41"/>
    <mergeCell ref="AVM41:AVZ41"/>
    <mergeCell ref="AWA41:AWN41"/>
    <mergeCell ref="AWO41:AXB41"/>
    <mergeCell ref="AXC41:AXP41"/>
    <mergeCell ref="AXQ41:AYD41"/>
    <mergeCell ref="ARS41:ASF41"/>
    <mergeCell ref="ASG41:AST41"/>
    <mergeCell ref="ASU41:ATH41"/>
    <mergeCell ref="ATI41:ATV41"/>
    <mergeCell ref="ATW41:AUJ41"/>
    <mergeCell ref="AUK41:AUX41"/>
    <mergeCell ref="AOM41:AOZ41"/>
    <mergeCell ref="APA41:APN41"/>
    <mergeCell ref="APO41:AQB41"/>
    <mergeCell ref="AQC41:AQP41"/>
    <mergeCell ref="AQQ41:ARD41"/>
    <mergeCell ref="ARE41:ARR41"/>
    <mergeCell ref="BEQ41:BFD41"/>
    <mergeCell ref="BFE41:BFR41"/>
    <mergeCell ref="BFS41:BGF41"/>
    <mergeCell ref="BGG41:BGT41"/>
    <mergeCell ref="BGU41:BHH41"/>
    <mergeCell ref="BHI41:BHV41"/>
    <mergeCell ref="BBK41:BBX41"/>
    <mergeCell ref="BBY41:BCL41"/>
    <mergeCell ref="BCM41:BCZ41"/>
    <mergeCell ref="BDA41:BDN41"/>
    <mergeCell ref="BDO41:BEB41"/>
    <mergeCell ref="BEC41:BEP41"/>
    <mergeCell ref="AYE41:AYR41"/>
    <mergeCell ref="AYS41:AZF41"/>
    <mergeCell ref="AZG41:AZT41"/>
    <mergeCell ref="AZU41:BAH41"/>
    <mergeCell ref="BAI41:BAV41"/>
    <mergeCell ref="BAW41:BBJ41"/>
    <mergeCell ref="BOI41:BOV41"/>
    <mergeCell ref="BOW41:BPJ41"/>
    <mergeCell ref="BPK41:BPX41"/>
    <mergeCell ref="BPY41:BQL41"/>
    <mergeCell ref="BQM41:BQZ41"/>
    <mergeCell ref="BRA41:BRN41"/>
    <mergeCell ref="BLC41:BLP41"/>
    <mergeCell ref="BLQ41:BMD41"/>
    <mergeCell ref="BME41:BMR41"/>
    <mergeCell ref="BMS41:BNF41"/>
    <mergeCell ref="BNG41:BNT41"/>
    <mergeCell ref="BNU41:BOH41"/>
    <mergeCell ref="BHW41:BIJ41"/>
    <mergeCell ref="BIK41:BIX41"/>
    <mergeCell ref="BIY41:BJL41"/>
    <mergeCell ref="BJM41:BJZ41"/>
    <mergeCell ref="BKA41:BKN41"/>
    <mergeCell ref="BKO41:BLB41"/>
    <mergeCell ref="BYA41:BYN41"/>
    <mergeCell ref="BYO41:BZB41"/>
    <mergeCell ref="BZC41:BZP41"/>
    <mergeCell ref="BZQ41:CAD41"/>
    <mergeCell ref="CAE41:CAR41"/>
    <mergeCell ref="CAS41:CBF41"/>
    <mergeCell ref="BUU41:BVH41"/>
    <mergeCell ref="BVI41:BVV41"/>
    <mergeCell ref="BVW41:BWJ41"/>
    <mergeCell ref="BWK41:BWX41"/>
    <mergeCell ref="BWY41:BXL41"/>
    <mergeCell ref="BXM41:BXZ41"/>
    <mergeCell ref="BRO41:BSB41"/>
    <mergeCell ref="BSC41:BSP41"/>
    <mergeCell ref="BSQ41:BTD41"/>
    <mergeCell ref="BTE41:BTR41"/>
    <mergeCell ref="BTS41:BUF41"/>
    <mergeCell ref="BUG41:BUT41"/>
    <mergeCell ref="CHS41:CIF41"/>
    <mergeCell ref="CIG41:CIT41"/>
    <mergeCell ref="CIU41:CJH41"/>
    <mergeCell ref="CJI41:CJV41"/>
    <mergeCell ref="CJW41:CKJ41"/>
    <mergeCell ref="CKK41:CKX41"/>
    <mergeCell ref="CEM41:CEZ41"/>
    <mergeCell ref="CFA41:CFN41"/>
    <mergeCell ref="CFO41:CGB41"/>
    <mergeCell ref="CGC41:CGP41"/>
    <mergeCell ref="CGQ41:CHD41"/>
    <mergeCell ref="CHE41:CHR41"/>
    <mergeCell ref="CBG41:CBT41"/>
    <mergeCell ref="CBU41:CCH41"/>
    <mergeCell ref="CCI41:CCV41"/>
    <mergeCell ref="CCW41:CDJ41"/>
    <mergeCell ref="CDK41:CDX41"/>
    <mergeCell ref="CDY41:CEL41"/>
    <mergeCell ref="CRK41:CRX41"/>
    <mergeCell ref="CRY41:CSL41"/>
    <mergeCell ref="CSM41:CSZ41"/>
    <mergeCell ref="CTA41:CTN41"/>
    <mergeCell ref="CTO41:CUB41"/>
    <mergeCell ref="CUC41:CUP41"/>
    <mergeCell ref="COE41:COR41"/>
    <mergeCell ref="COS41:CPF41"/>
    <mergeCell ref="CPG41:CPT41"/>
    <mergeCell ref="CPU41:CQH41"/>
    <mergeCell ref="CQI41:CQV41"/>
    <mergeCell ref="CQW41:CRJ41"/>
    <mergeCell ref="CKY41:CLL41"/>
    <mergeCell ref="CLM41:CLZ41"/>
    <mergeCell ref="CMA41:CMN41"/>
    <mergeCell ref="CMO41:CNB41"/>
    <mergeCell ref="CNC41:CNP41"/>
    <mergeCell ref="CNQ41:COD41"/>
    <mergeCell ref="DBC41:DBP41"/>
    <mergeCell ref="DBQ41:DCD41"/>
    <mergeCell ref="DCE41:DCR41"/>
    <mergeCell ref="DCS41:DDF41"/>
    <mergeCell ref="DDG41:DDT41"/>
    <mergeCell ref="DDU41:DEH41"/>
    <mergeCell ref="CXW41:CYJ41"/>
    <mergeCell ref="CYK41:CYX41"/>
    <mergeCell ref="CYY41:CZL41"/>
    <mergeCell ref="CZM41:CZZ41"/>
    <mergeCell ref="DAA41:DAN41"/>
    <mergeCell ref="DAO41:DBB41"/>
    <mergeCell ref="CUQ41:CVD41"/>
    <mergeCell ref="CVE41:CVR41"/>
    <mergeCell ref="CVS41:CWF41"/>
    <mergeCell ref="CWG41:CWT41"/>
    <mergeCell ref="CWU41:CXH41"/>
    <mergeCell ref="CXI41:CXV41"/>
    <mergeCell ref="DKU41:DLH41"/>
    <mergeCell ref="DLI41:DLV41"/>
    <mergeCell ref="DLW41:DMJ41"/>
    <mergeCell ref="DMK41:DMX41"/>
    <mergeCell ref="DMY41:DNL41"/>
    <mergeCell ref="DNM41:DNZ41"/>
    <mergeCell ref="DHO41:DIB41"/>
    <mergeCell ref="DIC41:DIP41"/>
    <mergeCell ref="DIQ41:DJD41"/>
    <mergeCell ref="DJE41:DJR41"/>
    <mergeCell ref="DJS41:DKF41"/>
    <mergeCell ref="DKG41:DKT41"/>
    <mergeCell ref="DEI41:DEV41"/>
    <mergeCell ref="DEW41:DFJ41"/>
    <mergeCell ref="DFK41:DFX41"/>
    <mergeCell ref="DFY41:DGL41"/>
    <mergeCell ref="DGM41:DGZ41"/>
    <mergeCell ref="DHA41:DHN41"/>
    <mergeCell ref="DUM41:DUZ41"/>
    <mergeCell ref="DVA41:DVN41"/>
    <mergeCell ref="DVO41:DWB41"/>
    <mergeCell ref="DWC41:DWP41"/>
    <mergeCell ref="DWQ41:DXD41"/>
    <mergeCell ref="DXE41:DXR41"/>
    <mergeCell ref="DRG41:DRT41"/>
    <mergeCell ref="DRU41:DSH41"/>
    <mergeCell ref="DSI41:DSV41"/>
    <mergeCell ref="DSW41:DTJ41"/>
    <mergeCell ref="DTK41:DTX41"/>
    <mergeCell ref="DTY41:DUL41"/>
    <mergeCell ref="DOA41:DON41"/>
    <mergeCell ref="DOO41:DPB41"/>
    <mergeCell ref="DPC41:DPP41"/>
    <mergeCell ref="DPQ41:DQD41"/>
    <mergeCell ref="DQE41:DQR41"/>
    <mergeCell ref="DQS41:DRF41"/>
    <mergeCell ref="EEE41:EER41"/>
    <mergeCell ref="EES41:EFF41"/>
    <mergeCell ref="EFG41:EFT41"/>
    <mergeCell ref="EFU41:EGH41"/>
    <mergeCell ref="EGI41:EGV41"/>
    <mergeCell ref="EGW41:EHJ41"/>
    <mergeCell ref="EAY41:EBL41"/>
    <mergeCell ref="EBM41:EBZ41"/>
    <mergeCell ref="ECA41:ECN41"/>
    <mergeCell ref="ECO41:EDB41"/>
    <mergeCell ref="EDC41:EDP41"/>
    <mergeCell ref="EDQ41:EED41"/>
    <mergeCell ref="DXS41:DYF41"/>
    <mergeCell ref="DYG41:DYT41"/>
    <mergeCell ref="DYU41:DZH41"/>
    <mergeCell ref="DZI41:DZV41"/>
    <mergeCell ref="DZW41:EAJ41"/>
    <mergeCell ref="EAK41:EAX41"/>
    <mergeCell ref="ENW41:EOJ41"/>
    <mergeCell ref="EOK41:EOX41"/>
    <mergeCell ref="EOY41:EPL41"/>
    <mergeCell ref="EPM41:EPZ41"/>
    <mergeCell ref="EQA41:EQN41"/>
    <mergeCell ref="EQO41:ERB41"/>
    <mergeCell ref="EKQ41:ELD41"/>
    <mergeCell ref="ELE41:ELR41"/>
    <mergeCell ref="ELS41:EMF41"/>
    <mergeCell ref="EMG41:EMT41"/>
    <mergeCell ref="EMU41:ENH41"/>
    <mergeCell ref="ENI41:ENV41"/>
    <mergeCell ref="EHK41:EHX41"/>
    <mergeCell ref="EHY41:EIL41"/>
    <mergeCell ref="EIM41:EIZ41"/>
    <mergeCell ref="EJA41:EJN41"/>
    <mergeCell ref="EJO41:EKB41"/>
    <mergeCell ref="EKC41:EKP41"/>
    <mergeCell ref="EXO41:EYB41"/>
    <mergeCell ref="EYC41:EYP41"/>
    <mergeCell ref="EYQ41:EZD41"/>
    <mergeCell ref="EZE41:EZR41"/>
    <mergeCell ref="EZS41:FAF41"/>
    <mergeCell ref="FAG41:FAT41"/>
    <mergeCell ref="EUI41:EUV41"/>
    <mergeCell ref="EUW41:EVJ41"/>
    <mergeCell ref="EVK41:EVX41"/>
    <mergeCell ref="EVY41:EWL41"/>
    <mergeCell ref="EWM41:EWZ41"/>
    <mergeCell ref="EXA41:EXN41"/>
    <mergeCell ref="ERC41:ERP41"/>
    <mergeCell ref="ERQ41:ESD41"/>
    <mergeCell ref="ESE41:ESR41"/>
    <mergeCell ref="ESS41:ETF41"/>
    <mergeCell ref="ETG41:ETT41"/>
    <mergeCell ref="ETU41:EUH41"/>
    <mergeCell ref="FHG41:FHT41"/>
    <mergeCell ref="FHU41:FIH41"/>
    <mergeCell ref="FII41:FIV41"/>
    <mergeCell ref="FIW41:FJJ41"/>
    <mergeCell ref="FJK41:FJX41"/>
    <mergeCell ref="FJY41:FKL41"/>
    <mergeCell ref="FEA41:FEN41"/>
    <mergeCell ref="FEO41:FFB41"/>
    <mergeCell ref="FFC41:FFP41"/>
    <mergeCell ref="FFQ41:FGD41"/>
    <mergeCell ref="FGE41:FGR41"/>
    <mergeCell ref="FGS41:FHF41"/>
    <mergeCell ref="FAU41:FBH41"/>
    <mergeCell ref="FBI41:FBV41"/>
    <mergeCell ref="FBW41:FCJ41"/>
    <mergeCell ref="FCK41:FCX41"/>
    <mergeCell ref="FCY41:FDL41"/>
    <mergeCell ref="FDM41:FDZ41"/>
    <mergeCell ref="FQY41:FRL41"/>
    <mergeCell ref="FRM41:FRZ41"/>
    <mergeCell ref="FSA41:FSN41"/>
    <mergeCell ref="FSO41:FTB41"/>
    <mergeCell ref="FTC41:FTP41"/>
    <mergeCell ref="FTQ41:FUD41"/>
    <mergeCell ref="FNS41:FOF41"/>
    <mergeCell ref="FOG41:FOT41"/>
    <mergeCell ref="FOU41:FPH41"/>
    <mergeCell ref="FPI41:FPV41"/>
    <mergeCell ref="FPW41:FQJ41"/>
    <mergeCell ref="FQK41:FQX41"/>
    <mergeCell ref="FKM41:FKZ41"/>
    <mergeCell ref="FLA41:FLN41"/>
    <mergeCell ref="FLO41:FMB41"/>
    <mergeCell ref="FMC41:FMP41"/>
    <mergeCell ref="FMQ41:FND41"/>
    <mergeCell ref="FNE41:FNR41"/>
    <mergeCell ref="GAQ41:GBD41"/>
    <mergeCell ref="GBE41:GBR41"/>
    <mergeCell ref="GBS41:GCF41"/>
    <mergeCell ref="GCG41:GCT41"/>
    <mergeCell ref="GCU41:GDH41"/>
    <mergeCell ref="GDI41:GDV41"/>
    <mergeCell ref="FXK41:FXX41"/>
    <mergeCell ref="FXY41:FYL41"/>
    <mergeCell ref="FYM41:FYZ41"/>
    <mergeCell ref="FZA41:FZN41"/>
    <mergeCell ref="FZO41:GAB41"/>
    <mergeCell ref="GAC41:GAP41"/>
    <mergeCell ref="FUE41:FUR41"/>
    <mergeCell ref="FUS41:FVF41"/>
    <mergeCell ref="FVG41:FVT41"/>
    <mergeCell ref="FVU41:FWH41"/>
    <mergeCell ref="FWI41:FWV41"/>
    <mergeCell ref="FWW41:FXJ41"/>
    <mergeCell ref="GKI41:GKV41"/>
    <mergeCell ref="GKW41:GLJ41"/>
    <mergeCell ref="GLK41:GLX41"/>
    <mergeCell ref="GLY41:GML41"/>
    <mergeCell ref="GMM41:GMZ41"/>
    <mergeCell ref="GNA41:GNN41"/>
    <mergeCell ref="GHC41:GHP41"/>
    <mergeCell ref="GHQ41:GID41"/>
    <mergeCell ref="GIE41:GIR41"/>
    <mergeCell ref="GIS41:GJF41"/>
    <mergeCell ref="GJG41:GJT41"/>
    <mergeCell ref="GJU41:GKH41"/>
    <mergeCell ref="GDW41:GEJ41"/>
    <mergeCell ref="GEK41:GEX41"/>
    <mergeCell ref="GEY41:GFL41"/>
    <mergeCell ref="GFM41:GFZ41"/>
    <mergeCell ref="GGA41:GGN41"/>
    <mergeCell ref="GGO41:GHB41"/>
    <mergeCell ref="GUA41:GUN41"/>
    <mergeCell ref="GUO41:GVB41"/>
    <mergeCell ref="GVC41:GVP41"/>
    <mergeCell ref="GVQ41:GWD41"/>
    <mergeCell ref="GWE41:GWR41"/>
    <mergeCell ref="GWS41:GXF41"/>
    <mergeCell ref="GQU41:GRH41"/>
    <mergeCell ref="GRI41:GRV41"/>
    <mergeCell ref="GRW41:GSJ41"/>
    <mergeCell ref="GSK41:GSX41"/>
    <mergeCell ref="GSY41:GTL41"/>
    <mergeCell ref="GTM41:GTZ41"/>
    <mergeCell ref="GNO41:GOB41"/>
    <mergeCell ref="GOC41:GOP41"/>
    <mergeCell ref="GOQ41:GPD41"/>
    <mergeCell ref="GPE41:GPR41"/>
    <mergeCell ref="GPS41:GQF41"/>
    <mergeCell ref="GQG41:GQT41"/>
    <mergeCell ref="HDS41:HEF41"/>
    <mergeCell ref="HEG41:HET41"/>
    <mergeCell ref="HEU41:HFH41"/>
    <mergeCell ref="HFI41:HFV41"/>
    <mergeCell ref="HFW41:HGJ41"/>
    <mergeCell ref="HGK41:HGX41"/>
    <mergeCell ref="HAM41:HAZ41"/>
    <mergeCell ref="HBA41:HBN41"/>
    <mergeCell ref="HBO41:HCB41"/>
    <mergeCell ref="HCC41:HCP41"/>
    <mergeCell ref="HCQ41:HDD41"/>
    <mergeCell ref="HDE41:HDR41"/>
    <mergeCell ref="GXG41:GXT41"/>
    <mergeCell ref="GXU41:GYH41"/>
    <mergeCell ref="GYI41:GYV41"/>
    <mergeCell ref="GYW41:GZJ41"/>
    <mergeCell ref="GZK41:GZX41"/>
    <mergeCell ref="GZY41:HAL41"/>
    <mergeCell ref="HNK41:HNX41"/>
    <mergeCell ref="HNY41:HOL41"/>
    <mergeCell ref="HOM41:HOZ41"/>
    <mergeCell ref="HPA41:HPN41"/>
    <mergeCell ref="HPO41:HQB41"/>
    <mergeCell ref="HQC41:HQP41"/>
    <mergeCell ref="HKE41:HKR41"/>
    <mergeCell ref="HKS41:HLF41"/>
    <mergeCell ref="HLG41:HLT41"/>
    <mergeCell ref="HLU41:HMH41"/>
    <mergeCell ref="HMI41:HMV41"/>
    <mergeCell ref="HMW41:HNJ41"/>
    <mergeCell ref="HGY41:HHL41"/>
    <mergeCell ref="HHM41:HHZ41"/>
    <mergeCell ref="HIA41:HIN41"/>
    <mergeCell ref="HIO41:HJB41"/>
    <mergeCell ref="HJC41:HJP41"/>
    <mergeCell ref="HJQ41:HKD41"/>
    <mergeCell ref="HXC41:HXP41"/>
    <mergeCell ref="HXQ41:HYD41"/>
    <mergeCell ref="HYE41:HYR41"/>
    <mergeCell ref="HYS41:HZF41"/>
    <mergeCell ref="HZG41:HZT41"/>
    <mergeCell ref="HZU41:IAH41"/>
    <mergeCell ref="HTW41:HUJ41"/>
    <mergeCell ref="HUK41:HUX41"/>
    <mergeCell ref="HUY41:HVL41"/>
    <mergeCell ref="HVM41:HVZ41"/>
    <mergeCell ref="HWA41:HWN41"/>
    <mergeCell ref="HWO41:HXB41"/>
    <mergeCell ref="HQQ41:HRD41"/>
    <mergeCell ref="HRE41:HRR41"/>
    <mergeCell ref="HRS41:HSF41"/>
    <mergeCell ref="HSG41:HST41"/>
    <mergeCell ref="HSU41:HTH41"/>
    <mergeCell ref="HTI41:HTV41"/>
    <mergeCell ref="IGU41:IHH41"/>
    <mergeCell ref="IHI41:IHV41"/>
    <mergeCell ref="IHW41:IIJ41"/>
    <mergeCell ref="IIK41:IIX41"/>
    <mergeCell ref="IIY41:IJL41"/>
    <mergeCell ref="IJM41:IJZ41"/>
    <mergeCell ref="IDO41:IEB41"/>
    <mergeCell ref="IEC41:IEP41"/>
    <mergeCell ref="IEQ41:IFD41"/>
    <mergeCell ref="IFE41:IFR41"/>
    <mergeCell ref="IFS41:IGF41"/>
    <mergeCell ref="IGG41:IGT41"/>
    <mergeCell ref="IAI41:IAV41"/>
    <mergeCell ref="IAW41:IBJ41"/>
    <mergeCell ref="IBK41:IBX41"/>
    <mergeCell ref="IBY41:ICL41"/>
    <mergeCell ref="ICM41:ICZ41"/>
    <mergeCell ref="IDA41:IDN41"/>
    <mergeCell ref="IQM41:IQZ41"/>
    <mergeCell ref="IRA41:IRN41"/>
    <mergeCell ref="IRO41:ISB41"/>
    <mergeCell ref="ISC41:ISP41"/>
    <mergeCell ref="ISQ41:ITD41"/>
    <mergeCell ref="ITE41:ITR41"/>
    <mergeCell ref="ING41:INT41"/>
    <mergeCell ref="INU41:IOH41"/>
    <mergeCell ref="IOI41:IOV41"/>
    <mergeCell ref="IOW41:IPJ41"/>
    <mergeCell ref="IPK41:IPX41"/>
    <mergeCell ref="IPY41:IQL41"/>
    <mergeCell ref="IKA41:IKN41"/>
    <mergeCell ref="IKO41:ILB41"/>
    <mergeCell ref="ILC41:ILP41"/>
    <mergeCell ref="ILQ41:IMD41"/>
    <mergeCell ref="IME41:IMR41"/>
    <mergeCell ref="IMS41:INF41"/>
    <mergeCell ref="JAE41:JAR41"/>
    <mergeCell ref="JAS41:JBF41"/>
    <mergeCell ref="JBG41:JBT41"/>
    <mergeCell ref="JBU41:JCH41"/>
    <mergeCell ref="JCI41:JCV41"/>
    <mergeCell ref="JCW41:JDJ41"/>
    <mergeCell ref="IWY41:IXL41"/>
    <mergeCell ref="IXM41:IXZ41"/>
    <mergeCell ref="IYA41:IYN41"/>
    <mergeCell ref="IYO41:IZB41"/>
    <mergeCell ref="IZC41:IZP41"/>
    <mergeCell ref="IZQ41:JAD41"/>
    <mergeCell ref="ITS41:IUF41"/>
    <mergeCell ref="IUG41:IUT41"/>
    <mergeCell ref="IUU41:IVH41"/>
    <mergeCell ref="IVI41:IVV41"/>
    <mergeCell ref="IVW41:IWJ41"/>
    <mergeCell ref="IWK41:IWX41"/>
    <mergeCell ref="JJW41:JKJ41"/>
    <mergeCell ref="JKK41:JKX41"/>
    <mergeCell ref="JKY41:JLL41"/>
    <mergeCell ref="JLM41:JLZ41"/>
    <mergeCell ref="JMA41:JMN41"/>
    <mergeCell ref="JMO41:JNB41"/>
    <mergeCell ref="JGQ41:JHD41"/>
    <mergeCell ref="JHE41:JHR41"/>
    <mergeCell ref="JHS41:JIF41"/>
    <mergeCell ref="JIG41:JIT41"/>
    <mergeCell ref="JIU41:JJH41"/>
    <mergeCell ref="JJI41:JJV41"/>
    <mergeCell ref="JDK41:JDX41"/>
    <mergeCell ref="JDY41:JEL41"/>
    <mergeCell ref="JEM41:JEZ41"/>
    <mergeCell ref="JFA41:JFN41"/>
    <mergeCell ref="JFO41:JGB41"/>
    <mergeCell ref="JGC41:JGP41"/>
    <mergeCell ref="JTO41:JUB41"/>
    <mergeCell ref="JUC41:JUP41"/>
    <mergeCell ref="JUQ41:JVD41"/>
    <mergeCell ref="JVE41:JVR41"/>
    <mergeCell ref="JVS41:JWF41"/>
    <mergeCell ref="JWG41:JWT41"/>
    <mergeCell ref="JQI41:JQV41"/>
    <mergeCell ref="JQW41:JRJ41"/>
    <mergeCell ref="JRK41:JRX41"/>
    <mergeCell ref="JRY41:JSL41"/>
    <mergeCell ref="JSM41:JSZ41"/>
    <mergeCell ref="JTA41:JTN41"/>
    <mergeCell ref="JNC41:JNP41"/>
    <mergeCell ref="JNQ41:JOD41"/>
    <mergeCell ref="JOE41:JOR41"/>
    <mergeCell ref="JOS41:JPF41"/>
    <mergeCell ref="JPG41:JPT41"/>
    <mergeCell ref="JPU41:JQH41"/>
    <mergeCell ref="KDG41:KDT41"/>
    <mergeCell ref="KDU41:KEH41"/>
    <mergeCell ref="KEI41:KEV41"/>
    <mergeCell ref="KEW41:KFJ41"/>
    <mergeCell ref="KFK41:KFX41"/>
    <mergeCell ref="KFY41:KGL41"/>
    <mergeCell ref="KAA41:KAN41"/>
    <mergeCell ref="KAO41:KBB41"/>
    <mergeCell ref="KBC41:KBP41"/>
    <mergeCell ref="KBQ41:KCD41"/>
    <mergeCell ref="KCE41:KCR41"/>
    <mergeCell ref="KCS41:KDF41"/>
    <mergeCell ref="JWU41:JXH41"/>
    <mergeCell ref="JXI41:JXV41"/>
    <mergeCell ref="JXW41:JYJ41"/>
    <mergeCell ref="JYK41:JYX41"/>
    <mergeCell ref="JYY41:JZL41"/>
    <mergeCell ref="JZM41:JZZ41"/>
    <mergeCell ref="KMY41:KNL41"/>
    <mergeCell ref="KNM41:KNZ41"/>
    <mergeCell ref="KOA41:KON41"/>
    <mergeCell ref="KOO41:KPB41"/>
    <mergeCell ref="KPC41:KPP41"/>
    <mergeCell ref="KPQ41:KQD41"/>
    <mergeCell ref="KJS41:KKF41"/>
    <mergeCell ref="KKG41:KKT41"/>
    <mergeCell ref="KKU41:KLH41"/>
    <mergeCell ref="KLI41:KLV41"/>
    <mergeCell ref="KLW41:KMJ41"/>
    <mergeCell ref="KMK41:KMX41"/>
    <mergeCell ref="KGM41:KGZ41"/>
    <mergeCell ref="KHA41:KHN41"/>
    <mergeCell ref="KHO41:KIB41"/>
    <mergeCell ref="KIC41:KIP41"/>
    <mergeCell ref="KIQ41:KJD41"/>
    <mergeCell ref="KJE41:KJR41"/>
    <mergeCell ref="KWQ41:KXD41"/>
    <mergeCell ref="KXE41:KXR41"/>
    <mergeCell ref="KXS41:KYF41"/>
    <mergeCell ref="KYG41:KYT41"/>
    <mergeCell ref="KYU41:KZH41"/>
    <mergeCell ref="KZI41:KZV41"/>
    <mergeCell ref="KTK41:KTX41"/>
    <mergeCell ref="KTY41:KUL41"/>
    <mergeCell ref="KUM41:KUZ41"/>
    <mergeCell ref="KVA41:KVN41"/>
    <mergeCell ref="KVO41:KWB41"/>
    <mergeCell ref="KWC41:KWP41"/>
    <mergeCell ref="KQE41:KQR41"/>
    <mergeCell ref="KQS41:KRF41"/>
    <mergeCell ref="KRG41:KRT41"/>
    <mergeCell ref="KRU41:KSH41"/>
    <mergeCell ref="KSI41:KSV41"/>
    <mergeCell ref="KSW41:KTJ41"/>
    <mergeCell ref="LGI41:LGV41"/>
    <mergeCell ref="LGW41:LHJ41"/>
    <mergeCell ref="LHK41:LHX41"/>
    <mergeCell ref="LHY41:LIL41"/>
    <mergeCell ref="LIM41:LIZ41"/>
    <mergeCell ref="LJA41:LJN41"/>
    <mergeCell ref="LDC41:LDP41"/>
    <mergeCell ref="LDQ41:LED41"/>
    <mergeCell ref="LEE41:LER41"/>
    <mergeCell ref="LES41:LFF41"/>
    <mergeCell ref="LFG41:LFT41"/>
    <mergeCell ref="LFU41:LGH41"/>
    <mergeCell ref="KZW41:LAJ41"/>
    <mergeCell ref="LAK41:LAX41"/>
    <mergeCell ref="LAY41:LBL41"/>
    <mergeCell ref="LBM41:LBZ41"/>
    <mergeCell ref="LCA41:LCN41"/>
    <mergeCell ref="LCO41:LDB41"/>
    <mergeCell ref="LQA41:LQN41"/>
    <mergeCell ref="LQO41:LRB41"/>
    <mergeCell ref="LRC41:LRP41"/>
    <mergeCell ref="LRQ41:LSD41"/>
    <mergeCell ref="LSE41:LSR41"/>
    <mergeCell ref="LSS41:LTF41"/>
    <mergeCell ref="LMU41:LNH41"/>
    <mergeCell ref="LNI41:LNV41"/>
    <mergeCell ref="LNW41:LOJ41"/>
    <mergeCell ref="LOK41:LOX41"/>
    <mergeCell ref="LOY41:LPL41"/>
    <mergeCell ref="LPM41:LPZ41"/>
    <mergeCell ref="LJO41:LKB41"/>
    <mergeCell ref="LKC41:LKP41"/>
    <mergeCell ref="LKQ41:LLD41"/>
    <mergeCell ref="LLE41:LLR41"/>
    <mergeCell ref="LLS41:LMF41"/>
    <mergeCell ref="LMG41:LMT41"/>
    <mergeCell ref="LZS41:MAF41"/>
    <mergeCell ref="MAG41:MAT41"/>
    <mergeCell ref="MAU41:MBH41"/>
    <mergeCell ref="MBI41:MBV41"/>
    <mergeCell ref="MBW41:MCJ41"/>
    <mergeCell ref="MCK41:MCX41"/>
    <mergeCell ref="LWM41:LWZ41"/>
    <mergeCell ref="LXA41:LXN41"/>
    <mergeCell ref="LXO41:LYB41"/>
    <mergeCell ref="LYC41:LYP41"/>
    <mergeCell ref="LYQ41:LZD41"/>
    <mergeCell ref="LZE41:LZR41"/>
    <mergeCell ref="LTG41:LTT41"/>
    <mergeCell ref="LTU41:LUH41"/>
    <mergeCell ref="LUI41:LUV41"/>
    <mergeCell ref="LUW41:LVJ41"/>
    <mergeCell ref="LVK41:LVX41"/>
    <mergeCell ref="LVY41:LWL41"/>
    <mergeCell ref="MJK41:MJX41"/>
    <mergeCell ref="MJY41:MKL41"/>
    <mergeCell ref="MKM41:MKZ41"/>
    <mergeCell ref="MLA41:MLN41"/>
    <mergeCell ref="MLO41:MMB41"/>
    <mergeCell ref="MMC41:MMP41"/>
    <mergeCell ref="MGE41:MGR41"/>
    <mergeCell ref="MGS41:MHF41"/>
    <mergeCell ref="MHG41:MHT41"/>
    <mergeCell ref="MHU41:MIH41"/>
    <mergeCell ref="MII41:MIV41"/>
    <mergeCell ref="MIW41:MJJ41"/>
    <mergeCell ref="MCY41:MDL41"/>
    <mergeCell ref="MDM41:MDZ41"/>
    <mergeCell ref="MEA41:MEN41"/>
    <mergeCell ref="MEO41:MFB41"/>
    <mergeCell ref="MFC41:MFP41"/>
    <mergeCell ref="MFQ41:MGD41"/>
    <mergeCell ref="MTC41:MTP41"/>
    <mergeCell ref="MTQ41:MUD41"/>
    <mergeCell ref="MUE41:MUR41"/>
    <mergeCell ref="MUS41:MVF41"/>
    <mergeCell ref="MVG41:MVT41"/>
    <mergeCell ref="MVU41:MWH41"/>
    <mergeCell ref="MPW41:MQJ41"/>
    <mergeCell ref="MQK41:MQX41"/>
    <mergeCell ref="MQY41:MRL41"/>
    <mergeCell ref="MRM41:MRZ41"/>
    <mergeCell ref="MSA41:MSN41"/>
    <mergeCell ref="MSO41:MTB41"/>
    <mergeCell ref="MMQ41:MND41"/>
    <mergeCell ref="MNE41:MNR41"/>
    <mergeCell ref="MNS41:MOF41"/>
    <mergeCell ref="MOG41:MOT41"/>
    <mergeCell ref="MOU41:MPH41"/>
    <mergeCell ref="MPI41:MPV41"/>
    <mergeCell ref="NCU41:NDH41"/>
    <mergeCell ref="NDI41:NDV41"/>
    <mergeCell ref="NDW41:NEJ41"/>
    <mergeCell ref="NEK41:NEX41"/>
    <mergeCell ref="NEY41:NFL41"/>
    <mergeCell ref="NFM41:NFZ41"/>
    <mergeCell ref="MZO41:NAB41"/>
    <mergeCell ref="NAC41:NAP41"/>
    <mergeCell ref="NAQ41:NBD41"/>
    <mergeCell ref="NBE41:NBR41"/>
    <mergeCell ref="NBS41:NCF41"/>
    <mergeCell ref="NCG41:NCT41"/>
    <mergeCell ref="MWI41:MWV41"/>
    <mergeCell ref="MWW41:MXJ41"/>
    <mergeCell ref="MXK41:MXX41"/>
    <mergeCell ref="MXY41:MYL41"/>
    <mergeCell ref="MYM41:MYZ41"/>
    <mergeCell ref="MZA41:MZN41"/>
    <mergeCell ref="NMM41:NMZ41"/>
    <mergeCell ref="NNA41:NNN41"/>
    <mergeCell ref="NNO41:NOB41"/>
    <mergeCell ref="NOC41:NOP41"/>
    <mergeCell ref="NOQ41:NPD41"/>
    <mergeCell ref="NPE41:NPR41"/>
    <mergeCell ref="NJG41:NJT41"/>
    <mergeCell ref="NJU41:NKH41"/>
    <mergeCell ref="NKI41:NKV41"/>
    <mergeCell ref="NKW41:NLJ41"/>
    <mergeCell ref="NLK41:NLX41"/>
    <mergeCell ref="NLY41:NML41"/>
    <mergeCell ref="NGA41:NGN41"/>
    <mergeCell ref="NGO41:NHB41"/>
    <mergeCell ref="NHC41:NHP41"/>
    <mergeCell ref="NHQ41:NID41"/>
    <mergeCell ref="NIE41:NIR41"/>
    <mergeCell ref="NIS41:NJF41"/>
    <mergeCell ref="NWE41:NWR41"/>
    <mergeCell ref="NWS41:NXF41"/>
    <mergeCell ref="NXG41:NXT41"/>
    <mergeCell ref="NXU41:NYH41"/>
    <mergeCell ref="NYI41:NYV41"/>
    <mergeCell ref="NYW41:NZJ41"/>
    <mergeCell ref="NSY41:NTL41"/>
    <mergeCell ref="NTM41:NTZ41"/>
    <mergeCell ref="NUA41:NUN41"/>
    <mergeCell ref="NUO41:NVB41"/>
    <mergeCell ref="NVC41:NVP41"/>
    <mergeCell ref="NVQ41:NWD41"/>
    <mergeCell ref="NPS41:NQF41"/>
    <mergeCell ref="NQG41:NQT41"/>
    <mergeCell ref="NQU41:NRH41"/>
    <mergeCell ref="NRI41:NRV41"/>
    <mergeCell ref="NRW41:NSJ41"/>
    <mergeCell ref="NSK41:NSX41"/>
    <mergeCell ref="OFW41:OGJ41"/>
    <mergeCell ref="OGK41:OGX41"/>
    <mergeCell ref="OGY41:OHL41"/>
    <mergeCell ref="OHM41:OHZ41"/>
    <mergeCell ref="OIA41:OIN41"/>
    <mergeCell ref="OIO41:OJB41"/>
    <mergeCell ref="OCQ41:ODD41"/>
    <mergeCell ref="ODE41:ODR41"/>
    <mergeCell ref="ODS41:OEF41"/>
    <mergeCell ref="OEG41:OET41"/>
    <mergeCell ref="OEU41:OFH41"/>
    <mergeCell ref="OFI41:OFV41"/>
    <mergeCell ref="NZK41:NZX41"/>
    <mergeCell ref="NZY41:OAL41"/>
    <mergeCell ref="OAM41:OAZ41"/>
    <mergeCell ref="OBA41:OBN41"/>
    <mergeCell ref="OBO41:OCB41"/>
    <mergeCell ref="OCC41:OCP41"/>
    <mergeCell ref="OPO41:OQB41"/>
    <mergeCell ref="OQC41:OQP41"/>
    <mergeCell ref="OQQ41:ORD41"/>
    <mergeCell ref="ORE41:ORR41"/>
    <mergeCell ref="ORS41:OSF41"/>
    <mergeCell ref="OSG41:OST41"/>
    <mergeCell ref="OMI41:OMV41"/>
    <mergeCell ref="OMW41:ONJ41"/>
    <mergeCell ref="ONK41:ONX41"/>
    <mergeCell ref="ONY41:OOL41"/>
    <mergeCell ref="OOM41:OOZ41"/>
    <mergeCell ref="OPA41:OPN41"/>
    <mergeCell ref="OJC41:OJP41"/>
    <mergeCell ref="OJQ41:OKD41"/>
    <mergeCell ref="OKE41:OKR41"/>
    <mergeCell ref="OKS41:OLF41"/>
    <mergeCell ref="OLG41:OLT41"/>
    <mergeCell ref="OLU41:OMH41"/>
    <mergeCell ref="OZG41:OZT41"/>
    <mergeCell ref="OZU41:PAH41"/>
    <mergeCell ref="PAI41:PAV41"/>
    <mergeCell ref="PAW41:PBJ41"/>
    <mergeCell ref="PBK41:PBX41"/>
    <mergeCell ref="PBY41:PCL41"/>
    <mergeCell ref="OWA41:OWN41"/>
    <mergeCell ref="OWO41:OXB41"/>
    <mergeCell ref="OXC41:OXP41"/>
    <mergeCell ref="OXQ41:OYD41"/>
    <mergeCell ref="OYE41:OYR41"/>
    <mergeCell ref="OYS41:OZF41"/>
    <mergeCell ref="OSU41:OTH41"/>
    <mergeCell ref="OTI41:OTV41"/>
    <mergeCell ref="OTW41:OUJ41"/>
    <mergeCell ref="OUK41:OUX41"/>
    <mergeCell ref="OUY41:OVL41"/>
    <mergeCell ref="OVM41:OVZ41"/>
    <mergeCell ref="PIY41:PJL41"/>
    <mergeCell ref="PJM41:PJZ41"/>
    <mergeCell ref="PKA41:PKN41"/>
    <mergeCell ref="PKO41:PLB41"/>
    <mergeCell ref="PLC41:PLP41"/>
    <mergeCell ref="PLQ41:PMD41"/>
    <mergeCell ref="PFS41:PGF41"/>
    <mergeCell ref="PGG41:PGT41"/>
    <mergeCell ref="PGU41:PHH41"/>
    <mergeCell ref="PHI41:PHV41"/>
    <mergeCell ref="PHW41:PIJ41"/>
    <mergeCell ref="PIK41:PIX41"/>
    <mergeCell ref="PCM41:PCZ41"/>
    <mergeCell ref="PDA41:PDN41"/>
    <mergeCell ref="PDO41:PEB41"/>
    <mergeCell ref="PEC41:PEP41"/>
    <mergeCell ref="PEQ41:PFD41"/>
    <mergeCell ref="PFE41:PFR41"/>
    <mergeCell ref="PSQ41:PTD41"/>
    <mergeCell ref="PTE41:PTR41"/>
    <mergeCell ref="PTS41:PUF41"/>
    <mergeCell ref="PUG41:PUT41"/>
    <mergeCell ref="PUU41:PVH41"/>
    <mergeCell ref="PVI41:PVV41"/>
    <mergeCell ref="PPK41:PPX41"/>
    <mergeCell ref="PPY41:PQL41"/>
    <mergeCell ref="PQM41:PQZ41"/>
    <mergeCell ref="PRA41:PRN41"/>
    <mergeCell ref="PRO41:PSB41"/>
    <mergeCell ref="PSC41:PSP41"/>
    <mergeCell ref="PME41:PMR41"/>
    <mergeCell ref="PMS41:PNF41"/>
    <mergeCell ref="PNG41:PNT41"/>
    <mergeCell ref="PNU41:POH41"/>
    <mergeCell ref="POI41:POV41"/>
    <mergeCell ref="POW41:PPJ41"/>
    <mergeCell ref="QCI41:QCV41"/>
    <mergeCell ref="QCW41:QDJ41"/>
    <mergeCell ref="QDK41:QDX41"/>
    <mergeCell ref="QDY41:QEL41"/>
    <mergeCell ref="QEM41:QEZ41"/>
    <mergeCell ref="QFA41:QFN41"/>
    <mergeCell ref="PZC41:PZP41"/>
    <mergeCell ref="PZQ41:QAD41"/>
    <mergeCell ref="QAE41:QAR41"/>
    <mergeCell ref="QAS41:QBF41"/>
    <mergeCell ref="QBG41:QBT41"/>
    <mergeCell ref="QBU41:QCH41"/>
    <mergeCell ref="PVW41:PWJ41"/>
    <mergeCell ref="PWK41:PWX41"/>
    <mergeCell ref="PWY41:PXL41"/>
    <mergeCell ref="PXM41:PXZ41"/>
    <mergeCell ref="PYA41:PYN41"/>
    <mergeCell ref="PYO41:PZB41"/>
    <mergeCell ref="QMA41:QMN41"/>
    <mergeCell ref="QMO41:QNB41"/>
    <mergeCell ref="QNC41:QNP41"/>
    <mergeCell ref="QNQ41:QOD41"/>
    <mergeCell ref="QOE41:QOR41"/>
    <mergeCell ref="QOS41:QPF41"/>
    <mergeCell ref="QIU41:QJH41"/>
    <mergeCell ref="QJI41:QJV41"/>
    <mergeCell ref="QJW41:QKJ41"/>
    <mergeCell ref="QKK41:QKX41"/>
    <mergeCell ref="QKY41:QLL41"/>
    <mergeCell ref="QLM41:QLZ41"/>
    <mergeCell ref="QFO41:QGB41"/>
    <mergeCell ref="QGC41:QGP41"/>
    <mergeCell ref="QGQ41:QHD41"/>
    <mergeCell ref="QHE41:QHR41"/>
    <mergeCell ref="QHS41:QIF41"/>
    <mergeCell ref="QIG41:QIT41"/>
    <mergeCell ref="QVS41:QWF41"/>
    <mergeCell ref="QWG41:QWT41"/>
    <mergeCell ref="QWU41:QXH41"/>
    <mergeCell ref="QXI41:QXV41"/>
    <mergeCell ref="QXW41:QYJ41"/>
    <mergeCell ref="QYK41:QYX41"/>
    <mergeCell ref="QSM41:QSZ41"/>
    <mergeCell ref="QTA41:QTN41"/>
    <mergeCell ref="QTO41:QUB41"/>
    <mergeCell ref="QUC41:QUP41"/>
    <mergeCell ref="QUQ41:QVD41"/>
    <mergeCell ref="QVE41:QVR41"/>
    <mergeCell ref="QPG41:QPT41"/>
    <mergeCell ref="QPU41:QQH41"/>
    <mergeCell ref="QQI41:QQV41"/>
    <mergeCell ref="QQW41:QRJ41"/>
    <mergeCell ref="QRK41:QRX41"/>
    <mergeCell ref="QRY41:QSL41"/>
    <mergeCell ref="RFK41:RFX41"/>
    <mergeCell ref="RFY41:RGL41"/>
    <mergeCell ref="RGM41:RGZ41"/>
    <mergeCell ref="RHA41:RHN41"/>
    <mergeCell ref="RHO41:RIB41"/>
    <mergeCell ref="RIC41:RIP41"/>
    <mergeCell ref="RCE41:RCR41"/>
    <mergeCell ref="RCS41:RDF41"/>
    <mergeCell ref="RDG41:RDT41"/>
    <mergeCell ref="RDU41:REH41"/>
    <mergeCell ref="REI41:REV41"/>
    <mergeCell ref="REW41:RFJ41"/>
    <mergeCell ref="QYY41:QZL41"/>
    <mergeCell ref="QZM41:QZZ41"/>
    <mergeCell ref="RAA41:RAN41"/>
    <mergeCell ref="RAO41:RBB41"/>
    <mergeCell ref="RBC41:RBP41"/>
    <mergeCell ref="RBQ41:RCD41"/>
    <mergeCell ref="RPC41:RPP41"/>
    <mergeCell ref="RPQ41:RQD41"/>
    <mergeCell ref="RQE41:RQR41"/>
    <mergeCell ref="RQS41:RRF41"/>
    <mergeCell ref="RRG41:RRT41"/>
    <mergeCell ref="RRU41:RSH41"/>
    <mergeCell ref="RLW41:RMJ41"/>
    <mergeCell ref="RMK41:RMX41"/>
    <mergeCell ref="RMY41:RNL41"/>
    <mergeCell ref="RNM41:RNZ41"/>
    <mergeCell ref="ROA41:RON41"/>
    <mergeCell ref="ROO41:RPB41"/>
    <mergeCell ref="RIQ41:RJD41"/>
    <mergeCell ref="RJE41:RJR41"/>
    <mergeCell ref="RJS41:RKF41"/>
    <mergeCell ref="RKG41:RKT41"/>
    <mergeCell ref="RKU41:RLH41"/>
    <mergeCell ref="RLI41:RLV41"/>
    <mergeCell ref="RYU41:RZH41"/>
    <mergeCell ref="RZI41:RZV41"/>
    <mergeCell ref="RZW41:SAJ41"/>
    <mergeCell ref="SAK41:SAX41"/>
    <mergeCell ref="SAY41:SBL41"/>
    <mergeCell ref="SBM41:SBZ41"/>
    <mergeCell ref="RVO41:RWB41"/>
    <mergeCell ref="RWC41:RWP41"/>
    <mergeCell ref="RWQ41:RXD41"/>
    <mergeCell ref="RXE41:RXR41"/>
    <mergeCell ref="RXS41:RYF41"/>
    <mergeCell ref="RYG41:RYT41"/>
    <mergeCell ref="RSI41:RSV41"/>
    <mergeCell ref="RSW41:RTJ41"/>
    <mergeCell ref="RTK41:RTX41"/>
    <mergeCell ref="RTY41:RUL41"/>
    <mergeCell ref="RUM41:RUZ41"/>
    <mergeCell ref="RVA41:RVN41"/>
    <mergeCell ref="SIM41:SIZ41"/>
    <mergeCell ref="SJA41:SJN41"/>
    <mergeCell ref="SJO41:SKB41"/>
    <mergeCell ref="SKC41:SKP41"/>
    <mergeCell ref="SKQ41:SLD41"/>
    <mergeCell ref="SLE41:SLR41"/>
    <mergeCell ref="SFG41:SFT41"/>
    <mergeCell ref="SFU41:SGH41"/>
    <mergeCell ref="SGI41:SGV41"/>
    <mergeCell ref="SGW41:SHJ41"/>
    <mergeCell ref="SHK41:SHX41"/>
    <mergeCell ref="SHY41:SIL41"/>
    <mergeCell ref="SCA41:SCN41"/>
    <mergeCell ref="SCO41:SDB41"/>
    <mergeCell ref="SDC41:SDP41"/>
    <mergeCell ref="SDQ41:SED41"/>
    <mergeCell ref="SEE41:SER41"/>
    <mergeCell ref="SES41:SFF41"/>
    <mergeCell ref="SSE41:SSR41"/>
    <mergeCell ref="SSS41:STF41"/>
    <mergeCell ref="STG41:STT41"/>
    <mergeCell ref="STU41:SUH41"/>
    <mergeCell ref="SUI41:SUV41"/>
    <mergeCell ref="SUW41:SVJ41"/>
    <mergeCell ref="SOY41:SPL41"/>
    <mergeCell ref="SPM41:SPZ41"/>
    <mergeCell ref="SQA41:SQN41"/>
    <mergeCell ref="SQO41:SRB41"/>
    <mergeCell ref="SRC41:SRP41"/>
    <mergeCell ref="SRQ41:SSD41"/>
    <mergeCell ref="SLS41:SMF41"/>
    <mergeCell ref="SMG41:SMT41"/>
    <mergeCell ref="SMU41:SNH41"/>
    <mergeCell ref="SNI41:SNV41"/>
    <mergeCell ref="SNW41:SOJ41"/>
    <mergeCell ref="SOK41:SOX41"/>
    <mergeCell ref="TBW41:TCJ41"/>
    <mergeCell ref="TCK41:TCX41"/>
    <mergeCell ref="TCY41:TDL41"/>
    <mergeCell ref="TDM41:TDZ41"/>
    <mergeCell ref="TEA41:TEN41"/>
    <mergeCell ref="TEO41:TFB41"/>
    <mergeCell ref="SYQ41:SZD41"/>
    <mergeCell ref="SZE41:SZR41"/>
    <mergeCell ref="SZS41:TAF41"/>
    <mergeCell ref="TAG41:TAT41"/>
    <mergeCell ref="TAU41:TBH41"/>
    <mergeCell ref="TBI41:TBV41"/>
    <mergeCell ref="SVK41:SVX41"/>
    <mergeCell ref="SVY41:SWL41"/>
    <mergeCell ref="SWM41:SWZ41"/>
    <mergeCell ref="SXA41:SXN41"/>
    <mergeCell ref="SXO41:SYB41"/>
    <mergeCell ref="SYC41:SYP41"/>
    <mergeCell ref="TLO41:TMB41"/>
    <mergeCell ref="TMC41:TMP41"/>
    <mergeCell ref="TMQ41:TND41"/>
    <mergeCell ref="TNE41:TNR41"/>
    <mergeCell ref="TNS41:TOF41"/>
    <mergeCell ref="TOG41:TOT41"/>
    <mergeCell ref="TII41:TIV41"/>
    <mergeCell ref="TIW41:TJJ41"/>
    <mergeCell ref="TJK41:TJX41"/>
    <mergeCell ref="TJY41:TKL41"/>
    <mergeCell ref="TKM41:TKZ41"/>
    <mergeCell ref="TLA41:TLN41"/>
    <mergeCell ref="TFC41:TFP41"/>
    <mergeCell ref="TFQ41:TGD41"/>
    <mergeCell ref="TGE41:TGR41"/>
    <mergeCell ref="TGS41:THF41"/>
    <mergeCell ref="THG41:THT41"/>
    <mergeCell ref="THU41:TIH41"/>
    <mergeCell ref="TVG41:TVT41"/>
    <mergeCell ref="TVU41:TWH41"/>
    <mergeCell ref="TWI41:TWV41"/>
    <mergeCell ref="TWW41:TXJ41"/>
    <mergeCell ref="TXK41:TXX41"/>
    <mergeCell ref="TXY41:TYL41"/>
    <mergeCell ref="TSA41:TSN41"/>
    <mergeCell ref="TSO41:TTB41"/>
    <mergeCell ref="TTC41:TTP41"/>
    <mergeCell ref="TTQ41:TUD41"/>
    <mergeCell ref="TUE41:TUR41"/>
    <mergeCell ref="TUS41:TVF41"/>
    <mergeCell ref="TOU41:TPH41"/>
    <mergeCell ref="TPI41:TPV41"/>
    <mergeCell ref="TPW41:TQJ41"/>
    <mergeCell ref="TQK41:TQX41"/>
    <mergeCell ref="TQY41:TRL41"/>
    <mergeCell ref="TRM41:TRZ41"/>
    <mergeCell ref="UEY41:UFL41"/>
    <mergeCell ref="UFM41:UFZ41"/>
    <mergeCell ref="UGA41:UGN41"/>
    <mergeCell ref="UGO41:UHB41"/>
    <mergeCell ref="UHC41:UHP41"/>
    <mergeCell ref="UHQ41:UID41"/>
    <mergeCell ref="UBS41:UCF41"/>
    <mergeCell ref="UCG41:UCT41"/>
    <mergeCell ref="UCU41:UDH41"/>
    <mergeCell ref="UDI41:UDV41"/>
    <mergeCell ref="UDW41:UEJ41"/>
    <mergeCell ref="UEK41:UEX41"/>
    <mergeCell ref="TYM41:TYZ41"/>
    <mergeCell ref="TZA41:TZN41"/>
    <mergeCell ref="TZO41:UAB41"/>
    <mergeCell ref="UAC41:UAP41"/>
    <mergeCell ref="UAQ41:UBD41"/>
    <mergeCell ref="UBE41:UBR41"/>
    <mergeCell ref="UOQ41:UPD41"/>
    <mergeCell ref="UPE41:UPR41"/>
    <mergeCell ref="UPS41:UQF41"/>
    <mergeCell ref="UQG41:UQT41"/>
    <mergeCell ref="UQU41:URH41"/>
    <mergeCell ref="URI41:URV41"/>
    <mergeCell ref="ULK41:ULX41"/>
    <mergeCell ref="ULY41:UML41"/>
    <mergeCell ref="UMM41:UMZ41"/>
    <mergeCell ref="UNA41:UNN41"/>
    <mergeCell ref="UNO41:UOB41"/>
    <mergeCell ref="UOC41:UOP41"/>
    <mergeCell ref="UIE41:UIR41"/>
    <mergeCell ref="UIS41:UJF41"/>
    <mergeCell ref="UJG41:UJT41"/>
    <mergeCell ref="UJU41:UKH41"/>
    <mergeCell ref="UKI41:UKV41"/>
    <mergeCell ref="UKW41:ULJ41"/>
    <mergeCell ref="UYI41:UYV41"/>
    <mergeCell ref="UYW41:UZJ41"/>
    <mergeCell ref="UZK41:UZX41"/>
    <mergeCell ref="UZY41:VAL41"/>
    <mergeCell ref="VAM41:VAZ41"/>
    <mergeCell ref="VBA41:VBN41"/>
    <mergeCell ref="UVC41:UVP41"/>
    <mergeCell ref="UVQ41:UWD41"/>
    <mergeCell ref="UWE41:UWR41"/>
    <mergeCell ref="UWS41:UXF41"/>
    <mergeCell ref="UXG41:UXT41"/>
    <mergeCell ref="UXU41:UYH41"/>
    <mergeCell ref="URW41:USJ41"/>
    <mergeCell ref="USK41:USX41"/>
    <mergeCell ref="USY41:UTL41"/>
    <mergeCell ref="UTM41:UTZ41"/>
    <mergeCell ref="UUA41:UUN41"/>
    <mergeCell ref="UUO41:UVB41"/>
    <mergeCell ref="VIA41:VIN41"/>
    <mergeCell ref="VIO41:VJB41"/>
    <mergeCell ref="VJC41:VJP41"/>
    <mergeCell ref="VJQ41:VKD41"/>
    <mergeCell ref="VKE41:VKR41"/>
    <mergeCell ref="VKS41:VLF41"/>
    <mergeCell ref="VEU41:VFH41"/>
    <mergeCell ref="VFI41:VFV41"/>
    <mergeCell ref="VFW41:VGJ41"/>
    <mergeCell ref="VGK41:VGX41"/>
    <mergeCell ref="VGY41:VHL41"/>
    <mergeCell ref="VHM41:VHZ41"/>
    <mergeCell ref="VBO41:VCB41"/>
    <mergeCell ref="VCC41:VCP41"/>
    <mergeCell ref="VCQ41:VDD41"/>
    <mergeCell ref="VDE41:VDR41"/>
    <mergeCell ref="VDS41:VEF41"/>
    <mergeCell ref="VEG41:VET41"/>
    <mergeCell ref="VRS41:VSF41"/>
    <mergeCell ref="VSG41:VST41"/>
    <mergeCell ref="VSU41:VTH41"/>
    <mergeCell ref="VTI41:VTV41"/>
    <mergeCell ref="VTW41:VUJ41"/>
    <mergeCell ref="VUK41:VUX41"/>
    <mergeCell ref="VOM41:VOZ41"/>
    <mergeCell ref="VPA41:VPN41"/>
    <mergeCell ref="VPO41:VQB41"/>
    <mergeCell ref="VQC41:VQP41"/>
    <mergeCell ref="VQQ41:VRD41"/>
    <mergeCell ref="VRE41:VRR41"/>
    <mergeCell ref="VLG41:VLT41"/>
    <mergeCell ref="VLU41:VMH41"/>
    <mergeCell ref="VMI41:VMV41"/>
    <mergeCell ref="VMW41:VNJ41"/>
    <mergeCell ref="VNK41:VNX41"/>
    <mergeCell ref="VNY41:VOL41"/>
    <mergeCell ref="WBK41:WBX41"/>
    <mergeCell ref="WBY41:WCL41"/>
    <mergeCell ref="WCM41:WCZ41"/>
    <mergeCell ref="WDA41:WDN41"/>
    <mergeCell ref="WDO41:WEB41"/>
    <mergeCell ref="WEC41:WEP41"/>
    <mergeCell ref="VYE41:VYR41"/>
    <mergeCell ref="VYS41:VZF41"/>
    <mergeCell ref="VZG41:VZT41"/>
    <mergeCell ref="VZU41:WAH41"/>
    <mergeCell ref="WAI41:WAV41"/>
    <mergeCell ref="WAW41:WBJ41"/>
    <mergeCell ref="VUY41:VVL41"/>
    <mergeCell ref="VVM41:VVZ41"/>
    <mergeCell ref="VWA41:VWN41"/>
    <mergeCell ref="VWO41:VXB41"/>
    <mergeCell ref="VXC41:VXP41"/>
    <mergeCell ref="VXQ41:VYD41"/>
    <mergeCell ref="WLC41:WLP41"/>
    <mergeCell ref="WLQ41:WMD41"/>
    <mergeCell ref="WME41:WMR41"/>
    <mergeCell ref="WMS41:WNF41"/>
    <mergeCell ref="WNG41:WNT41"/>
    <mergeCell ref="WNU41:WOH41"/>
    <mergeCell ref="WHW41:WIJ41"/>
    <mergeCell ref="WIK41:WIX41"/>
    <mergeCell ref="WIY41:WJL41"/>
    <mergeCell ref="WJM41:WJZ41"/>
    <mergeCell ref="WKA41:WKN41"/>
    <mergeCell ref="WKO41:WLB41"/>
    <mergeCell ref="WEQ41:WFD41"/>
    <mergeCell ref="WFE41:WFR41"/>
    <mergeCell ref="WFS41:WGF41"/>
    <mergeCell ref="WGG41:WGT41"/>
    <mergeCell ref="WGU41:WHH41"/>
    <mergeCell ref="WHI41:WHV41"/>
    <mergeCell ref="XAS41:XBF41"/>
    <mergeCell ref="WUU41:WVH41"/>
    <mergeCell ref="WVI41:WVV41"/>
    <mergeCell ref="WVW41:WWJ41"/>
    <mergeCell ref="WWK41:WWX41"/>
    <mergeCell ref="WWY41:WXL41"/>
    <mergeCell ref="WXM41:WXZ41"/>
    <mergeCell ref="WRO41:WSB41"/>
    <mergeCell ref="WSC41:WSP41"/>
    <mergeCell ref="WSQ41:WTD41"/>
    <mergeCell ref="WTE41:WTR41"/>
    <mergeCell ref="WTS41:WUF41"/>
    <mergeCell ref="WUG41:WUT41"/>
    <mergeCell ref="WOI41:WOV41"/>
    <mergeCell ref="WOW41:WPJ41"/>
    <mergeCell ref="WPK41:WPX41"/>
    <mergeCell ref="WPY41:WQL41"/>
    <mergeCell ref="WQM41:WQZ41"/>
    <mergeCell ref="WRA41:WRN41"/>
    <mergeCell ref="A56:N56"/>
    <mergeCell ref="A57:N57"/>
    <mergeCell ref="A58:N58"/>
    <mergeCell ref="A59:N59"/>
    <mergeCell ref="A60:N60"/>
    <mergeCell ref="A61:N61"/>
    <mergeCell ref="A49:N49"/>
    <mergeCell ref="A50:N50"/>
    <mergeCell ref="A51:N51"/>
    <mergeCell ref="O51:P51"/>
    <mergeCell ref="A52:N52"/>
    <mergeCell ref="A55:N55"/>
    <mergeCell ref="A53:N53"/>
    <mergeCell ref="O53:P53"/>
    <mergeCell ref="A54:N54"/>
    <mergeCell ref="XEM41:XEZ41"/>
    <mergeCell ref="XFA41:XFD41"/>
    <mergeCell ref="A42:N42"/>
    <mergeCell ref="A43:N43"/>
    <mergeCell ref="A44:N44"/>
    <mergeCell ref="A48:N48"/>
    <mergeCell ref="XBG41:XBT41"/>
    <mergeCell ref="XBU41:XCH41"/>
    <mergeCell ref="XCI41:XCV41"/>
    <mergeCell ref="XCW41:XDJ41"/>
    <mergeCell ref="XDK41:XDX41"/>
    <mergeCell ref="XDY41:XEL41"/>
    <mergeCell ref="WYA41:WYN41"/>
    <mergeCell ref="WYO41:WZB41"/>
    <mergeCell ref="WZC41:WZP41"/>
    <mergeCell ref="WZQ41:XAD41"/>
    <mergeCell ref="XAE41:XAR41"/>
    <mergeCell ref="A88:N88"/>
    <mergeCell ref="A74:N74"/>
    <mergeCell ref="A78:N78"/>
    <mergeCell ref="A79:N79"/>
    <mergeCell ref="A80:N80"/>
    <mergeCell ref="A81:N81"/>
    <mergeCell ref="A82:N82"/>
    <mergeCell ref="A68:N68"/>
    <mergeCell ref="A69:N69"/>
    <mergeCell ref="A70:N70"/>
    <mergeCell ref="A71:N71"/>
    <mergeCell ref="A72:N72"/>
    <mergeCell ref="A73:N73"/>
    <mergeCell ref="A75:N75"/>
    <mergeCell ref="A76:N76"/>
    <mergeCell ref="A77:N77"/>
    <mergeCell ref="A62:N62"/>
    <mergeCell ref="A63:N63"/>
    <mergeCell ref="A64:N64"/>
    <mergeCell ref="A65:N65"/>
    <mergeCell ref="A66:N66"/>
    <mergeCell ref="A67:N67"/>
    <mergeCell ref="A45:N45"/>
    <mergeCell ref="A46:N46"/>
    <mergeCell ref="O46:P46"/>
    <mergeCell ref="A47:N47"/>
    <mergeCell ref="O47:P47"/>
    <mergeCell ref="A107:N107"/>
    <mergeCell ref="A109:N109"/>
    <mergeCell ref="A108:N108"/>
    <mergeCell ref="A110:N110"/>
    <mergeCell ref="A101:N101"/>
    <mergeCell ref="A102:N102"/>
    <mergeCell ref="A103:N103"/>
    <mergeCell ref="A104:N104"/>
    <mergeCell ref="A105:N105"/>
    <mergeCell ref="A106:N106"/>
    <mergeCell ref="A95:N95"/>
    <mergeCell ref="A96:N96"/>
    <mergeCell ref="A97:N97"/>
    <mergeCell ref="A98:N98"/>
    <mergeCell ref="A99:N99"/>
    <mergeCell ref="A100:N100"/>
    <mergeCell ref="A89:N89"/>
    <mergeCell ref="A90:N90"/>
    <mergeCell ref="A91:N91"/>
    <mergeCell ref="A92:N92"/>
    <mergeCell ref="A93:N93"/>
    <mergeCell ref="A94:N94"/>
    <mergeCell ref="A83:N83"/>
    <mergeCell ref="A84:N84"/>
    <mergeCell ref="A85:N85"/>
    <mergeCell ref="A86:N86"/>
    <mergeCell ref="A87:N87"/>
  </mergeCells>
  <hyperlinks>
    <hyperlink ref="A99" r:id="rId1" xr:uid="{E79766A1-A429-45D1-B13B-26C6EFEEF039}"/>
  </hyperlinks>
  <pageMargins left="0.7" right="0.7" top="0.75" bottom="0.75" header="0.3" footer="0.3"/>
  <pageSetup scale="53" orientation="portrait" r:id="rId2"/>
  <headerFooter>
    <oddFooter>&amp;CPage &amp;P of &amp;N</oddFooter>
  </headerFooter>
  <rowBreaks count="1" manualBreakCount="1">
    <brk id="62"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pageSetUpPr fitToPage="1"/>
  </sheetPr>
  <dimension ref="A1:AI119"/>
  <sheetViews>
    <sheetView showGridLines="0" showZeros="0" zoomScaleNormal="100" workbookViewId="0">
      <selection activeCell="A20" sqref="A20:B20"/>
    </sheetView>
  </sheetViews>
  <sheetFormatPr defaultColWidth="0" defaultRowHeight="18" customHeight="1"/>
  <cols>
    <col min="1" max="1" width="20.1796875" customWidth="1"/>
    <col min="2" max="2" width="42.453125" customWidth="1"/>
    <col min="3" max="3" width="14.7265625" customWidth="1"/>
    <col min="4" max="6" width="14.7265625" hidden="1" customWidth="1"/>
    <col min="7" max="7" width="14.7265625" hidden="1" customWidth="1" collapsed="1"/>
    <col min="8" max="9" width="14.7265625" hidden="1" customWidth="1"/>
    <col min="10" max="10" width="14.7265625" hidden="1" customWidth="1" collapsed="1"/>
    <col min="11" max="12" width="14.7265625" hidden="1" customWidth="1"/>
    <col min="13" max="13" width="14.7265625" hidden="1" customWidth="1" collapsed="1"/>
    <col min="14" max="15" width="14.7265625" hidden="1" customWidth="1"/>
    <col min="16" max="16" width="14.7265625" hidden="1" customWidth="1" collapsed="1"/>
    <col min="17" max="18" width="14.7265625" hidden="1" customWidth="1"/>
    <col min="19" max="19" width="14.7265625" hidden="1" customWidth="1" collapsed="1"/>
    <col min="20" max="21" width="14.7265625" hidden="1" customWidth="1"/>
    <col min="22" max="22" width="14.7265625" hidden="1" customWidth="1" collapsed="1"/>
    <col min="23" max="24" width="14.7265625" hidden="1" customWidth="1"/>
    <col min="25" max="25" width="14.7265625" hidden="1" customWidth="1" collapsed="1"/>
    <col min="26" max="27" width="14.7265625" hidden="1" customWidth="1"/>
    <col min="28" max="28" width="14.7265625" hidden="1" customWidth="1" collapsed="1"/>
    <col min="29" max="29" width="13.54296875" customWidth="1"/>
    <col min="30" max="30" width="2.26953125" customWidth="1"/>
    <col min="31" max="31" width="13.26953125" customWidth="1"/>
    <col min="32" max="32" width="2.26953125" customWidth="1"/>
    <col min="33" max="33" width="10.26953125" hidden="1" customWidth="1"/>
    <col min="34" max="34" width="0" hidden="1" customWidth="1"/>
    <col min="35" max="35" width="10.26953125" hidden="1" customWidth="1"/>
    <col min="36" max="16384" width="9.81640625" hidden="1"/>
  </cols>
  <sheetData>
    <row r="1" spans="1:29" ht="18" customHeight="1">
      <c r="A1" s="63" t="str">
        <f>'Summary - Start Up '!A1</f>
        <v>DEPARTMENT OF HOMELESSNESS AND SUPPORTIVE HOUSING</v>
      </c>
      <c r="B1" s="63"/>
      <c r="C1" s="56"/>
      <c r="D1" s="56"/>
    </row>
    <row r="2" spans="1:29" ht="18" customHeight="1">
      <c r="A2" s="63" t="s">
        <v>288</v>
      </c>
      <c r="B2" s="63"/>
      <c r="C2" s="63"/>
      <c r="D2" s="56"/>
    </row>
    <row r="3" spans="1:29" ht="18" customHeight="1">
      <c r="A3" s="68" t="s">
        <v>220</v>
      </c>
      <c r="B3" s="1134" t="str">
        <f>'Summary - Start Up '!B3</f>
        <v/>
      </c>
      <c r="D3" s="60"/>
      <c r="E3" s="60"/>
      <c r="F3" s="60"/>
      <c r="G3" s="60"/>
      <c r="H3" s="60"/>
      <c r="I3" s="60"/>
      <c r="J3" s="60"/>
      <c r="K3" s="60"/>
      <c r="L3" s="60"/>
      <c r="M3" s="60"/>
      <c r="N3" s="60"/>
      <c r="O3" s="60"/>
      <c r="P3" s="60"/>
      <c r="Q3" s="60"/>
      <c r="R3" s="60"/>
      <c r="S3" s="60"/>
      <c r="T3" s="60"/>
      <c r="U3" s="60"/>
      <c r="V3" s="60"/>
      <c r="W3" s="60"/>
      <c r="X3" s="60"/>
      <c r="Y3" s="60"/>
      <c r="Z3" s="60"/>
      <c r="AA3" s="60"/>
      <c r="AB3" s="60"/>
    </row>
    <row r="4" spans="1:29" ht="18" customHeight="1">
      <c r="A4" s="69" t="str">
        <f>'Summary - Start Up '!A6</f>
        <v>Proposer Name</v>
      </c>
      <c r="B4" s="1135" t="str">
        <f>'Summary - Start Up '!B6</f>
        <v/>
      </c>
      <c r="D4" s="57"/>
      <c r="E4" s="57"/>
      <c r="F4" s="57"/>
      <c r="G4" s="57"/>
      <c r="H4" s="57"/>
      <c r="I4" s="57"/>
      <c r="J4" s="57"/>
      <c r="K4" s="57"/>
      <c r="L4" s="57"/>
      <c r="M4" s="57"/>
      <c r="N4" s="57"/>
      <c r="O4" s="57"/>
      <c r="P4" s="57"/>
      <c r="Q4" s="57"/>
      <c r="R4" s="57"/>
      <c r="S4" s="57"/>
      <c r="T4" s="57"/>
      <c r="U4" s="57"/>
      <c r="V4" s="57"/>
      <c r="W4" s="57"/>
      <c r="X4" s="57"/>
      <c r="Y4" s="57"/>
      <c r="Z4" s="57"/>
      <c r="AA4" s="57"/>
      <c r="AB4" s="57"/>
    </row>
    <row r="5" spans="1:29" ht="18" customHeight="1">
      <c r="A5" s="69" t="str">
        <f>'Summary - Start Up '!A7</f>
        <v>Program</v>
      </c>
      <c r="B5" s="588" t="str">
        <f>'Summary - Start Up '!B7</f>
        <v>RFQ #144 TAY Site at 42 Otis</v>
      </c>
      <c r="D5" s="57"/>
      <c r="E5" s="57"/>
      <c r="F5" s="57"/>
      <c r="G5" s="57"/>
      <c r="H5" s="57"/>
      <c r="I5" s="57"/>
      <c r="J5" s="57"/>
      <c r="K5" s="57"/>
      <c r="L5" s="57"/>
      <c r="M5" s="57"/>
      <c r="N5" s="57"/>
      <c r="O5" s="57"/>
      <c r="P5" s="57"/>
      <c r="Q5" s="57"/>
      <c r="R5" s="57"/>
      <c r="S5" s="57"/>
      <c r="T5" s="57"/>
      <c r="U5" s="57"/>
      <c r="V5" s="57"/>
      <c r="W5" s="57"/>
      <c r="X5" s="57"/>
      <c r="Y5" s="57"/>
      <c r="Z5" s="57"/>
      <c r="AA5" s="57"/>
      <c r="AB5" s="57"/>
    </row>
    <row r="6" spans="1:29" ht="18" customHeight="1">
      <c r="A6" s="69" t="s">
        <v>283</v>
      </c>
      <c r="B6" s="1127" t="str">
        <f>'Summary - Start Up '!B8</f>
        <v>Start Up - Supportive Services</v>
      </c>
      <c r="D6" s="189"/>
      <c r="E6" s="189"/>
      <c r="F6" s="189"/>
      <c r="G6" s="189"/>
      <c r="H6" s="189"/>
      <c r="I6" s="189"/>
      <c r="J6" s="189"/>
      <c r="K6" s="189"/>
      <c r="L6" s="189"/>
      <c r="M6" s="189"/>
      <c r="N6" s="189"/>
      <c r="O6" s="189"/>
      <c r="P6" s="189"/>
      <c r="Q6" s="189"/>
      <c r="R6" s="189"/>
      <c r="S6" s="189"/>
      <c r="T6" s="189"/>
      <c r="U6" s="189"/>
      <c r="V6" s="189"/>
      <c r="W6" s="189"/>
      <c r="X6" s="189"/>
      <c r="Y6" s="189"/>
      <c r="Z6" s="189"/>
      <c r="AA6" s="189"/>
      <c r="AB6" s="189"/>
    </row>
    <row r="7" spans="1:29" ht="18" customHeight="1">
      <c r="A7" s="30"/>
      <c r="B7" s="30"/>
      <c r="C7" s="903">
        <f>'Summary - Start Up '!E10</f>
        <v>0</v>
      </c>
      <c r="D7" s="904">
        <f>'Summary - Start Up '!F10</f>
        <v>0</v>
      </c>
      <c r="E7" s="1550">
        <f>'Summary - Start Up '!G10</f>
        <v>0</v>
      </c>
      <c r="F7" s="1550"/>
      <c r="G7" s="1550"/>
      <c r="H7" s="1550">
        <f>'Summary - Start Up '!H10</f>
        <v>0</v>
      </c>
      <c r="I7" s="1550"/>
      <c r="J7" s="1550"/>
      <c r="K7" s="1550">
        <f>'Summary - Start Up '!I10</f>
        <v>0</v>
      </c>
      <c r="L7" s="1550"/>
      <c r="M7" s="1550"/>
      <c r="N7" s="1550"/>
      <c r="O7" s="1550"/>
      <c r="P7" s="1550"/>
      <c r="Q7" s="1550"/>
      <c r="R7" s="1550"/>
      <c r="S7" s="1550"/>
      <c r="T7" s="1550"/>
      <c r="U7" s="1550"/>
      <c r="V7" s="1550"/>
      <c r="W7" s="1550"/>
      <c r="X7" s="1550"/>
      <c r="Y7" s="1550"/>
      <c r="Z7" s="1550"/>
      <c r="AA7" s="1550"/>
      <c r="AB7" s="1550"/>
    </row>
    <row r="8" spans="1:29" ht="18" customHeight="1">
      <c r="C8" s="785" t="str">
        <f>'Summary - Start Up '!E11</f>
        <v>Year 1</v>
      </c>
      <c r="D8" s="788" t="str">
        <f>'Summary - Start Up '!F11</f>
        <v>Year 2</v>
      </c>
      <c r="E8" s="1555" t="str">
        <f>'Summary - Start Up '!G11</f>
        <v>Year 3</v>
      </c>
      <c r="F8" s="1555"/>
      <c r="G8" s="1555"/>
      <c r="H8" s="1556" t="str">
        <f>'Summary - Start Up '!H11</f>
        <v>Year 4</v>
      </c>
      <c r="I8" s="1556"/>
      <c r="J8" s="1556"/>
      <c r="K8" s="1557" t="str">
        <f>'Summary - Start Up '!I11</f>
        <v>Year 5</v>
      </c>
      <c r="L8" s="1557"/>
      <c r="M8" s="1557"/>
      <c r="N8" s="1558"/>
      <c r="O8" s="1558"/>
      <c r="P8" s="1558"/>
      <c r="Q8" s="1554"/>
      <c r="R8" s="1554"/>
      <c r="S8" s="1554"/>
      <c r="T8" s="1551"/>
      <c r="U8" s="1551"/>
      <c r="V8" s="1551"/>
      <c r="W8" s="1552"/>
      <c r="X8" s="1552"/>
      <c r="Y8" s="1552"/>
      <c r="Z8" s="1553"/>
      <c r="AA8" s="1553"/>
      <c r="AB8" s="1553"/>
      <c r="AC8" s="960" t="s">
        <v>259</v>
      </c>
    </row>
    <row r="9" spans="1:29" s="21" customFormat="1" ht="35.25" customHeight="1">
      <c r="C9" s="527" t="str">
        <f>'Salary Detail - Start Up '!G10</f>
        <v>10/1/2024 - 12/31/2024</v>
      </c>
      <c r="D9" s="530" t="str">
        <f>'Salary Detail - Start Up '!L10</f>
        <v>7/1/2024 - 7/31/2024</v>
      </c>
      <c r="E9" s="533">
        <f>'Salary Detail - Start Up '!Q10</f>
        <v>0</v>
      </c>
      <c r="F9" s="533">
        <f>'Salary Detail - Start Up '!R10</f>
        <v>0</v>
      </c>
      <c r="G9" s="533">
        <f>'Salary Detail - Start Up '!S10</f>
        <v>0</v>
      </c>
      <c r="H9" s="942">
        <f>'Salary Detail - Start Up '!X10</f>
        <v>0</v>
      </c>
      <c r="I9" s="942">
        <f>'Salary Detail - Start Up '!Y10</f>
        <v>0</v>
      </c>
      <c r="J9" s="942">
        <f>'Salary Detail - Start Up '!Z10</f>
        <v>0</v>
      </c>
      <c r="K9" s="943">
        <f>'Salary Detail - Start Up '!AE10</f>
        <v>0</v>
      </c>
      <c r="L9" s="943">
        <f>'Salary Detail - Start Up '!AF10</f>
        <v>0</v>
      </c>
      <c r="M9" s="943">
        <f>'Salary Detail - Start Up '!AG10</f>
        <v>0</v>
      </c>
      <c r="N9" s="944">
        <f>'Salary Detail - Start Up '!AL10</f>
        <v>0</v>
      </c>
      <c r="O9" s="944">
        <f>'Salary Detail - Start Up '!AM10</f>
        <v>0</v>
      </c>
      <c r="P9" s="944">
        <f>'Salary Detail - Start Up '!AN10</f>
        <v>0</v>
      </c>
      <c r="Q9" s="945">
        <f>'Salary Detail - Start Up '!AS10</f>
        <v>0</v>
      </c>
      <c r="R9" s="945">
        <f>'Salary Detail - Start Up '!AT10</f>
        <v>0</v>
      </c>
      <c r="S9" s="945">
        <f>'Salary Detail - Start Up '!AU10</f>
        <v>0</v>
      </c>
      <c r="T9" s="946">
        <f>'Salary Detail - Start Up '!AZ10</f>
        <v>0</v>
      </c>
      <c r="U9" s="946">
        <f>'Salary Detail - Start Up '!BA10</f>
        <v>0</v>
      </c>
      <c r="V9" s="946">
        <f>'Salary Detail - Start Up '!BB10</f>
        <v>0</v>
      </c>
      <c r="W9" s="947">
        <f>'Salary Detail - Start Up '!BG10</f>
        <v>0</v>
      </c>
      <c r="X9" s="947">
        <f>'Salary Detail - Start Up '!BH10</f>
        <v>0</v>
      </c>
      <c r="Y9" s="947">
        <f>'Salary Detail - Start Up '!BI10</f>
        <v>0</v>
      </c>
      <c r="Z9" s="554">
        <f>'Salary Detail - Start Up '!BN10</f>
        <v>0</v>
      </c>
      <c r="AA9" s="554">
        <f>'Salary Detail - Start Up '!BO10</f>
        <v>0</v>
      </c>
      <c r="AB9" s="1081">
        <f>'Salary Detail - Start Up '!BP10</f>
        <v>0</v>
      </c>
      <c r="AC9" s="1084" t="str">
        <f>'Salary Detail - Start Up '!BQ10</f>
        <v>10/1/2024-12/31/2024</v>
      </c>
    </row>
    <row r="10" spans="1:29" ht="18" customHeight="1">
      <c r="C10" s="948" t="str">
        <f>'Salary Detail - Start Up '!G11</f>
        <v>3 Months</v>
      </c>
      <c r="D10" s="566" t="str">
        <f>'Salary Detail - Start Up '!L11</f>
        <v>1 Month</v>
      </c>
      <c r="E10" s="567">
        <f>'Salary Detail - Start Up '!Q11</f>
        <v>0</v>
      </c>
      <c r="F10" s="567">
        <f>'Salary Detail - Start Up '!R11</f>
        <v>0</v>
      </c>
      <c r="G10" s="567">
        <f>'Salary Detail - Start Up '!S11</f>
        <v>0</v>
      </c>
      <c r="H10" s="568">
        <f>'Salary Detail - Start Up '!X11</f>
        <v>0</v>
      </c>
      <c r="I10" s="568">
        <f>'Salary Detail - Start Up '!Y11</f>
        <v>0</v>
      </c>
      <c r="J10" s="568">
        <f>'Salary Detail - Start Up '!Z11</f>
        <v>0</v>
      </c>
      <c r="K10" s="569">
        <f>'Salary Detail - Start Up '!AE11</f>
        <v>0</v>
      </c>
      <c r="L10" s="569">
        <f>'Salary Detail - Start Up '!AF11</f>
        <v>0</v>
      </c>
      <c r="M10" s="569">
        <f>'Salary Detail - Start Up '!AG11</f>
        <v>0</v>
      </c>
      <c r="N10" s="570">
        <f>'Salary Detail - Start Up '!AL11</f>
        <v>0</v>
      </c>
      <c r="O10" s="570">
        <f>'Salary Detail - Start Up '!AM11</f>
        <v>0</v>
      </c>
      <c r="P10" s="570">
        <f>'Salary Detail - Start Up '!AN11</f>
        <v>0</v>
      </c>
      <c r="Q10" s="571">
        <f>'Salary Detail - Start Up '!AS11</f>
        <v>0</v>
      </c>
      <c r="R10" s="571">
        <f>'Salary Detail - Start Up '!AT11</f>
        <v>0</v>
      </c>
      <c r="S10" s="571">
        <f>'Salary Detail - Start Up '!AU11</f>
        <v>0</v>
      </c>
      <c r="T10" s="572">
        <f>'Salary Detail - Start Up '!AZ11</f>
        <v>0</v>
      </c>
      <c r="U10" s="572">
        <f>'Salary Detail - Start Up '!BA11</f>
        <v>0</v>
      </c>
      <c r="V10" s="572">
        <f>'Salary Detail - Start Up '!BB11</f>
        <v>0</v>
      </c>
      <c r="W10" s="573">
        <f>'Salary Detail - Start Up '!BG11</f>
        <v>0</v>
      </c>
      <c r="X10" s="573">
        <f>'Salary Detail - Start Up '!BH11</f>
        <v>0</v>
      </c>
      <c r="Y10" s="573">
        <f>'Salary Detail - Start Up '!BI11</f>
        <v>0</v>
      </c>
      <c r="Z10" s="574">
        <f>'Salary Detail - Start Up '!BN11</f>
        <v>0</v>
      </c>
      <c r="AA10" s="574">
        <f>'Salary Detail - Start Up '!BO11</f>
        <v>0</v>
      </c>
      <c r="AB10" s="1082">
        <f>'Salary Detail - Start Up '!BP11</f>
        <v>0</v>
      </c>
      <c r="AC10" s="1548"/>
    </row>
    <row r="11" spans="1:29" ht="18" customHeight="1">
      <c r="C11" s="948" t="str">
        <f>'Salary Detail - Start Up '!G12</f>
        <v>New</v>
      </c>
      <c r="D11" s="566" t="str">
        <f>'Salary Detail - Start Up '!L12</f>
        <v>New</v>
      </c>
      <c r="E11" s="949">
        <f>'Salary Detail - Start Up '!Q12</f>
        <v>0</v>
      </c>
      <c r="F11" s="556">
        <f>'Salary Detail - Start Up '!R12</f>
        <v>0</v>
      </c>
      <c r="G11" s="949">
        <f>'Salary Detail - Start Up '!S12</f>
        <v>0</v>
      </c>
      <c r="H11" s="568">
        <f>'Salary Detail - Start Up '!X12</f>
        <v>0</v>
      </c>
      <c r="I11" s="22">
        <f>'Salary Detail - Start Up '!Y12</f>
        <v>0</v>
      </c>
      <c r="J11" s="568">
        <f>'Salary Detail - Start Up '!Z12</f>
        <v>0</v>
      </c>
      <c r="K11" s="569">
        <f>'Salary Detail - Start Up '!AE12</f>
        <v>0</v>
      </c>
      <c r="L11" s="23">
        <f>'Salary Detail - Start Up '!AF12</f>
        <v>0</v>
      </c>
      <c r="M11" s="569">
        <f>'Salary Detail - Start Up '!AG12</f>
        <v>0</v>
      </c>
      <c r="N11" s="570">
        <f>'Salary Detail - Start Up '!AL12</f>
        <v>0</v>
      </c>
      <c r="O11" s="24">
        <f>'Salary Detail - Start Up '!AM12</f>
        <v>0</v>
      </c>
      <c r="P11" s="570">
        <f>'Salary Detail - Start Up '!AN12</f>
        <v>0</v>
      </c>
      <c r="Q11" s="571">
        <f>'Salary Detail - Start Up '!AS12</f>
        <v>0</v>
      </c>
      <c r="R11" s="25">
        <f>'Salary Detail - Start Up '!AT12</f>
        <v>0</v>
      </c>
      <c r="S11" s="571">
        <f>'Salary Detail - Start Up '!AU12</f>
        <v>0</v>
      </c>
      <c r="T11" s="572">
        <f>'Salary Detail - Start Up '!AZ12</f>
        <v>0</v>
      </c>
      <c r="U11" s="26">
        <f>'Salary Detail - Start Up '!BA12</f>
        <v>0</v>
      </c>
      <c r="V11" s="572">
        <f>'Salary Detail - Start Up '!BB12</f>
        <v>0</v>
      </c>
      <c r="W11" s="573">
        <f>'Salary Detail - Start Up '!BG12</f>
        <v>0</v>
      </c>
      <c r="X11" s="27">
        <f>'Salary Detail - Start Up '!BH12</f>
        <v>0</v>
      </c>
      <c r="Y11" s="573">
        <f>'Salary Detail - Start Up '!BI12</f>
        <v>0</v>
      </c>
      <c r="Z11" s="574">
        <f>'Salary Detail - Start Up '!BN12</f>
        <v>0</v>
      </c>
      <c r="AA11" s="28">
        <f>'Salary Detail - Start Up '!BO12</f>
        <v>0</v>
      </c>
      <c r="AB11" s="1082">
        <f>'Salary Detail - Start Up '!BP12</f>
        <v>0</v>
      </c>
      <c r="AC11" s="1549"/>
    </row>
    <row r="12" spans="1:29" ht="27" customHeight="1">
      <c r="A12" s="596" t="s">
        <v>289</v>
      </c>
      <c r="B12" s="596"/>
      <c r="C12" s="527" t="s">
        <v>290</v>
      </c>
      <c r="D12" s="530" t="s">
        <v>290</v>
      </c>
      <c r="E12" s="533" t="s">
        <v>290</v>
      </c>
      <c r="F12" s="950" t="s">
        <v>384</v>
      </c>
      <c r="G12" s="533" t="s">
        <v>290</v>
      </c>
      <c r="H12" s="568" t="s">
        <v>290</v>
      </c>
      <c r="I12" s="22" t="s">
        <v>384</v>
      </c>
      <c r="J12" s="568" t="s">
        <v>290</v>
      </c>
      <c r="K12" s="569" t="s">
        <v>290</v>
      </c>
      <c r="L12" s="23" t="s">
        <v>384</v>
      </c>
      <c r="M12" s="569" t="s">
        <v>290</v>
      </c>
      <c r="N12" s="570" t="s">
        <v>290</v>
      </c>
      <c r="O12" s="24" t="s">
        <v>384</v>
      </c>
      <c r="P12" s="570" t="s">
        <v>290</v>
      </c>
      <c r="Q12" s="571" t="s">
        <v>290</v>
      </c>
      <c r="R12" s="25" t="s">
        <v>384</v>
      </c>
      <c r="S12" s="571" t="s">
        <v>290</v>
      </c>
      <c r="T12" s="572" t="s">
        <v>290</v>
      </c>
      <c r="U12" s="26" t="s">
        <v>384</v>
      </c>
      <c r="V12" s="572" t="s">
        <v>290</v>
      </c>
      <c r="W12" s="573" t="s">
        <v>290</v>
      </c>
      <c r="X12" s="27" t="s">
        <v>384</v>
      </c>
      <c r="Y12" s="573" t="s">
        <v>290</v>
      </c>
      <c r="Z12" s="574" t="s">
        <v>290</v>
      </c>
      <c r="AA12" s="28" t="s">
        <v>384</v>
      </c>
      <c r="AB12" s="574" t="s">
        <v>290</v>
      </c>
      <c r="AC12" s="1083" t="s">
        <v>290</v>
      </c>
    </row>
    <row r="13" spans="1:29" s="342" customFormat="1" ht="18" customHeight="1">
      <c r="A13" s="1356" t="s">
        <v>291</v>
      </c>
      <c r="B13" s="1357"/>
      <c r="C13" s="848"/>
      <c r="D13" s="844"/>
      <c r="E13" s="848"/>
      <c r="F13" s="353">
        <f>G13-E13</f>
        <v>0</v>
      </c>
      <c r="G13" s="848"/>
      <c r="H13" s="848"/>
      <c r="I13" s="353">
        <f>J13-H13</f>
        <v>0</v>
      </c>
      <c r="J13" s="848"/>
      <c r="K13" s="848"/>
      <c r="L13" s="353">
        <f>M13-K13</f>
        <v>0</v>
      </c>
      <c r="M13" s="848"/>
      <c r="N13" s="848"/>
      <c r="O13" s="353">
        <f>P13-N13</f>
        <v>0</v>
      </c>
      <c r="P13" s="848"/>
      <c r="Q13" s="848"/>
      <c r="R13" s="353">
        <f>S13-Q13</f>
        <v>0</v>
      </c>
      <c r="S13" s="848"/>
      <c r="T13" s="848"/>
      <c r="U13" s="353">
        <f>V13-T13</f>
        <v>0</v>
      </c>
      <c r="V13" s="848"/>
      <c r="W13" s="848"/>
      <c r="X13" s="353">
        <f>Y13-W13</f>
        <v>0</v>
      </c>
      <c r="Y13" s="848"/>
      <c r="Z13" s="848"/>
      <c r="AA13" s="353">
        <f>AB13-Z13</f>
        <v>0</v>
      </c>
      <c r="AB13" s="848"/>
      <c r="AC13" s="841">
        <f>SUM(C13,D13)</f>
        <v>0</v>
      </c>
    </row>
    <row r="14" spans="1:29" s="342" customFormat="1" ht="18" customHeight="1">
      <c r="A14" s="1356" t="s">
        <v>292</v>
      </c>
      <c r="B14" s="1357"/>
      <c r="C14" s="848"/>
      <c r="D14" s="844"/>
      <c r="E14" s="848"/>
      <c r="F14" s="353">
        <f t="shared" ref="F14:F66" si="0">G14-E14</f>
        <v>0</v>
      </c>
      <c r="G14" s="848"/>
      <c r="H14" s="848"/>
      <c r="I14" s="353">
        <f t="shared" ref="I14:I66" si="1">J14-H14</f>
        <v>0</v>
      </c>
      <c r="J14" s="848"/>
      <c r="K14" s="848"/>
      <c r="L14" s="353">
        <f t="shared" ref="L14:L66" si="2">M14-K14</f>
        <v>0</v>
      </c>
      <c r="M14" s="848"/>
      <c r="N14" s="848"/>
      <c r="O14" s="353">
        <f t="shared" ref="O14:O66" si="3">P14-N14</f>
        <v>0</v>
      </c>
      <c r="P14" s="848"/>
      <c r="Q14" s="848"/>
      <c r="R14" s="353">
        <f t="shared" ref="R14:R66" si="4">S14-Q14</f>
        <v>0</v>
      </c>
      <c r="S14" s="848"/>
      <c r="T14" s="848"/>
      <c r="U14" s="353">
        <f t="shared" ref="U14:U66" si="5">V14-T14</f>
        <v>0</v>
      </c>
      <c r="V14" s="848"/>
      <c r="W14" s="848"/>
      <c r="X14" s="353">
        <f t="shared" ref="X14:X66" si="6">Y14-W14</f>
        <v>0</v>
      </c>
      <c r="Y14" s="848"/>
      <c r="Z14" s="848"/>
      <c r="AA14" s="353">
        <f t="shared" ref="AA14:AA66" si="7">AB14-Z14</f>
        <v>0</v>
      </c>
      <c r="AB14" s="848"/>
      <c r="AC14" s="841">
        <f t="shared" ref="AC14:AC54" si="8">SUM(C14,D14)</f>
        <v>0</v>
      </c>
    </row>
    <row r="15" spans="1:29" s="342" customFormat="1" ht="18" customHeight="1">
      <c r="A15" s="1356" t="s">
        <v>293</v>
      </c>
      <c r="B15" s="1357"/>
      <c r="C15" s="848"/>
      <c r="D15" s="844"/>
      <c r="E15" s="848"/>
      <c r="F15" s="353">
        <f t="shared" si="0"/>
        <v>0</v>
      </c>
      <c r="G15" s="848"/>
      <c r="H15" s="848"/>
      <c r="I15" s="353">
        <f t="shared" si="1"/>
        <v>0</v>
      </c>
      <c r="J15" s="848"/>
      <c r="K15" s="848"/>
      <c r="L15" s="353">
        <f t="shared" si="2"/>
        <v>0</v>
      </c>
      <c r="M15" s="848"/>
      <c r="N15" s="848"/>
      <c r="O15" s="353">
        <f t="shared" si="3"/>
        <v>0</v>
      </c>
      <c r="P15" s="848"/>
      <c r="Q15" s="848"/>
      <c r="R15" s="353">
        <f t="shared" si="4"/>
        <v>0</v>
      </c>
      <c r="S15" s="848"/>
      <c r="T15" s="848"/>
      <c r="U15" s="353">
        <f t="shared" si="5"/>
        <v>0</v>
      </c>
      <c r="V15" s="848"/>
      <c r="W15" s="848"/>
      <c r="X15" s="353">
        <f t="shared" si="6"/>
        <v>0</v>
      </c>
      <c r="Y15" s="848"/>
      <c r="Z15" s="848"/>
      <c r="AA15" s="353">
        <f t="shared" si="7"/>
        <v>0</v>
      </c>
      <c r="AB15" s="848"/>
      <c r="AC15" s="841">
        <f t="shared" si="8"/>
        <v>0</v>
      </c>
    </row>
    <row r="16" spans="1:29" s="342" customFormat="1" ht="18" customHeight="1">
      <c r="A16" s="1356" t="s">
        <v>294</v>
      </c>
      <c r="B16" s="1357"/>
      <c r="C16" s="848"/>
      <c r="D16" s="844"/>
      <c r="E16" s="848"/>
      <c r="F16" s="353">
        <f t="shared" si="0"/>
        <v>0</v>
      </c>
      <c r="G16" s="848"/>
      <c r="H16" s="848"/>
      <c r="I16" s="353">
        <f t="shared" si="1"/>
        <v>0</v>
      </c>
      <c r="J16" s="848"/>
      <c r="K16" s="848"/>
      <c r="L16" s="353">
        <f t="shared" si="2"/>
        <v>0</v>
      </c>
      <c r="M16" s="848"/>
      <c r="N16" s="848"/>
      <c r="O16" s="353">
        <f t="shared" si="3"/>
        <v>0</v>
      </c>
      <c r="P16" s="848"/>
      <c r="Q16" s="848"/>
      <c r="R16" s="353">
        <f t="shared" si="4"/>
        <v>0</v>
      </c>
      <c r="S16" s="848"/>
      <c r="T16" s="848"/>
      <c r="U16" s="353">
        <f t="shared" si="5"/>
        <v>0</v>
      </c>
      <c r="V16" s="848"/>
      <c r="W16" s="848"/>
      <c r="X16" s="353">
        <f t="shared" si="6"/>
        <v>0</v>
      </c>
      <c r="Y16" s="848"/>
      <c r="Z16" s="848"/>
      <c r="AA16" s="353">
        <f t="shared" si="7"/>
        <v>0</v>
      </c>
      <c r="AB16" s="848"/>
      <c r="AC16" s="841">
        <f t="shared" si="8"/>
        <v>0</v>
      </c>
    </row>
    <row r="17" spans="1:32" s="342" customFormat="1" ht="18" customHeight="1">
      <c r="A17" s="1356" t="s">
        <v>295</v>
      </c>
      <c r="B17" s="1357"/>
      <c r="C17" s="848"/>
      <c r="D17" s="844"/>
      <c r="E17" s="848"/>
      <c r="F17" s="353">
        <f t="shared" si="0"/>
        <v>0</v>
      </c>
      <c r="G17" s="848"/>
      <c r="H17" s="848"/>
      <c r="I17" s="353">
        <f t="shared" si="1"/>
        <v>0</v>
      </c>
      <c r="J17" s="848"/>
      <c r="K17" s="848"/>
      <c r="L17" s="353">
        <f t="shared" si="2"/>
        <v>0</v>
      </c>
      <c r="M17" s="848"/>
      <c r="N17" s="848"/>
      <c r="O17" s="353">
        <f t="shared" si="3"/>
        <v>0</v>
      </c>
      <c r="P17" s="848"/>
      <c r="Q17" s="848"/>
      <c r="R17" s="353">
        <f t="shared" si="4"/>
        <v>0</v>
      </c>
      <c r="S17" s="848"/>
      <c r="T17" s="848"/>
      <c r="U17" s="353">
        <f t="shared" si="5"/>
        <v>0</v>
      </c>
      <c r="V17" s="848"/>
      <c r="W17" s="848"/>
      <c r="X17" s="353">
        <f t="shared" si="6"/>
        <v>0</v>
      </c>
      <c r="Y17" s="848"/>
      <c r="Z17" s="848"/>
      <c r="AA17" s="353">
        <f t="shared" si="7"/>
        <v>0</v>
      </c>
      <c r="AB17" s="848"/>
      <c r="AC17" s="841">
        <f t="shared" si="8"/>
        <v>0</v>
      </c>
    </row>
    <row r="18" spans="1:32" s="342" customFormat="1" ht="18" customHeight="1">
      <c r="A18" s="1356" t="s">
        <v>296</v>
      </c>
      <c r="B18" s="1357"/>
      <c r="C18" s="848"/>
      <c r="D18" s="844"/>
      <c r="E18" s="355"/>
      <c r="F18" s="353">
        <f t="shared" si="0"/>
        <v>0</v>
      </c>
      <c r="G18" s="355"/>
      <c r="H18" s="355"/>
      <c r="I18" s="353">
        <f t="shared" si="1"/>
        <v>0</v>
      </c>
      <c r="J18" s="355"/>
      <c r="K18" s="355"/>
      <c r="L18" s="353">
        <f t="shared" si="2"/>
        <v>0</v>
      </c>
      <c r="M18" s="355"/>
      <c r="N18" s="355"/>
      <c r="O18" s="353">
        <f t="shared" si="3"/>
        <v>0</v>
      </c>
      <c r="P18" s="355"/>
      <c r="Q18" s="355"/>
      <c r="R18" s="353">
        <f t="shared" si="4"/>
        <v>0</v>
      </c>
      <c r="S18" s="355"/>
      <c r="T18" s="355"/>
      <c r="U18" s="353">
        <f t="shared" si="5"/>
        <v>0</v>
      </c>
      <c r="V18" s="355"/>
      <c r="W18" s="355"/>
      <c r="X18" s="353">
        <f t="shared" si="6"/>
        <v>0</v>
      </c>
      <c r="Y18" s="355"/>
      <c r="Z18" s="355"/>
      <c r="AA18" s="353">
        <f t="shared" si="7"/>
        <v>0</v>
      </c>
      <c r="AB18" s="355"/>
      <c r="AC18" s="841">
        <f t="shared" si="8"/>
        <v>0</v>
      </c>
      <c r="AD18"/>
      <c r="AE18"/>
      <c r="AF18" s="13"/>
    </row>
    <row r="19" spans="1:32" s="342" customFormat="1" ht="18" customHeight="1">
      <c r="A19" s="1356" t="s">
        <v>297</v>
      </c>
      <c r="B19" s="1357"/>
      <c r="C19" s="848"/>
      <c r="D19" s="844"/>
      <c r="E19" s="355"/>
      <c r="F19" s="353">
        <f t="shared" si="0"/>
        <v>0</v>
      </c>
      <c r="G19" s="355"/>
      <c r="H19" s="355"/>
      <c r="I19" s="353">
        <f t="shared" si="1"/>
        <v>0</v>
      </c>
      <c r="J19" s="355"/>
      <c r="K19" s="355"/>
      <c r="L19" s="353">
        <f t="shared" si="2"/>
        <v>0</v>
      </c>
      <c r="M19" s="355"/>
      <c r="N19" s="355"/>
      <c r="O19" s="353">
        <f t="shared" si="3"/>
        <v>0</v>
      </c>
      <c r="P19" s="355"/>
      <c r="Q19" s="355"/>
      <c r="R19" s="353">
        <f t="shared" si="4"/>
        <v>0</v>
      </c>
      <c r="S19" s="355"/>
      <c r="T19" s="355"/>
      <c r="U19" s="353">
        <f t="shared" si="5"/>
        <v>0</v>
      </c>
      <c r="V19" s="355"/>
      <c r="W19" s="355"/>
      <c r="X19" s="353">
        <f t="shared" si="6"/>
        <v>0</v>
      </c>
      <c r="Y19" s="355"/>
      <c r="Z19" s="355"/>
      <c r="AA19" s="353">
        <f t="shared" si="7"/>
        <v>0</v>
      </c>
      <c r="AB19" s="355"/>
      <c r="AC19" s="841">
        <f t="shared" si="8"/>
        <v>0</v>
      </c>
      <c r="AD19"/>
      <c r="AE19"/>
      <c r="AF19"/>
    </row>
    <row r="20" spans="1:32" s="342" customFormat="1" ht="18" customHeight="1">
      <c r="A20" s="1356" t="s">
        <v>298</v>
      </c>
      <c r="B20" s="1357"/>
      <c r="C20" s="848"/>
      <c r="D20" s="844"/>
      <c r="E20" s="355"/>
      <c r="F20" s="353">
        <f t="shared" si="0"/>
        <v>0</v>
      </c>
      <c r="G20" s="355"/>
      <c r="H20" s="355"/>
      <c r="I20" s="353">
        <f t="shared" si="1"/>
        <v>0</v>
      </c>
      <c r="J20" s="355"/>
      <c r="K20" s="355"/>
      <c r="L20" s="353">
        <f t="shared" si="2"/>
        <v>0</v>
      </c>
      <c r="M20" s="355"/>
      <c r="N20" s="355"/>
      <c r="O20" s="353">
        <f t="shared" si="3"/>
        <v>0</v>
      </c>
      <c r="P20" s="355"/>
      <c r="Q20" s="355"/>
      <c r="R20" s="353">
        <f t="shared" si="4"/>
        <v>0</v>
      </c>
      <c r="S20" s="355"/>
      <c r="T20" s="355"/>
      <c r="U20" s="353">
        <f t="shared" si="5"/>
        <v>0</v>
      </c>
      <c r="V20" s="355"/>
      <c r="W20" s="355"/>
      <c r="X20" s="353">
        <f t="shared" si="6"/>
        <v>0</v>
      </c>
      <c r="Y20" s="355"/>
      <c r="Z20" s="355"/>
      <c r="AA20" s="353">
        <f t="shared" si="7"/>
        <v>0</v>
      </c>
      <c r="AB20" s="355"/>
      <c r="AC20" s="841">
        <f t="shared" si="8"/>
        <v>0</v>
      </c>
      <c r="AD20"/>
      <c r="AE20"/>
      <c r="AF20"/>
    </row>
    <row r="21" spans="1:32" s="342" customFormat="1" ht="18" customHeight="1">
      <c r="A21" s="1356" t="s">
        <v>299</v>
      </c>
      <c r="B21" s="1357"/>
      <c r="C21" s="848"/>
      <c r="D21" s="844"/>
      <c r="E21" s="848"/>
      <c r="F21" s="353">
        <f t="shared" si="0"/>
        <v>0</v>
      </c>
      <c r="G21" s="848"/>
      <c r="H21" s="848"/>
      <c r="I21" s="353">
        <f t="shared" si="1"/>
        <v>0</v>
      </c>
      <c r="J21" s="848"/>
      <c r="K21" s="848"/>
      <c r="L21" s="353">
        <f t="shared" si="2"/>
        <v>0</v>
      </c>
      <c r="M21" s="848"/>
      <c r="N21" s="848"/>
      <c r="O21" s="353">
        <f t="shared" si="3"/>
        <v>0</v>
      </c>
      <c r="P21" s="848"/>
      <c r="Q21" s="848"/>
      <c r="R21" s="353">
        <f t="shared" si="4"/>
        <v>0</v>
      </c>
      <c r="S21" s="848"/>
      <c r="T21" s="848"/>
      <c r="U21" s="353">
        <f t="shared" si="5"/>
        <v>0</v>
      </c>
      <c r="V21" s="848"/>
      <c r="W21" s="848"/>
      <c r="X21" s="353">
        <f t="shared" si="6"/>
        <v>0</v>
      </c>
      <c r="Y21" s="848"/>
      <c r="Z21" s="848"/>
      <c r="AA21" s="353">
        <f t="shared" si="7"/>
        <v>0</v>
      </c>
      <c r="AB21" s="848"/>
      <c r="AC21" s="841">
        <f t="shared" si="8"/>
        <v>0</v>
      </c>
    </row>
    <row r="22" spans="1:32" s="342" customFormat="1" ht="18" customHeight="1">
      <c r="A22" s="1347"/>
      <c r="B22" s="1348"/>
      <c r="C22" s="848"/>
      <c r="D22" s="844"/>
      <c r="E22" s="355"/>
      <c r="F22" s="353">
        <f t="shared" si="0"/>
        <v>0</v>
      </c>
      <c r="G22" s="355"/>
      <c r="H22" s="355"/>
      <c r="I22" s="353">
        <f t="shared" si="1"/>
        <v>0</v>
      </c>
      <c r="J22" s="355"/>
      <c r="K22" s="355"/>
      <c r="L22" s="353">
        <f t="shared" si="2"/>
        <v>0</v>
      </c>
      <c r="M22" s="355"/>
      <c r="N22" s="355"/>
      <c r="O22" s="353">
        <f t="shared" si="3"/>
        <v>0</v>
      </c>
      <c r="P22" s="355"/>
      <c r="Q22" s="355"/>
      <c r="R22" s="353">
        <f t="shared" si="4"/>
        <v>0</v>
      </c>
      <c r="S22" s="355"/>
      <c r="T22" s="355"/>
      <c r="U22" s="353">
        <f t="shared" si="5"/>
        <v>0</v>
      </c>
      <c r="V22" s="355"/>
      <c r="W22" s="355"/>
      <c r="X22" s="353">
        <f t="shared" si="6"/>
        <v>0</v>
      </c>
      <c r="Y22" s="355"/>
      <c r="Z22" s="355"/>
      <c r="AA22" s="353">
        <f t="shared" si="7"/>
        <v>0</v>
      </c>
      <c r="AB22" s="355"/>
      <c r="AC22" s="841">
        <f t="shared" si="8"/>
        <v>0</v>
      </c>
      <c r="AD22"/>
      <c r="AE22"/>
      <c r="AF22"/>
    </row>
    <row r="23" spans="1:32" s="342" customFormat="1" ht="18" customHeight="1">
      <c r="A23" s="1347"/>
      <c r="B23" s="1348"/>
      <c r="C23" s="848"/>
      <c r="D23" s="844"/>
      <c r="E23" s="355"/>
      <c r="F23" s="353">
        <f t="shared" si="0"/>
        <v>0</v>
      </c>
      <c r="G23" s="355"/>
      <c r="H23" s="355"/>
      <c r="I23" s="353">
        <f t="shared" si="1"/>
        <v>0</v>
      </c>
      <c r="J23" s="355"/>
      <c r="K23" s="355"/>
      <c r="L23" s="353">
        <f t="shared" si="2"/>
        <v>0</v>
      </c>
      <c r="M23" s="355"/>
      <c r="N23" s="355"/>
      <c r="O23" s="353">
        <f t="shared" si="3"/>
        <v>0</v>
      </c>
      <c r="P23" s="355"/>
      <c r="Q23" s="355"/>
      <c r="R23" s="353">
        <f t="shared" si="4"/>
        <v>0</v>
      </c>
      <c r="S23" s="355"/>
      <c r="T23" s="355"/>
      <c r="U23" s="353">
        <f t="shared" si="5"/>
        <v>0</v>
      </c>
      <c r="V23" s="355"/>
      <c r="W23" s="355"/>
      <c r="X23" s="353">
        <f t="shared" si="6"/>
        <v>0</v>
      </c>
      <c r="Y23" s="355"/>
      <c r="Z23" s="355"/>
      <c r="AA23" s="353">
        <f t="shared" si="7"/>
        <v>0</v>
      </c>
      <c r="AB23" s="355"/>
      <c r="AC23" s="841">
        <f t="shared" si="8"/>
        <v>0</v>
      </c>
      <c r="AD23"/>
      <c r="AE23"/>
      <c r="AF23"/>
    </row>
    <row r="24" spans="1:32" s="342" customFormat="1" ht="18" customHeight="1">
      <c r="A24" s="1347"/>
      <c r="B24" s="1348"/>
      <c r="C24" s="848"/>
      <c r="D24" s="844"/>
      <c r="E24" s="355"/>
      <c r="F24" s="353">
        <f t="shared" si="0"/>
        <v>0</v>
      </c>
      <c r="G24" s="355"/>
      <c r="H24" s="355"/>
      <c r="I24" s="353">
        <f t="shared" si="1"/>
        <v>0</v>
      </c>
      <c r="J24" s="355"/>
      <c r="K24" s="355"/>
      <c r="L24" s="353">
        <f t="shared" si="2"/>
        <v>0</v>
      </c>
      <c r="M24" s="355"/>
      <c r="N24" s="355"/>
      <c r="O24" s="353">
        <f t="shared" si="3"/>
        <v>0</v>
      </c>
      <c r="P24" s="355"/>
      <c r="Q24" s="355"/>
      <c r="R24" s="353">
        <f t="shared" si="4"/>
        <v>0</v>
      </c>
      <c r="S24" s="355"/>
      <c r="T24" s="355"/>
      <c r="U24" s="353">
        <f t="shared" si="5"/>
        <v>0</v>
      </c>
      <c r="V24" s="355"/>
      <c r="W24" s="355"/>
      <c r="X24" s="353">
        <f t="shared" si="6"/>
        <v>0</v>
      </c>
      <c r="Y24" s="355"/>
      <c r="Z24" s="355"/>
      <c r="AA24" s="353">
        <f t="shared" si="7"/>
        <v>0</v>
      </c>
      <c r="AB24" s="355"/>
      <c r="AC24" s="841">
        <f t="shared" si="8"/>
        <v>0</v>
      </c>
      <c r="AD24"/>
      <c r="AE24"/>
      <c r="AF24"/>
    </row>
    <row r="25" spans="1:32" s="342" customFormat="1" ht="18" customHeight="1">
      <c r="A25" s="1347"/>
      <c r="B25" s="1348"/>
      <c r="C25" s="848"/>
      <c r="D25" s="844"/>
      <c r="E25" s="848"/>
      <c r="F25" s="353">
        <f t="shared" si="0"/>
        <v>0</v>
      </c>
      <c r="G25" s="848"/>
      <c r="H25" s="848"/>
      <c r="I25" s="353">
        <f t="shared" si="1"/>
        <v>0</v>
      </c>
      <c r="J25" s="848"/>
      <c r="K25" s="848"/>
      <c r="L25" s="353">
        <f t="shared" si="2"/>
        <v>0</v>
      </c>
      <c r="M25" s="848"/>
      <c r="N25" s="848"/>
      <c r="O25" s="353">
        <f t="shared" si="3"/>
        <v>0</v>
      </c>
      <c r="P25" s="848"/>
      <c r="Q25" s="848"/>
      <c r="R25" s="353">
        <f t="shared" si="4"/>
        <v>0</v>
      </c>
      <c r="S25" s="848"/>
      <c r="T25" s="848"/>
      <c r="U25" s="353">
        <f t="shared" si="5"/>
        <v>0</v>
      </c>
      <c r="V25" s="848"/>
      <c r="W25" s="848"/>
      <c r="X25" s="353">
        <f t="shared" si="6"/>
        <v>0</v>
      </c>
      <c r="Y25" s="848"/>
      <c r="Z25" s="848"/>
      <c r="AA25" s="353">
        <f t="shared" si="7"/>
        <v>0</v>
      </c>
      <c r="AB25" s="848"/>
      <c r="AC25" s="841">
        <f t="shared" si="8"/>
        <v>0</v>
      </c>
    </row>
    <row r="26" spans="1:32" s="342" customFormat="1" ht="18" customHeight="1">
      <c r="A26" s="1347"/>
      <c r="B26" s="1348"/>
      <c r="C26" s="848"/>
      <c r="D26" s="844"/>
      <c r="E26" s="355"/>
      <c r="F26" s="353">
        <f t="shared" si="0"/>
        <v>0</v>
      </c>
      <c r="G26" s="355"/>
      <c r="H26" s="355"/>
      <c r="I26" s="353">
        <f t="shared" si="1"/>
        <v>0</v>
      </c>
      <c r="J26" s="355"/>
      <c r="K26" s="355"/>
      <c r="L26" s="353">
        <f t="shared" si="2"/>
        <v>0</v>
      </c>
      <c r="M26" s="355"/>
      <c r="N26" s="355"/>
      <c r="O26" s="353">
        <f t="shared" si="3"/>
        <v>0</v>
      </c>
      <c r="P26" s="355"/>
      <c r="Q26" s="355"/>
      <c r="R26" s="353">
        <f t="shared" si="4"/>
        <v>0</v>
      </c>
      <c r="S26" s="355"/>
      <c r="T26" s="355"/>
      <c r="U26" s="353">
        <f t="shared" si="5"/>
        <v>0</v>
      </c>
      <c r="V26" s="355"/>
      <c r="W26" s="355"/>
      <c r="X26" s="353">
        <f t="shared" si="6"/>
        <v>0</v>
      </c>
      <c r="Y26" s="355"/>
      <c r="Z26" s="355"/>
      <c r="AA26" s="353">
        <f t="shared" si="7"/>
        <v>0</v>
      </c>
      <c r="AB26" s="355"/>
      <c r="AC26" s="841">
        <f t="shared" si="8"/>
        <v>0</v>
      </c>
      <c r="AD26"/>
      <c r="AE26"/>
      <c r="AF26"/>
    </row>
    <row r="27" spans="1:32" s="342" customFormat="1" ht="18" customHeight="1">
      <c r="A27" s="1347"/>
      <c r="B27" s="1348"/>
      <c r="C27" s="848"/>
      <c r="D27" s="844"/>
      <c r="E27" s="355"/>
      <c r="F27" s="353">
        <f t="shared" si="0"/>
        <v>0</v>
      </c>
      <c r="G27" s="355"/>
      <c r="H27" s="355"/>
      <c r="I27" s="353">
        <f t="shared" si="1"/>
        <v>0</v>
      </c>
      <c r="J27" s="355"/>
      <c r="K27" s="355"/>
      <c r="L27" s="353">
        <f t="shared" si="2"/>
        <v>0</v>
      </c>
      <c r="M27" s="355"/>
      <c r="N27" s="355"/>
      <c r="O27" s="353">
        <f t="shared" si="3"/>
        <v>0</v>
      </c>
      <c r="P27" s="355"/>
      <c r="Q27" s="355"/>
      <c r="R27" s="353">
        <f t="shared" si="4"/>
        <v>0</v>
      </c>
      <c r="S27" s="355"/>
      <c r="T27" s="355"/>
      <c r="U27" s="353">
        <f t="shared" si="5"/>
        <v>0</v>
      </c>
      <c r="V27" s="355"/>
      <c r="W27" s="355"/>
      <c r="X27" s="353">
        <f t="shared" si="6"/>
        <v>0</v>
      </c>
      <c r="Y27" s="355"/>
      <c r="Z27" s="355"/>
      <c r="AA27" s="353">
        <f t="shared" si="7"/>
        <v>0</v>
      </c>
      <c r="AB27" s="355"/>
      <c r="AC27" s="841">
        <f t="shared" si="8"/>
        <v>0</v>
      </c>
      <c r="AD27"/>
      <c r="AE27"/>
      <c r="AF27"/>
    </row>
    <row r="28" spans="1:32" s="342" customFormat="1" ht="18" customHeight="1">
      <c r="A28" s="1347"/>
      <c r="B28" s="1348"/>
      <c r="C28" s="848"/>
      <c r="D28" s="844"/>
      <c r="E28" s="355"/>
      <c r="F28" s="353">
        <f t="shared" si="0"/>
        <v>0</v>
      </c>
      <c r="G28" s="355"/>
      <c r="H28" s="355"/>
      <c r="I28" s="353">
        <f t="shared" si="1"/>
        <v>0</v>
      </c>
      <c r="J28" s="355"/>
      <c r="K28" s="355"/>
      <c r="L28" s="353">
        <f t="shared" si="2"/>
        <v>0</v>
      </c>
      <c r="M28" s="355"/>
      <c r="N28" s="355"/>
      <c r="O28" s="353">
        <f t="shared" si="3"/>
        <v>0</v>
      </c>
      <c r="P28" s="355"/>
      <c r="Q28" s="355"/>
      <c r="R28" s="353">
        <f t="shared" si="4"/>
        <v>0</v>
      </c>
      <c r="S28" s="355"/>
      <c r="T28" s="355"/>
      <c r="U28" s="353">
        <f t="shared" si="5"/>
        <v>0</v>
      </c>
      <c r="V28" s="355"/>
      <c r="W28" s="355"/>
      <c r="X28" s="353">
        <f t="shared" si="6"/>
        <v>0</v>
      </c>
      <c r="Y28" s="355"/>
      <c r="Z28" s="355"/>
      <c r="AA28" s="353">
        <f t="shared" si="7"/>
        <v>0</v>
      </c>
      <c r="AB28" s="355"/>
      <c r="AC28" s="841">
        <f t="shared" si="8"/>
        <v>0</v>
      </c>
      <c r="AD28"/>
      <c r="AE28"/>
      <c r="AF28"/>
    </row>
    <row r="29" spans="1:32" s="342" customFormat="1" ht="18" customHeight="1">
      <c r="A29" s="1347"/>
      <c r="B29" s="1348"/>
      <c r="C29" s="848"/>
      <c r="D29" s="844"/>
      <c r="E29" s="848"/>
      <c r="F29" s="353">
        <f t="shared" si="0"/>
        <v>0</v>
      </c>
      <c r="G29" s="848"/>
      <c r="H29" s="848"/>
      <c r="I29" s="353">
        <f t="shared" si="1"/>
        <v>0</v>
      </c>
      <c r="J29" s="848"/>
      <c r="K29" s="848"/>
      <c r="L29" s="353">
        <f t="shared" si="2"/>
        <v>0</v>
      </c>
      <c r="M29" s="848"/>
      <c r="N29" s="848"/>
      <c r="O29" s="353">
        <f t="shared" si="3"/>
        <v>0</v>
      </c>
      <c r="P29" s="848"/>
      <c r="Q29" s="848"/>
      <c r="R29" s="353">
        <f t="shared" si="4"/>
        <v>0</v>
      </c>
      <c r="S29" s="848"/>
      <c r="T29" s="848"/>
      <c r="U29" s="353">
        <f t="shared" si="5"/>
        <v>0</v>
      </c>
      <c r="V29" s="848"/>
      <c r="W29" s="848"/>
      <c r="X29" s="353">
        <f t="shared" si="6"/>
        <v>0</v>
      </c>
      <c r="Y29" s="848"/>
      <c r="Z29" s="848"/>
      <c r="AA29" s="353">
        <f t="shared" si="7"/>
        <v>0</v>
      </c>
      <c r="AB29" s="848"/>
      <c r="AC29" s="841">
        <f t="shared" si="8"/>
        <v>0</v>
      </c>
      <c r="AD29"/>
      <c r="AE29"/>
      <c r="AF29"/>
    </row>
    <row r="30" spans="1:32" s="342" customFormat="1" ht="18" customHeight="1">
      <c r="A30" s="1347"/>
      <c r="B30" s="1348"/>
      <c r="C30" s="848"/>
      <c r="D30" s="844"/>
      <c r="E30" s="355"/>
      <c r="F30" s="353">
        <f t="shared" si="0"/>
        <v>0</v>
      </c>
      <c r="G30" s="355"/>
      <c r="H30" s="355"/>
      <c r="I30" s="353">
        <f t="shared" si="1"/>
        <v>0</v>
      </c>
      <c r="J30" s="355"/>
      <c r="K30" s="355"/>
      <c r="L30" s="353">
        <f t="shared" si="2"/>
        <v>0</v>
      </c>
      <c r="M30" s="355"/>
      <c r="N30" s="355"/>
      <c r="O30" s="353">
        <f t="shared" si="3"/>
        <v>0</v>
      </c>
      <c r="P30" s="355"/>
      <c r="Q30" s="355"/>
      <c r="R30" s="353">
        <f t="shared" si="4"/>
        <v>0</v>
      </c>
      <c r="S30" s="355"/>
      <c r="T30" s="355"/>
      <c r="U30" s="353">
        <f t="shared" si="5"/>
        <v>0</v>
      </c>
      <c r="V30" s="355"/>
      <c r="W30" s="355"/>
      <c r="X30" s="353">
        <f t="shared" si="6"/>
        <v>0</v>
      </c>
      <c r="Y30" s="355"/>
      <c r="Z30" s="355"/>
      <c r="AA30" s="353">
        <f t="shared" si="7"/>
        <v>0</v>
      </c>
      <c r="AB30" s="355"/>
      <c r="AC30" s="841">
        <f t="shared" si="8"/>
        <v>0</v>
      </c>
      <c r="AD30"/>
      <c r="AE30"/>
      <c r="AF30"/>
    </row>
    <row r="31" spans="1:32" s="342" customFormat="1" ht="18" customHeight="1">
      <c r="A31" s="1347"/>
      <c r="B31" s="1348"/>
      <c r="C31" s="848"/>
      <c r="D31" s="844"/>
      <c r="E31" s="848"/>
      <c r="F31" s="353">
        <f t="shared" si="0"/>
        <v>0</v>
      </c>
      <c r="G31" s="848"/>
      <c r="H31" s="848"/>
      <c r="I31" s="353">
        <f t="shared" si="1"/>
        <v>0</v>
      </c>
      <c r="J31" s="848"/>
      <c r="K31" s="848"/>
      <c r="L31" s="353">
        <f t="shared" si="2"/>
        <v>0</v>
      </c>
      <c r="M31" s="848"/>
      <c r="N31" s="848"/>
      <c r="O31" s="353">
        <f t="shared" si="3"/>
        <v>0</v>
      </c>
      <c r="P31" s="848"/>
      <c r="Q31" s="848"/>
      <c r="R31" s="353">
        <f t="shared" si="4"/>
        <v>0</v>
      </c>
      <c r="S31" s="848"/>
      <c r="T31" s="848"/>
      <c r="U31" s="353">
        <f t="shared" si="5"/>
        <v>0</v>
      </c>
      <c r="V31" s="848"/>
      <c r="W31" s="848"/>
      <c r="X31" s="353">
        <f t="shared" si="6"/>
        <v>0</v>
      </c>
      <c r="Y31" s="848"/>
      <c r="Z31" s="848"/>
      <c r="AA31" s="353">
        <f t="shared" si="7"/>
        <v>0</v>
      </c>
      <c r="AB31" s="848"/>
      <c r="AC31" s="841">
        <f t="shared" si="8"/>
        <v>0</v>
      </c>
    </row>
    <row r="32" spans="1:32" s="342" customFormat="1" ht="18" customHeight="1">
      <c r="A32" s="1347"/>
      <c r="B32" s="1348"/>
      <c r="C32" s="848"/>
      <c r="D32" s="844"/>
      <c r="E32" s="848"/>
      <c r="F32" s="353">
        <f t="shared" si="0"/>
        <v>0</v>
      </c>
      <c r="G32" s="848"/>
      <c r="H32" s="848"/>
      <c r="I32" s="353">
        <f t="shared" si="1"/>
        <v>0</v>
      </c>
      <c r="J32" s="848"/>
      <c r="K32" s="848"/>
      <c r="L32" s="353">
        <f t="shared" si="2"/>
        <v>0</v>
      </c>
      <c r="M32" s="848"/>
      <c r="N32" s="848"/>
      <c r="O32" s="353">
        <f t="shared" si="3"/>
        <v>0</v>
      </c>
      <c r="P32" s="848"/>
      <c r="Q32" s="848"/>
      <c r="R32" s="353">
        <f t="shared" si="4"/>
        <v>0</v>
      </c>
      <c r="S32" s="848"/>
      <c r="T32" s="848"/>
      <c r="U32" s="353">
        <f t="shared" si="5"/>
        <v>0</v>
      </c>
      <c r="V32" s="848"/>
      <c r="W32" s="848"/>
      <c r="X32" s="353">
        <f t="shared" si="6"/>
        <v>0</v>
      </c>
      <c r="Y32" s="848"/>
      <c r="Z32" s="848"/>
      <c r="AA32" s="353">
        <f t="shared" si="7"/>
        <v>0</v>
      </c>
      <c r="AB32" s="848"/>
      <c r="AC32" s="841">
        <f t="shared" si="8"/>
        <v>0</v>
      </c>
    </row>
    <row r="33" spans="1:32" s="342" customFormat="1" ht="18" customHeight="1">
      <c r="A33" s="1347"/>
      <c r="B33" s="1348"/>
      <c r="C33" s="848"/>
      <c r="D33" s="844"/>
      <c r="E33" s="848"/>
      <c r="F33" s="353">
        <f t="shared" si="0"/>
        <v>0</v>
      </c>
      <c r="G33" s="355"/>
      <c r="H33" s="848"/>
      <c r="I33" s="353">
        <f t="shared" si="1"/>
        <v>0</v>
      </c>
      <c r="J33" s="355"/>
      <c r="K33" s="848"/>
      <c r="L33" s="353">
        <f t="shared" si="2"/>
        <v>0</v>
      </c>
      <c r="M33" s="355"/>
      <c r="N33" s="848"/>
      <c r="O33" s="353">
        <f t="shared" si="3"/>
        <v>0</v>
      </c>
      <c r="P33" s="355"/>
      <c r="Q33" s="848"/>
      <c r="R33" s="353">
        <f t="shared" si="4"/>
        <v>0</v>
      </c>
      <c r="S33" s="355"/>
      <c r="T33" s="848"/>
      <c r="U33" s="353">
        <f t="shared" si="5"/>
        <v>0</v>
      </c>
      <c r="V33" s="355"/>
      <c r="W33" s="848"/>
      <c r="X33" s="353">
        <f t="shared" si="6"/>
        <v>0</v>
      </c>
      <c r="Y33" s="355"/>
      <c r="Z33" s="848"/>
      <c r="AA33" s="353">
        <f t="shared" si="7"/>
        <v>0</v>
      </c>
      <c r="AB33" s="355"/>
      <c r="AC33" s="841">
        <f t="shared" si="8"/>
        <v>0</v>
      </c>
      <c r="AD33"/>
      <c r="AE33"/>
      <c r="AF33"/>
    </row>
    <row r="34" spans="1:32" s="342" customFormat="1" ht="18" customHeight="1">
      <c r="A34" s="1347"/>
      <c r="B34" s="1348"/>
      <c r="C34" s="848"/>
      <c r="D34" s="844"/>
      <c r="E34" s="848"/>
      <c r="F34" s="353">
        <f t="shared" si="0"/>
        <v>0</v>
      </c>
      <c r="G34" s="355"/>
      <c r="H34" s="848"/>
      <c r="I34" s="353">
        <f t="shared" si="1"/>
        <v>0</v>
      </c>
      <c r="J34" s="355"/>
      <c r="K34" s="848"/>
      <c r="L34" s="353">
        <f t="shared" si="2"/>
        <v>0</v>
      </c>
      <c r="M34" s="355"/>
      <c r="N34" s="848"/>
      <c r="O34" s="353">
        <f t="shared" si="3"/>
        <v>0</v>
      </c>
      <c r="P34" s="355"/>
      <c r="Q34" s="848"/>
      <c r="R34" s="353">
        <f t="shared" si="4"/>
        <v>0</v>
      </c>
      <c r="S34" s="355"/>
      <c r="T34" s="848"/>
      <c r="U34" s="353">
        <f t="shared" si="5"/>
        <v>0</v>
      </c>
      <c r="V34" s="355"/>
      <c r="W34" s="848"/>
      <c r="X34" s="353">
        <f t="shared" si="6"/>
        <v>0</v>
      </c>
      <c r="Y34" s="355"/>
      <c r="Z34" s="848"/>
      <c r="AA34" s="353">
        <f t="shared" si="7"/>
        <v>0</v>
      </c>
      <c r="AB34" s="355"/>
      <c r="AC34" s="841">
        <f t="shared" si="8"/>
        <v>0</v>
      </c>
      <c r="AD34"/>
      <c r="AE34"/>
      <c r="AF34"/>
    </row>
    <row r="35" spans="1:32" s="342" customFormat="1" ht="18" customHeight="1">
      <c r="A35" s="1347"/>
      <c r="B35" s="1348"/>
      <c r="C35" s="848"/>
      <c r="D35" s="844"/>
      <c r="E35" s="848"/>
      <c r="F35" s="353">
        <f t="shared" si="0"/>
        <v>0</v>
      </c>
      <c r="G35" s="355"/>
      <c r="H35" s="848"/>
      <c r="I35" s="353">
        <f t="shared" si="1"/>
        <v>0</v>
      </c>
      <c r="J35" s="355"/>
      <c r="K35" s="848"/>
      <c r="L35" s="353">
        <f t="shared" si="2"/>
        <v>0</v>
      </c>
      <c r="M35" s="355"/>
      <c r="N35" s="848"/>
      <c r="O35" s="353">
        <f t="shared" si="3"/>
        <v>0</v>
      </c>
      <c r="P35" s="355"/>
      <c r="Q35" s="848"/>
      <c r="R35" s="353">
        <f t="shared" si="4"/>
        <v>0</v>
      </c>
      <c r="S35" s="355"/>
      <c r="T35" s="848"/>
      <c r="U35" s="353">
        <f t="shared" si="5"/>
        <v>0</v>
      </c>
      <c r="V35" s="355"/>
      <c r="W35" s="848"/>
      <c r="X35" s="353">
        <f t="shared" si="6"/>
        <v>0</v>
      </c>
      <c r="Y35" s="355"/>
      <c r="Z35" s="848"/>
      <c r="AA35" s="353">
        <f t="shared" si="7"/>
        <v>0</v>
      </c>
      <c r="AB35" s="355"/>
      <c r="AC35" s="841">
        <f t="shared" si="8"/>
        <v>0</v>
      </c>
      <c r="AD35"/>
      <c r="AE35"/>
      <c r="AF35"/>
    </row>
    <row r="36" spans="1:32" s="342" customFormat="1" ht="18" customHeight="1">
      <c r="A36" s="1347"/>
      <c r="B36" s="1348"/>
      <c r="C36" s="848"/>
      <c r="D36" s="844"/>
      <c r="E36" s="848"/>
      <c r="F36" s="353">
        <f t="shared" si="0"/>
        <v>0</v>
      </c>
      <c r="G36" s="355"/>
      <c r="H36" s="848"/>
      <c r="I36" s="353">
        <f t="shared" si="1"/>
        <v>0</v>
      </c>
      <c r="J36" s="355"/>
      <c r="K36" s="848"/>
      <c r="L36" s="353">
        <f t="shared" si="2"/>
        <v>0</v>
      </c>
      <c r="M36" s="355"/>
      <c r="N36" s="848"/>
      <c r="O36" s="353">
        <f t="shared" si="3"/>
        <v>0</v>
      </c>
      <c r="P36" s="355"/>
      <c r="Q36" s="848"/>
      <c r="R36" s="353">
        <f t="shared" si="4"/>
        <v>0</v>
      </c>
      <c r="S36" s="355"/>
      <c r="T36" s="848"/>
      <c r="U36" s="353">
        <f t="shared" si="5"/>
        <v>0</v>
      </c>
      <c r="V36" s="355"/>
      <c r="W36" s="848"/>
      <c r="X36" s="353">
        <f t="shared" si="6"/>
        <v>0</v>
      </c>
      <c r="Y36" s="355"/>
      <c r="Z36" s="848"/>
      <c r="AA36" s="353">
        <f t="shared" si="7"/>
        <v>0</v>
      </c>
      <c r="AB36" s="355"/>
      <c r="AC36" s="841">
        <f t="shared" si="8"/>
        <v>0</v>
      </c>
      <c r="AD36"/>
      <c r="AE36"/>
      <c r="AF36"/>
    </row>
    <row r="37" spans="1:32" s="342" customFormat="1" ht="18" customHeight="1">
      <c r="A37" s="1347"/>
      <c r="B37" s="1348"/>
      <c r="C37" s="848"/>
      <c r="D37" s="844"/>
      <c r="E37" s="848"/>
      <c r="F37" s="353">
        <f t="shared" si="0"/>
        <v>0</v>
      </c>
      <c r="G37" s="355"/>
      <c r="H37" s="848"/>
      <c r="I37" s="353">
        <f t="shared" si="1"/>
        <v>0</v>
      </c>
      <c r="J37" s="355"/>
      <c r="K37" s="848"/>
      <c r="L37" s="353">
        <f t="shared" si="2"/>
        <v>0</v>
      </c>
      <c r="M37" s="355"/>
      <c r="N37" s="848"/>
      <c r="O37" s="353">
        <f t="shared" si="3"/>
        <v>0</v>
      </c>
      <c r="P37" s="355"/>
      <c r="Q37" s="848"/>
      <c r="R37" s="353">
        <f t="shared" si="4"/>
        <v>0</v>
      </c>
      <c r="S37" s="355"/>
      <c r="T37" s="848"/>
      <c r="U37" s="353">
        <f t="shared" si="5"/>
        <v>0</v>
      </c>
      <c r="V37" s="355"/>
      <c r="W37" s="848"/>
      <c r="X37" s="353">
        <f t="shared" si="6"/>
        <v>0</v>
      </c>
      <c r="Y37" s="355"/>
      <c r="Z37" s="848"/>
      <c r="AA37" s="353">
        <f t="shared" si="7"/>
        <v>0</v>
      </c>
      <c r="AB37" s="355"/>
      <c r="AC37" s="841">
        <f t="shared" si="8"/>
        <v>0</v>
      </c>
      <c r="AD37"/>
      <c r="AE37"/>
      <c r="AF37"/>
    </row>
    <row r="38" spans="1:32" s="342" customFormat="1" ht="18" customHeight="1">
      <c r="A38" s="1347"/>
      <c r="B38" s="1348"/>
      <c r="C38" s="848"/>
      <c r="D38" s="844"/>
      <c r="E38" s="848"/>
      <c r="F38" s="353">
        <f t="shared" si="0"/>
        <v>0</v>
      </c>
      <c r="G38" s="355"/>
      <c r="H38" s="848"/>
      <c r="I38" s="353">
        <f t="shared" si="1"/>
        <v>0</v>
      </c>
      <c r="J38" s="355"/>
      <c r="K38" s="848"/>
      <c r="L38" s="353">
        <f t="shared" si="2"/>
        <v>0</v>
      </c>
      <c r="M38" s="355"/>
      <c r="N38" s="848"/>
      <c r="O38" s="353">
        <f t="shared" si="3"/>
        <v>0</v>
      </c>
      <c r="P38" s="355"/>
      <c r="Q38" s="848"/>
      <c r="R38" s="353">
        <f t="shared" si="4"/>
        <v>0</v>
      </c>
      <c r="S38" s="355"/>
      <c r="T38" s="848"/>
      <c r="U38" s="353">
        <f t="shared" si="5"/>
        <v>0</v>
      </c>
      <c r="V38" s="355"/>
      <c r="W38" s="848"/>
      <c r="X38" s="353">
        <f t="shared" si="6"/>
        <v>0</v>
      </c>
      <c r="Y38" s="355"/>
      <c r="Z38" s="848"/>
      <c r="AA38" s="353">
        <f t="shared" si="7"/>
        <v>0</v>
      </c>
      <c r="AB38" s="355"/>
      <c r="AC38" s="841">
        <f t="shared" si="8"/>
        <v>0</v>
      </c>
      <c r="AD38"/>
      <c r="AE38"/>
      <c r="AF38"/>
    </row>
    <row r="39" spans="1:32" s="342" customFormat="1" ht="18" customHeight="1">
      <c r="A39" s="1347"/>
      <c r="B39" s="1348"/>
      <c r="C39" s="848"/>
      <c r="D39" s="844"/>
      <c r="E39" s="848"/>
      <c r="F39" s="353">
        <f t="shared" si="0"/>
        <v>0</v>
      </c>
      <c r="G39" s="355"/>
      <c r="H39" s="848"/>
      <c r="I39" s="353">
        <f t="shared" si="1"/>
        <v>0</v>
      </c>
      <c r="J39" s="355"/>
      <c r="K39" s="848"/>
      <c r="L39" s="353">
        <f t="shared" si="2"/>
        <v>0</v>
      </c>
      <c r="M39" s="355"/>
      <c r="N39" s="848"/>
      <c r="O39" s="353">
        <f t="shared" si="3"/>
        <v>0</v>
      </c>
      <c r="P39" s="355"/>
      <c r="Q39" s="848"/>
      <c r="R39" s="353">
        <f t="shared" si="4"/>
        <v>0</v>
      </c>
      <c r="S39" s="355"/>
      <c r="T39" s="848"/>
      <c r="U39" s="353">
        <f t="shared" si="5"/>
        <v>0</v>
      </c>
      <c r="V39" s="355"/>
      <c r="W39" s="848"/>
      <c r="X39" s="353">
        <f t="shared" si="6"/>
        <v>0</v>
      </c>
      <c r="Y39" s="355"/>
      <c r="Z39" s="848"/>
      <c r="AA39" s="353">
        <f t="shared" si="7"/>
        <v>0</v>
      </c>
      <c r="AB39" s="355"/>
      <c r="AC39" s="841">
        <f t="shared" si="8"/>
        <v>0</v>
      </c>
      <c r="AD39"/>
      <c r="AE39"/>
      <c r="AF39"/>
    </row>
    <row r="40" spans="1:32" s="342" customFormat="1" ht="18" customHeight="1">
      <c r="A40" s="1347"/>
      <c r="B40" s="1348"/>
      <c r="C40" s="848"/>
      <c r="D40" s="844"/>
      <c r="E40" s="848"/>
      <c r="F40" s="353">
        <f t="shared" si="0"/>
        <v>0</v>
      </c>
      <c r="G40" s="355"/>
      <c r="H40" s="848"/>
      <c r="I40" s="353">
        <f t="shared" si="1"/>
        <v>0</v>
      </c>
      <c r="J40" s="355"/>
      <c r="K40" s="848"/>
      <c r="L40" s="353">
        <f t="shared" si="2"/>
        <v>0</v>
      </c>
      <c r="M40" s="355"/>
      <c r="N40" s="848"/>
      <c r="O40" s="353">
        <f t="shared" si="3"/>
        <v>0</v>
      </c>
      <c r="P40" s="355"/>
      <c r="Q40" s="848"/>
      <c r="R40" s="353">
        <f t="shared" si="4"/>
        <v>0</v>
      </c>
      <c r="S40" s="355"/>
      <c r="T40" s="848"/>
      <c r="U40" s="353">
        <f t="shared" si="5"/>
        <v>0</v>
      </c>
      <c r="V40" s="355"/>
      <c r="W40" s="848"/>
      <c r="X40" s="353">
        <f t="shared" si="6"/>
        <v>0</v>
      </c>
      <c r="Y40" s="355"/>
      <c r="Z40" s="848"/>
      <c r="AA40" s="353">
        <f t="shared" si="7"/>
        <v>0</v>
      </c>
      <c r="AB40" s="355"/>
      <c r="AC40" s="841">
        <f t="shared" si="8"/>
        <v>0</v>
      </c>
      <c r="AD40"/>
      <c r="AE40"/>
      <c r="AF40"/>
    </row>
    <row r="41" spans="1:32" s="342" customFormat="1" ht="18" customHeight="1">
      <c r="A41" s="1347"/>
      <c r="B41" s="1348"/>
      <c r="C41" s="848"/>
      <c r="D41" s="844"/>
      <c r="E41" s="848"/>
      <c r="F41" s="353">
        <f t="shared" si="0"/>
        <v>0</v>
      </c>
      <c r="G41" s="355"/>
      <c r="H41" s="848"/>
      <c r="I41" s="353">
        <f t="shared" si="1"/>
        <v>0</v>
      </c>
      <c r="J41" s="355"/>
      <c r="K41" s="848"/>
      <c r="L41" s="353">
        <f t="shared" si="2"/>
        <v>0</v>
      </c>
      <c r="M41" s="355"/>
      <c r="N41" s="848"/>
      <c r="O41" s="353">
        <f t="shared" si="3"/>
        <v>0</v>
      </c>
      <c r="P41" s="355"/>
      <c r="Q41" s="848"/>
      <c r="R41" s="353">
        <f t="shared" si="4"/>
        <v>0</v>
      </c>
      <c r="S41" s="355"/>
      <c r="T41" s="848"/>
      <c r="U41" s="353">
        <f t="shared" si="5"/>
        <v>0</v>
      </c>
      <c r="V41" s="355"/>
      <c r="W41" s="848"/>
      <c r="X41" s="353">
        <f t="shared" si="6"/>
        <v>0</v>
      </c>
      <c r="Y41" s="355"/>
      <c r="Z41" s="848"/>
      <c r="AA41" s="353">
        <f t="shared" si="7"/>
        <v>0</v>
      </c>
      <c r="AB41" s="355"/>
      <c r="AC41" s="841">
        <f t="shared" si="8"/>
        <v>0</v>
      </c>
      <c r="AD41"/>
      <c r="AE41"/>
      <c r="AF41"/>
    </row>
    <row r="42" spans="1:32" s="342" customFormat="1" ht="18" customHeight="1">
      <c r="A42" s="1347"/>
      <c r="B42" s="1348"/>
      <c r="C42" s="848"/>
      <c r="D42" s="844"/>
      <c r="E42" s="848"/>
      <c r="F42" s="353">
        <f t="shared" ref="F42" si="9">G42-E42</f>
        <v>0</v>
      </c>
      <c r="G42" s="355"/>
      <c r="H42" s="848"/>
      <c r="I42" s="353">
        <f t="shared" ref="I42" si="10">J42-H42</f>
        <v>0</v>
      </c>
      <c r="J42" s="355"/>
      <c r="K42" s="848"/>
      <c r="L42" s="353">
        <f t="shared" ref="L42" si="11">M42-K42</f>
        <v>0</v>
      </c>
      <c r="M42" s="355"/>
      <c r="N42" s="848"/>
      <c r="O42" s="353">
        <f t="shared" ref="O42" si="12">P42-N42</f>
        <v>0</v>
      </c>
      <c r="P42" s="355"/>
      <c r="Q42" s="848"/>
      <c r="R42" s="353">
        <f t="shared" ref="R42" si="13">S42-Q42</f>
        <v>0</v>
      </c>
      <c r="S42" s="355"/>
      <c r="T42" s="848"/>
      <c r="U42" s="353">
        <f t="shared" ref="U42" si="14">V42-T42</f>
        <v>0</v>
      </c>
      <c r="V42" s="355"/>
      <c r="W42" s="848"/>
      <c r="X42" s="353">
        <f t="shared" ref="X42" si="15">Y42-W42</f>
        <v>0</v>
      </c>
      <c r="Y42" s="355"/>
      <c r="Z42" s="848"/>
      <c r="AA42" s="353">
        <f t="shared" ref="AA42" si="16">AB42-Z42</f>
        <v>0</v>
      </c>
      <c r="AB42" s="355"/>
      <c r="AC42" s="841">
        <f t="shared" si="8"/>
        <v>0</v>
      </c>
      <c r="AD42"/>
      <c r="AE42"/>
      <c r="AF42"/>
    </row>
    <row r="43" spans="1:32" s="342" customFormat="1" ht="18" customHeight="1">
      <c r="A43" s="1347"/>
      <c r="B43" s="1348"/>
      <c r="C43" s="848"/>
      <c r="D43" s="844"/>
      <c r="E43" s="848"/>
      <c r="F43" s="353">
        <f t="shared" si="0"/>
        <v>0</v>
      </c>
      <c r="G43" s="355"/>
      <c r="H43" s="848"/>
      <c r="I43" s="353">
        <f t="shared" si="1"/>
        <v>0</v>
      </c>
      <c r="J43" s="355"/>
      <c r="K43" s="848"/>
      <c r="L43" s="353">
        <f t="shared" si="2"/>
        <v>0</v>
      </c>
      <c r="M43" s="355"/>
      <c r="N43" s="848"/>
      <c r="O43" s="353">
        <f t="shared" si="3"/>
        <v>0</v>
      </c>
      <c r="P43" s="355"/>
      <c r="Q43" s="848"/>
      <c r="R43" s="353">
        <f t="shared" si="4"/>
        <v>0</v>
      </c>
      <c r="S43" s="355"/>
      <c r="T43" s="848"/>
      <c r="U43" s="353">
        <f t="shared" si="5"/>
        <v>0</v>
      </c>
      <c r="V43" s="355"/>
      <c r="W43" s="848"/>
      <c r="X43" s="353">
        <f t="shared" si="6"/>
        <v>0</v>
      </c>
      <c r="Y43" s="355"/>
      <c r="Z43" s="848"/>
      <c r="AA43" s="353">
        <f t="shared" si="7"/>
        <v>0</v>
      </c>
      <c r="AB43" s="355"/>
      <c r="AC43" s="841">
        <f t="shared" si="8"/>
        <v>0</v>
      </c>
      <c r="AD43"/>
      <c r="AE43"/>
      <c r="AF43"/>
    </row>
    <row r="44" spans="1:32" s="342" customFormat="1" ht="18" customHeight="1">
      <c r="A44" s="1347"/>
      <c r="B44" s="1348"/>
      <c r="C44" s="848"/>
      <c r="D44" s="844"/>
      <c r="E44" s="848"/>
      <c r="F44" s="353">
        <f t="shared" si="0"/>
        <v>0</v>
      </c>
      <c r="G44" s="355"/>
      <c r="H44" s="848"/>
      <c r="I44" s="353">
        <f t="shared" si="1"/>
        <v>0</v>
      </c>
      <c r="J44" s="355"/>
      <c r="K44" s="848"/>
      <c r="L44" s="353">
        <f t="shared" si="2"/>
        <v>0</v>
      </c>
      <c r="M44" s="355"/>
      <c r="N44" s="848"/>
      <c r="O44" s="353">
        <f t="shared" si="3"/>
        <v>0</v>
      </c>
      <c r="P44" s="355"/>
      <c r="Q44" s="848"/>
      <c r="R44" s="353">
        <f t="shared" si="4"/>
        <v>0</v>
      </c>
      <c r="S44" s="355"/>
      <c r="T44" s="848"/>
      <c r="U44" s="353">
        <f t="shared" si="5"/>
        <v>0</v>
      </c>
      <c r="V44" s="355"/>
      <c r="W44" s="848"/>
      <c r="X44" s="353">
        <f t="shared" si="6"/>
        <v>0</v>
      </c>
      <c r="Y44" s="355"/>
      <c r="Z44" s="848"/>
      <c r="AA44" s="353">
        <f t="shared" si="7"/>
        <v>0</v>
      </c>
      <c r="AB44" s="355"/>
      <c r="AC44" s="841">
        <f t="shared" si="8"/>
        <v>0</v>
      </c>
      <c r="AD44"/>
      <c r="AE44"/>
      <c r="AF44"/>
    </row>
    <row r="45" spans="1:32" s="342" customFormat="1" ht="18" customHeight="1">
      <c r="A45" s="1347"/>
      <c r="B45" s="1348"/>
      <c r="C45" s="848"/>
      <c r="D45" s="844"/>
      <c r="E45" s="848"/>
      <c r="F45" s="353">
        <f t="shared" si="0"/>
        <v>0</v>
      </c>
      <c r="G45" s="355"/>
      <c r="H45" s="848"/>
      <c r="I45" s="353">
        <f t="shared" si="1"/>
        <v>0</v>
      </c>
      <c r="J45" s="355"/>
      <c r="K45" s="848"/>
      <c r="L45" s="353">
        <f t="shared" si="2"/>
        <v>0</v>
      </c>
      <c r="M45" s="355"/>
      <c r="N45" s="848"/>
      <c r="O45" s="353">
        <f t="shared" si="3"/>
        <v>0</v>
      </c>
      <c r="P45" s="355"/>
      <c r="Q45" s="848"/>
      <c r="R45" s="353">
        <f t="shared" si="4"/>
        <v>0</v>
      </c>
      <c r="S45" s="355"/>
      <c r="T45" s="848"/>
      <c r="U45" s="353">
        <f t="shared" si="5"/>
        <v>0</v>
      </c>
      <c r="V45" s="355"/>
      <c r="W45" s="848"/>
      <c r="X45" s="353">
        <f t="shared" si="6"/>
        <v>0</v>
      </c>
      <c r="Y45" s="355"/>
      <c r="Z45" s="848"/>
      <c r="AA45" s="353">
        <f t="shared" si="7"/>
        <v>0</v>
      </c>
      <c r="AB45" s="355"/>
      <c r="AC45" s="841">
        <f t="shared" si="8"/>
        <v>0</v>
      </c>
      <c r="AD45"/>
      <c r="AE45"/>
      <c r="AF45"/>
    </row>
    <row r="46" spans="1:32" s="342" customFormat="1" ht="18" customHeight="1">
      <c r="A46" s="1347"/>
      <c r="B46" s="1348"/>
      <c r="C46" s="848"/>
      <c r="D46" s="844"/>
      <c r="E46" s="848"/>
      <c r="F46" s="353">
        <f t="shared" si="0"/>
        <v>0</v>
      </c>
      <c r="G46" s="355"/>
      <c r="H46" s="848"/>
      <c r="I46" s="353">
        <f t="shared" si="1"/>
        <v>0</v>
      </c>
      <c r="J46" s="355"/>
      <c r="K46" s="848"/>
      <c r="L46" s="353">
        <f t="shared" si="2"/>
        <v>0</v>
      </c>
      <c r="M46" s="355"/>
      <c r="N46" s="848"/>
      <c r="O46" s="353">
        <f t="shared" si="3"/>
        <v>0</v>
      </c>
      <c r="P46" s="355"/>
      <c r="Q46" s="848"/>
      <c r="R46" s="353">
        <f t="shared" si="4"/>
        <v>0</v>
      </c>
      <c r="S46" s="355"/>
      <c r="T46" s="848"/>
      <c r="U46" s="353">
        <f t="shared" si="5"/>
        <v>0</v>
      </c>
      <c r="V46" s="355"/>
      <c r="W46" s="848"/>
      <c r="X46" s="353">
        <f t="shared" si="6"/>
        <v>0</v>
      </c>
      <c r="Y46" s="355"/>
      <c r="Z46" s="848"/>
      <c r="AA46" s="353">
        <f t="shared" si="7"/>
        <v>0</v>
      </c>
      <c r="AB46" s="355"/>
      <c r="AC46" s="841">
        <f t="shared" si="8"/>
        <v>0</v>
      </c>
      <c r="AD46"/>
      <c r="AE46"/>
      <c r="AF46"/>
    </row>
    <row r="47" spans="1:32" s="342" customFormat="1" ht="18" customHeight="1">
      <c r="A47" s="1347"/>
      <c r="B47" s="1348"/>
      <c r="C47" s="848"/>
      <c r="D47" s="844"/>
      <c r="E47" s="848"/>
      <c r="F47" s="353">
        <f t="shared" si="0"/>
        <v>0</v>
      </c>
      <c r="G47" s="355"/>
      <c r="H47" s="848"/>
      <c r="I47" s="353">
        <f t="shared" si="1"/>
        <v>0</v>
      </c>
      <c r="J47" s="355"/>
      <c r="K47" s="848"/>
      <c r="L47" s="353">
        <f t="shared" si="2"/>
        <v>0</v>
      </c>
      <c r="M47" s="355"/>
      <c r="N47" s="848"/>
      <c r="O47" s="353">
        <f t="shared" si="3"/>
        <v>0</v>
      </c>
      <c r="P47" s="355"/>
      <c r="Q47" s="848"/>
      <c r="R47" s="353">
        <f t="shared" si="4"/>
        <v>0</v>
      </c>
      <c r="S47" s="355"/>
      <c r="T47" s="848"/>
      <c r="U47" s="353">
        <f t="shared" si="5"/>
        <v>0</v>
      </c>
      <c r="V47" s="355"/>
      <c r="W47" s="848"/>
      <c r="X47" s="353">
        <f t="shared" si="6"/>
        <v>0</v>
      </c>
      <c r="Y47" s="355"/>
      <c r="Z47" s="848"/>
      <c r="AA47" s="353">
        <f t="shared" si="7"/>
        <v>0</v>
      </c>
      <c r="AB47" s="355"/>
      <c r="AC47" s="841">
        <f t="shared" si="8"/>
        <v>0</v>
      </c>
      <c r="AD47"/>
      <c r="AE47"/>
      <c r="AF47"/>
    </row>
    <row r="48" spans="1:32" s="342" customFormat="1" ht="18" customHeight="1">
      <c r="A48" s="1347"/>
      <c r="B48" s="1348"/>
      <c r="C48" s="848"/>
      <c r="D48" s="844"/>
      <c r="E48" s="848"/>
      <c r="F48" s="353">
        <f t="shared" si="0"/>
        <v>0</v>
      </c>
      <c r="G48" s="355"/>
      <c r="H48" s="848"/>
      <c r="I48" s="353">
        <f t="shared" si="1"/>
        <v>0</v>
      </c>
      <c r="J48" s="355"/>
      <c r="K48" s="848"/>
      <c r="L48" s="353">
        <f t="shared" si="2"/>
        <v>0</v>
      </c>
      <c r="M48" s="355"/>
      <c r="N48" s="848"/>
      <c r="O48" s="353">
        <f t="shared" si="3"/>
        <v>0</v>
      </c>
      <c r="P48" s="355"/>
      <c r="Q48" s="848"/>
      <c r="R48" s="353">
        <f t="shared" si="4"/>
        <v>0</v>
      </c>
      <c r="S48" s="355"/>
      <c r="T48" s="848"/>
      <c r="U48" s="353">
        <f t="shared" si="5"/>
        <v>0</v>
      </c>
      <c r="V48" s="355"/>
      <c r="W48" s="848"/>
      <c r="X48" s="353">
        <f t="shared" si="6"/>
        <v>0</v>
      </c>
      <c r="Y48" s="355"/>
      <c r="Z48" s="848"/>
      <c r="AA48" s="353">
        <f t="shared" si="7"/>
        <v>0</v>
      </c>
      <c r="AB48" s="355"/>
      <c r="AC48" s="841">
        <f t="shared" si="8"/>
        <v>0</v>
      </c>
      <c r="AD48"/>
      <c r="AE48"/>
      <c r="AF48"/>
    </row>
    <row r="49" spans="1:32" s="342" customFormat="1" ht="18" customHeight="1">
      <c r="A49" s="1347"/>
      <c r="B49" s="1348"/>
      <c r="C49" s="848"/>
      <c r="D49" s="844"/>
      <c r="E49" s="848"/>
      <c r="F49" s="353">
        <f t="shared" si="0"/>
        <v>0</v>
      </c>
      <c r="G49" s="355"/>
      <c r="H49" s="848"/>
      <c r="I49" s="353">
        <f t="shared" si="1"/>
        <v>0</v>
      </c>
      <c r="J49" s="355"/>
      <c r="K49" s="848"/>
      <c r="L49" s="353">
        <f t="shared" si="2"/>
        <v>0</v>
      </c>
      <c r="M49" s="355"/>
      <c r="N49" s="848"/>
      <c r="O49" s="353">
        <f t="shared" si="3"/>
        <v>0</v>
      </c>
      <c r="P49" s="355"/>
      <c r="Q49" s="848"/>
      <c r="R49" s="353">
        <f t="shared" si="4"/>
        <v>0</v>
      </c>
      <c r="S49" s="355"/>
      <c r="T49" s="848"/>
      <c r="U49" s="353">
        <f t="shared" si="5"/>
        <v>0</v>
      </c>
      <c r="V49" s="355"/>
      <c r="W49" s="848"/>
      <c r="X49" s="353">
        <f t="shared" si="6"/>
        <v>0</v>
      </c>
      <c r="Y49" s="355"/>
      <c r="Z49" s="848"/>
      <c r="AA49" s="353">
        <f t="shared" si="7"/>
        <v>0</v>
      </c>
      <c r="AB49" s="355"/>
      <c r="AC49" s="841">
        <f t="shared" si="8"/>
        <v>0</v>
      </c>
      <c r="AD49"/>
      <c r="AE49"/>
      <c r="AF49"/>
    </row>
    <row r="50" spans="1:32" s="342" customFormat="1" ht="18" customHeight="1">
      <c r="A50" s="1347"/>
      <c r="B50" s="1348"/>
      <c r="C50" s="848"/>
      <c r="D50" s="844"/>
      <c r="E50" s="848"/>
      <c r="F50" s="353">
        <f t="shared" si="0"/>
        <v>0</v>
      </c>
      <c r="G50" s="355"/>
      <c r="H50" s="848"/>
      <c r="I50" s="353">
        <f t="shared" si="1"/>
        <v>0</v>
      </c>
      <c r="J50" s="355"/>
      <c r="K50" s="848"/>
      <c r="L50" s="353">
        <f t="shared" si="2"/>
        <v>0</v>
      </c>
      <c r="M50" s="355"/>
      <c r="N50" s="848"/>
      <c r="O50" s="353">
        <f t="shared" si="3"/>
        <v>0</v>
      </c>
      <c r="P50" s="355"/>
      <c r="Q50" s="848"/>
      <c r="R50" s="353">
        <f t="shared" si="4"/>
        <v>0</v>
      </c>
      <c r="S50" s="355"/>
      <c r="T50" s="848"/>
      <c r="U50" s="353">
        <f t="shared" si="5"/>
        <v>0</v>
      </c>
      <c r="V50" s="355"/>
      <c r="W50" s="848"/>
      <c r="X50" s="353">
        <f t="shared" si="6"/>
        <v>0</v>
      </c>
      <c r="Y50" s="355"/>
      <c r="Z50" s="848"/>
      <c r="AA50" s="353">
        <f t="shared" si="7"/>
        <v>0</v>
      </c>
      <c r="AB50" s="355"/>
      <c r="AC50" s="841">
        <f t="shared" si="8"/>
        <v>0</v>
      </c>
      <c r="AD50"/>
      <c r="AE50"/>
      <c r="AF50"/>
    </row>
    <row r="51" spans="1:32" s="342" customFormat="1" ht="18" customHeight="1">
      <c r="A51" s="1347"/>
      <c r="B51" s="1348"/>
      <c r="C51" s="848"/>
      <c r="D51" s="844"/>
      <c r="E51" s="848"/>
      <c r="F51" s="353">
        <f t="shared" si="0"/>
        <v>0</v>
      </c>
      <c r="G51" s="355"/>
      <c r="H51" s="848"/>
      <c r="I51" s="353">
        <f t="shared" si="1"/>
        <v>0</v>
      </c>
      <c r="J51" s="355"/>
      <c r="K51" s="848"/>
      <c r="L51" s="353">
        <f t="shared" si="2"/>
        <v>0</v>
      </c>
      <c r="M51" s="355"/>
      <c r="N51" s="848"/>
      <c r="O51" s="353">
        <f t="shared" si="3"/>
        <v>0</v>
      </c>
      <c r="P51" s="355"/>
      <c r="Q51" s="848"/>
      <c r="R51" s="353">
        <f t="shared" si="4"/>
        <v>0</v>
      </c>
      <c r="S51" s="355"/>
      <c r="T51" s="848"/>
      <c r="U51" s="353">
        <f t="shared" si="5"/>
        <v>0</v>
      </c>
      <c r="V51" s="355"/>
      <c r="W51" s="848"/>
      <c r="X51" s="353">
        <f t="shared" si="6"/>
        <v>0</v>
      </c>
      <c r="Y51" s="355"/>
      <c r="Z51" s="848"/>
      <c r="AA51" s="353">
        <f t="shared" si="7"/>
        <v>0</v>
      </c>
      <c r="AB51" s="355"/>
      <c r="AC51" s="841">
        <f t="shared" si="8"/>
        <v>0</v>
      </c>
      <c r="AD51"/>
      <c r="AE51"/>
      <c r="AF51"/>
    </row>
    <row r="52" spans="1:32" s="342" customFormat="1" ht="18" customHeight="1">
      <c r="A52" s="1347"/>
      <c r="B52" s="1348"/>
      <c r="C52" s="848"/>
      <c r="D52" s="844"/>
      <c r="E52" s="355"/>
      <c r="F52" s="353">
        <f t="shared" si="0"/>
        <v>0</v>
      </c>
      <c r="G52" s="355"/>
      <c r="H52" s="355"/>
      <c r="I52" s="353">
        <f t="shared" si="1"/>
        <v>0</v>
      </c>
      <c r="J52" s="355"/>
      <c r="K52" s="355"/>
      <c r="L52" s="353">
        <f t="shared" si="2"/>
        <v>0</v>
      </c>
      <c r="M52" s="355"/>
      <c r="N52" s="355"/>
      <c r="O52" s="353">
        <f t="shared" si="3"/>
        <v>0</v>
      </c>
      <c r="P52" s="355"/>
      <c r="Q52" s="355"/>
      <c r="R52" s="353">
        <f t="shared" si="4"/>
        <v>0</v>
      </c>
      <c r="S52" s="355"/>
      <c r="T52" s="355"/>
      <c r="U52" s="353">
        <f t="shared" si="5"/>
        <v>0</v>
      </c>
      <c r="V52" s="355"/>
      <c r="W52" s="355"/>
      <c r="X52" s="353">
        <f t="shared" si="6"/>
        <v>0</v>
      </c>
      <c r="Y52" s="355"/>
      <c r="Z52" s="355"/>
      <c r="AA52" s="353">
        <f t="shared" si="7"/>
        <v>0</v>
      </c>
      <c r="AB52" s="355"/>
      <c r="AC52" s="841">
        <f t="shared" si="8"/>
        <v>0</v>
      </c>
      <c r="AD52"/>
      <c r="AE52"/>
      <c r="AF52"/>
    </row>
    <row r="53" spans="1:32" s="342" customFormat="1" ht="18" customHeight="1">
      <c r="A53" s="1347"/>
      <c r="B53" s="1348"/>
      <c r="C53" s="848"/>
      <c r="D53" s="844"/>
      <c r="E53" s="848"/>
      <c r="F53" s="353">
        <f t="shared" si="0"/>
        <v>0</v>
      </c>
      <c r="G53" s="848"/>
      <c r="H53" s="848"/>
      <c r="I53" s="353">
        <f t="shared" si="1"/>
        <v>0</v>
      </c>
      <c r="J53" s="848"/>
      <c r="K53" s="848"/>
      <c r="L53" s="353">
        <f t="shared" si="2"/>
        <v>0</v>
      </c>
      <c r="M53" s="848"/>
      <c r="N53" s="848"/>
      <c r="O53" s="353">
        <f t="shared" si="3"/>
        <v>0</v>
      </c>
      <c r="P53" s="848"/>
      <c r="Q53" s="848"/>
      <c r="R53" s="353">
        <f t="shared" si="4"/>
        <v>0</v>
      </c>
      <c r="S53" s="848"/>
      <c r="T53" s="848"/>
      <c r="U53" s="353">
        <f t="shared" si="5"/>
        <v>0</v>
      </c>
      <c r="V53" s="848"/>
      <c r="W53" s="848"/>
      <c r="X53" s="353">
        <f t="shared" si="6"/>
        <v>0</v>
      </c>
      <c r="Y53" s="848"/>
      <c r="Z53" s="848"/>
      <c r="AA53" s="353">
        <f t="shared" si="7"/>
        <v>0</v>
      </c>
      <c r="AB53" s="848"/>
      <c r="AC53" s="841">
        <f t="shared" si="8"/>
        <v>0</v>
      </c>
    </row>
    <row r="54" spans="1:32" s="342" customFormat="1" ht="18" customHeight="1">
      <c r="A54" s="1565"/>
      <c r="B54" s="1566"/>
      <c r="C54" s="848"/>
      <c r="D54" s="1090"/>
      <c r="E54" s="1087"/>
      <c r="F54" s="383">
        <f t="shared" ref="F54" si="17">G54-E54</f>
        <v>0</v>
      </c>
      <c r="G54" s="1087"/>
      <c r="H54" s="1087"/>
      <c r="I54" s="383">
        <f t="shared" ref="I54" si="18">J54-H54</f>
        <v>0</v>
      </c>
      <c r="J54" s="1087"/>
      <c r="K54" s="1087"/>
      <c r="L54" s="383">
        <f t="shared" ref="L54" si="19">M54-K54</f>
        <v>0</v>
      </c>
      <c r="M54" s="1087"/>
      <c r="N54" s="1087"/>
      <c r="O54" s="383">
        <f t="shared" ref="O54" si="20">P54-N54</f>
        <v>0</v>
      </c>
      <c r="P54" s="1087"/>
      <c r="Q54" s="1087"/>
      <c r="R54" s="383">
        <f t="shared" ref="R54" si="21">S54-Q54</f>
        <v>0</v>
      </c>
      <c r="S54" s="1087"/>
      <c r="T54" s="1087"/>
      <c r="U54" s="383">
        <f t="shared" ref="U54" si="22">V54-T54</f>
        <v>0</v>
      </c>
      <c r="V54" s="1087"/>
      <c r="W54" s="1087"/>
      <c r="X54" s="383">
        <f t="shared" ref="X54" si="23">Y54-W54</f>
        <v>0</v>
      </c>
      <c r="Y54" s="1087"/>
      <c r="Z54" s="1087"/>
      <c r="AA54" s="383">
        <f t="shared" ref="AA54" si="24">AB54-Z54</f>
        <v>0</v>
      </c>
      <c r="AB54" s="1087"/>
      <c r="AC54" s="862">
        <f t="shared" si="8"/>
        <v>0</v>
      </c>
    </row>
    <row r="55" spans="1:32" s="342" customFormat="1" ht="18" customHeight="1">
      <c r="A55" s="1352" t="s">
        <v>300</v>
      </c>
      <c r="B55" s="1353"/>
      <c r="C55" s="845"/>
      <c r="D55" s="845"/>
      <c r="E55" s="845"/>
      <c r="F55" s="387"/>
      <c r="G55" s="835"/>
      <c r="H55" s="845"/>
      <c r="I55" s="387"/>
      <c r="J55" s="835"/>
      <c r="K55" s="845"/>
      <c r="L55" s="387"/>
      <c r="M55" s="835"/>
      <c r="N55" s="845"/>
      <c r="O55" s="387"/>
      <c r="P55" s="835"/>
      <c r="Q55" s="845"/>
      <c r="R55" s="387"/>
      <c r="S55" s="835"/>
      <c r="T55" s="845"/>
      <c r="U55" s="387"/>
      <c r="V55" s="835"/>
      <c r="W55" s="845"/>
      <c r="X55" s="387"/>
      <c r="Y55" s="835"/>
      <c r="Z55" s="845"/>
      <c r="AA55" s="387"/>
      <c r="AB55" s="835"/>
      <c r="AC55" s="894"/>
      <c r="AD55"/>
      <c r="AE55"/>
      <c r="AF55"/>
    </row>
    <row r="56" spans="1:32" s="342" customFormat="1" ht="18" customHeight="1">
      <c r="A56" s="1563"/>
      <c r="B56" s="1564"/>
      <c r="C56" s="848"/>
      <c r="D56" s="844"/>
      <c r="E56" s="1086"/>
      <c r="F56" s="385">
        <f t="shared" si="0"/>
        <v>0</v>
      </c>
      <c r="G56" s="1092"/>
      <c r="H56" s="1086"/>
      <c r="I56" s="385">
        <f t="shared" si="1"/>
        <v>0</v>
      </c>
      <c r="J56" s="1092"/>
      <c r="K56" s="1086"/>
      <c r="L56" s="385">
        <f t="shared" si="2"/>
        <v>0</v>
      </c>
      <c r="M56" s="1092"/>
      <c r="N56" s="1086"/>
      <c r="O56" s="385">
        <f t="shared" si="3"/>
        <v>0</v>
      </c>
      <c r="P56" s="1092"/>
      <c r="Q56" s="1086"/>
      <c r="R56" s="385">
        <f t="shared" si="4"/>
        <v>0</v>
      </c>
      <c r="S56" s="1092"/>
      <c r="T56" s="1086"/>
      <c r="U56" s="385">
        <f t="shared" si="5"/>
        <v>0</v>
      </c>
      <c r="V56" s="1092"/>
      <c r="W56" s="1086"/>
      <c r="X56" s="385">
        <f t="shared" si="6"/>
        <v>0</v>
      </c>
      <c r="Y56" s="1092"/>
      <c r="Z56" s="1086"/>
      <c r="AA56" s="385">
        <f t="shared" si="7"/>
        <v>0</v>
      </c>
      <c r="AB56" s="1092"/>
      <c r="AC56" s="1093">
        <f>SUM(C56,D56)</f>
        <v>0</v>
      </c>
      <c r="AD56"/>
      <c r="AE56"/>
      <c r="AF56"/>
    </row>
    <row r="57" spans="1:32" s="342" customFormat="1" ht="18" customHeight="1">
      <c r="A57" s="1347"/>
      <c r="B57" s="1348"/>
      <c r="C57" s="848"/>
      <c r="D57" s="844"/>
      <c r="E57" s="848"/>
      <c r="F57" s="353">
        <f t="shared" si="0"/>
        <v>0</v>
      </c>
      <c r="G57" s="355"/>
      <c r="H57" s="848"/>
      <c r="I57" s="353">
        <f t="shared" si="1"/>
        <v>0</v>
      </c>
      <c r="J57" s="355"/>
      <c r="K57" s="848"/>
      <c r="L57" s="353">
        <f t="shared" si="2"/>
        <v>0</v>
      </c>
      <c r="M57" s="355"/>
      <c r="N57" s="848"/>
      <c r="O57" s="353">
        <f t="shared" si="3"/>
        <v>0</v>
      </c>
      <c r="P57" s="355"/>
      <c r="Q57" s="848"/>
      <c r="R57" s="353">
        <f t="shared" si="4"/>
        <v>0</v>
      </c>
      <c r="S57" s="355"/>
      <c r="T57" s="848"/>
      <c r="U57" s="353">
        <f t="shared" si="5"/>
        <v>0</v>
      </c>
      <c r="V57" s="355"/>
      <c r="W57" s="848"/>
      <c r="X57" s="353">
        <f t="shared" si="6"/>
        <v>0</v>
      </c>
      <c r="Y57" s="355"/>
      <c r="Z57" s="848"/>
      <c r="AA57" s="353">
        <f t="shared" si="7"/>
        <v>0</v>
      </c>
      <c r="AB57" s="355"/>
      <c r="AC57" s="841">
        <f t="shared" ref="AC57:AC66" si="25">SUM(C57,D57)</f>
        <v>0</v>
      </c>
      <c r="AD57"/>
      <c r="AE57"/>
      <c r="AF57"/>
    </row>
    <row r="58" spans="1:32" s="342" customFormat="1" ht="18" customHeight="1">
      <c r="A58" s="1347"/>
      <c r="B58" s="1348"/>
      <c r="C58" s="848"/>
      <c r="D58" s="844"/>
      <c r="E58" s="848"/>
      <c r="F58" s="353">
        <f t="shared" si="0"/>
        <v>0</v>
      </c>
      <c r="G58" s="355"/>
      <c r="H58" s="848"/>
      <c r="I58" s="353">
        <f t="shared" si="1"/>
        <v>0</v>
      </c>
      <c r="J58" s="355"/>
      <c r="K58" s="848"/>
      <c r="L58" s="353">
        <f t="shared" si="2"/>
        <v>0</v>
      </c>
      <c r="M58" s="355"/>
      <c r="N58" s="848"/>
      <c r="O58" s="353">
        <f t="shared" si="3"/>
        <v>0</v>
      </c>
      <c r="P58" s="355"/>
      <c r="Q58" s="848"/>
      <c r="R58" s="353">
        <f t="shared" si="4"/>
        <v>0</v>
      </c>
      <c r="S58" s="355"/>
      <c r="T58" s="848"/>
      <c r="U58" s="353">
        <f t="shared" si="5"/>
        <v>0</v>
      </c>
      <c r="V58" s="355"/>
      <c r="W58" s="848"/>
      <c r="X58" s="353">
        <f t="shared" si="6"/>
        <v>0</v>
      </c>
      <c r="Y58" s="355"/>
      <c r="Z58" s="848"/>
      <c r="AA58" s="353">
        <f t="shared" si="7"/>
        <v>0</v>
      </c>
      <c r="AB58" s="355"/>
      <c r="AC58" s="841">
        <f t="shared" si="25"/>
        <v>0</v>
      </c>
      <c r="AD58"/>
      <c r="AE58"/>
      <c r="AF58"/>
    </row>
    <row r="59" spans="1:32" s="342" customFormat="1" ht="18" customHeight="1">
      <c r="A59" s="1347"/>
      <c r="B59" s="1348"/>
      <c r="C59" s="848"/>
      <c r="D59" s="844"/>
      <c r="E59" s="355"/>
      <c r="F59" s="353">
        <f t="shared" si="0"/>
        <v>0</v>
      </c>
      <c r="G59" s="355"/>
      <c r="H59" s="355"/>
      <c r="I59" s="353">
        <f t="shared" si="1"/>
        <v>0</v>
      </c>
      <c r="J59" s="355"/>
      <c r="K59" s="355"/>
      <c r="L59" s="353">
        <f t="shared" si="2"/>
        <v>0</v>
      </c>
      <c r="M59" s="355"/>
      <c r="N59" s="355"/>
      <c r="O59" s="353">
        <f t="shared" si="3"/>
        <v>0</v>
      </c>
      <c r="P59" s="355"/>
      <c r="Q59" s="355"/>
      <c r="R59" s="353">
        <f t="shared" si="4"/>
        <v>0</v>
      </c>
      <c r="S59" s="355"/>
      <c r="T59" s="355"/>
      <c r="U59" s="353">
        <f t="shared" si="5"/>
        <v>0</v>
      </c>
      <c r="V59" s="355"/>
      <c r="W59" s="355"/>
      <c r="X59" s="353">
        <f t="shared" si="6"/>
        <v>0</v>
      </c>
      <c r="Y59" s="355"/>
      <c r="Z59" s="355"/>
      <c r="AA59" s="353">
        <f t="shared" si="7"/>
        <v>0</v>
      </c>
      <c r="AB59" s="355"/>
      <c r="AC59" s="841">
        <f t="shared" si="25"/>
        <v>0</v>
      </c>
      <c r="AD59"/>
      <c r="AE59"/>
      <c r="AF59"/>
    </row>
    <row r="60" spans="1:32" s="342" customFormat="1" ht="18" customHeight="1">
      <c r="A60" s="1347"/>
      <c r="B60" s="1348"/>
      <c r="C60" s="848"/>
      <c r="D60" s="844"/>
      <c r="E60" s="848"/>
      <c r="F60" s="353">
        <f t="shared" ref="F60:F61" si="26">G60-E60</f>
        <v>0</v>
      </c>
      <c r="G60" s="848"/>
      <c r="H60" s="848"/>
      <c r="I60" s="353">
        <f t="shared" ref="I60:I61" si="27">J60-H60</f>
        <v>0</v>
      </c>
      <c r="J60" s="848"/>
      <c r="K60" s="848"/>
      <c r="L60" s="353">
        <f t="shared" ref="L60:L61" si="28">M60-K60</f>
        <v>0</v>
      </c>
      <c r="M60" s="848"/>
      <c r="N60" s="848"/>
      <c r="O60" s="353">
        <f t="shared" ref="O60:O61" si="29">P60-N60</f>
        <v>0</v>
      </c>
      <c r="P60" s="848"/>
      <c r="Q60" s="848"/>
      <c r="R60" s="353">
        <f t="shared" ref="R60:R61" si="30">S60-Q60</f>
        <v>0</v>
      </c>
      <c r="S60" s="848"/>
      <c r="T60" s="848"/>
      <c r="U60" s="353">
        <f t="shared" ref="U60:U61" si="31">V60-T60</f>
        <v>0</v>
      </c>
      <c r="V60" s="848"/>
      <c r="W60" s="848"/>
      <c r="X60" s="353">
        <f t="shared" ref="X60:X61" si="32">Y60-W60</f>
        <v>0</v>
      </c>
      <c r="Y60" s="848"/>
      <c r="Z60" s="848"/>
      <c r="AA60" s="353">
        <f t="shared" ref="AA60:AA61" si="33">AB60-Z60</f>
        <v>0</v>
      </c>
      <c r="AB60" s="848"/>
      <c r="AC60" s="841">
        <f t="shared" si="25"/>
        <v>0</v>
      </c>
    </row>
    <row r="61" spans="1:32" s="342" customFormat="1" ht="18" customHeight="1">
      <c r="A61" s="1347"/>
      <c r="B61" s="1348"/>
      <c r="C61" s="848"/>
      <c r="D61" s="844"/>
      <c r="E61" s="355"/>
      <c r="F61" s="353">
        <f t="shared" si="26"/>
        <v>0</v>
      </c>
      <c r="G61" s="355"/>
      <c r="H61" s="355"/>
      <c r="I61" s="353">
        <f t="shared" si="27"/>
        <v>0</v>
      </c>
      <c r="J61" s="355"/>
      <c r="K61" s="355"/>
      <c r="L61" s="353">
        <f t="shared" si="28"/>
        <v>0</v>
      </c>
      <c r="M61" s="355"/>
      <c r="N61" s="355"/>
      <c r="O61" s="353">
        <f t="shared" si="29"/>
        <v>0</v>
      </c>
      <c r="P61" s="355"/>
      <c r="Q61" s="355"/>
      <c r="R61" s="353">
        <f t="shared" si="30"/>
        <v>0</v>
      </c>
      <c r="S61" s="355"/>
      <c r="T61" s="355"/>
      <c r="U61" s="353">
        <f t="shared" si="31"/>
        <v>0</v>
      </c>
      <c r="V61" s="355"/>
      <c r="W61" s="355"/>
      <c r="X61" s="353">
        <f t="shared" si="32"/>
        <v>0</v>
      </c>
      <c r="Y61" s="355"/>
      <c r="Z61" s="355"/>
      <c r="AA61" s="353">
        <f t="shared" si="33"/>
        <v>0</v>
      </c>
      <c r="AB61" s="355"/>
      <c r="AC61" s="841">
        <f t="shared" si="25"/>
        <v>0</v>
      </c>
      <c r="AD61"/>
      <c r="AE61"/>
      <c r="AF61"/>
    </row>
    <row r="62" spans="1:32" s="342" customFormat="1" ht="18" customHeight="1">
      <c r="A62" s="1347"/>
      <c r="B62" s="1348"/>
      <c r="C62" s="848"/>
      <c r="D62" s="844"/>
      <c r="E62" s="848"/>
      <c r="F62" s="353">
        <f t="shared" si="0"/>
        <v>0</v>
      </c>
      <c r="G62" s="848"/>
      <c r="H62" s="848"/>
      <c r="I62" s="353">
        <f t="shared" si="1"/>
        <v>0</v>
      </c>
      <c r="J62" s="848"/>
      <c r="K62" s="848"/>
      <c r="L62" s="353">
        <f t="shared" si="2"/>
        <v>0</v>
      </c>
      <c r="M62" s="848"/>
      <c r="N62" s="848"/>
      <c r="O62" s="353">
        <f t="shared" si="3"/>
        <v>0</v>
      </c>
      <c r="P62" s="848"/>
      <c r="Q62" s="848"/>
      <c r="R62" s="353">
        <f t="shared" si="4"/>
        <v>0</v>
      </c>
      <c r="S62" s="848"/>
      <c r="T62" s="848"/>
      <c r="U62" s="353">
        <f t="shared" si="5"/>
        <v>0</v>
      </c>
      <c r="V62" s="848"/>
      <c r="W62" s="848"/>
      <c r="X62" s="353">
        <f t="shared" si="6"/>
        <v>0</v>
      </c>
      <c r="Y62" s="848"/>
      <c r="Z62" s="848"/>
      <c r="AA62" s="353">
        <f t="shared" si="7"/>
        <v>0</v>
      </c>
      <c r="AB62" s="848"/>
      <c r="AC62" s="841">
        <f t="shared" si="25"/>
        <v>0</v>
      </c>
    </row>
    <row r="63" spans="1:32" s="342" customFormat="1" ht="18" customHeight="1">
      <c r="A63" s="1347"/>
      <c r="B63" s="1348"/>
      <c r="C63" s="848"/>
      <c r="D63" s="844"/>
      <c r="E63" s="848"/>
      <c r="F63" s="353">
        <f t="shared" si="0"/>
        <v>0</v>
      </c>
      <c r="G63" s="848"/>
      <c r="H63" s="848"/>
      <c r="I63" s="353">
        <f t="shared" si="1"/>
        <v>0</v>
      </c>
      <c r="J63" s="848"/>
      <c r="K63" s="848"/>
      <c r="L63" s="353">
        <f t="shared" si="2"/>
        <v>0</v>
      </c>
      <c r="M63" s="848"/>
      <c r="N63" s="848"/>
      <c r="O63" s="353">
        <f t="shared" si="3"/>
        <v>0</v>
      </c>
      <c r="P63" s="848"/>
      <c r="Q63" s="848"/>
      <c r="R63" s="353">
        <f t="shared" si="4"/>
        <v>0</v>
      </c>
      <c r="S63" s="848"/>
      <c r="T63" s="848"/>
      <c r="U63" s="353">
        <f t="shared" si="5"/>
        <v>0</v>
      </c>
      <c r="V63" s="848"/>
      <c r="W63" s="848"/>
      <c r="X63" s="353">
        <f t="shared" si="6"/>
        <v>0</v>
      </c>
      <c r="Y63" s="848"/>
      <c r="Z63" s="848"/>
      <c r="AA63" s="353">
        <f t="shared" si="7"/>
        <v>0</v>
      </c>
      <c r="AB63" s="848"/>
      <c r="AC63" s="841">
        <f t="shared" si="25"/>
        <v>0</v>
      </c>
    </row>
    <row r="64" spans="1:32" s="342" customFormat="1" ht="18" customHeight="1">
      <c r="A64" s="1347"/>
      <c r="B64" s="1348"/>
      <c r="C64" s="848"/>
      <c r="D64" s="844"/>
      <c r="E64" s="848"/>
      <c r="F64" s="353">
        <f t="shared" si="0"/>
        <v>0</v>
      </c>
      <c r="G64" s="848"/>
      <c r="H64" s="848"/>
      <c r="I64" s="353">
        <f t="shared" si="1"/>
        <v>0</v>
      </c>
      <c r="J64" s="848"/>
      <c r="K64" s="848"/>
      <c r="L64" s="353">
        <f t="shared" si="2"/>
        <v>0</v>
      </c>
      <c r="M64" s="848"/>
      <c r="N64" s="848"/>
      <c r="O64" s="353">
        <f t="shared" si="3"/>
        <v>0</v>
      </c>
      <c r="P64" s="848"/>
      <c r="Q64" s="848"/>
      <c r="R64" s="353">
        <f t="shared" si="4"/>
        <v>0</v>
      </c>
      <c r="S64" s="848"/>
      <c r="T64" s="848"/>
      <c r="U64" s="353">
        <f t="shared" si="5"/>
        <v>0</v>
      </c>
      <c r="V64" s="848"/>
      <c r="W64" s="848"/>
      <c r="X64" s="353">
        <f t="shared" si="6"/>
        <v>0</v>
      </c>
      <c r="Y64" s="848"/>
      <c r="Z64" s="848"/>
      <c r="AA64" s="353">
        <f t="shared" si="7"/>
        <v>0</v>
      </c>
      <c r="AB64" s="848"/>
      <c r="AC64" s="841">
        <f t="shared" si="25"/>
        <v>0</v>
      </c>
    </row>
    <row r="65" spans="1:32" s="342" customFormat="1" ht="18" customHeight="1">
      <c r="A65" s="1347"/>
      <c r="B65" s="1348"/>
      <c r="C65" s="848"/>
      <c r="D65" s="844"/>
      <c r="E65" s="848"/>
      <c r="F65" s="353">
        <f t="shared" si="0"/>
        <v>0</v>
      </c>
      <c r="G65" s="848"/>
      <c r="H65" s="848"/>
      <c r="I65" s="353">
        <f t="shared" si="1"/>
        <v>0</v>
      </c>
      <c r="J65" s="848"/>
      <c r="K65" s="848"/>
      <c r="L65" s="353">
        <f t="shared" si="2"/>
        <v>0</v>
      </c>
      <c r="M65" s="848"/>
      <c r="N65" s="848"/>
      <c r="O65" s="353">
        <f t="shared" si="3"/>
        <v>0</v>
      </c>
      <c r="P65" s="848"/>
      <c r="Q65" s="848"/>
      <c r="R65" s="353">
        <f t="shared" si="4"/>
        <v>0</v>
      </c>
      <c r="S65" s="848"/>
      <c r="T65" s="848"/>
      <c r="U65" s="353">
        <f t="shared" si="5"/>
        <v>0</v>
      </c>
      <c r="V65" s="848"/>
      <c r="W65" s="848"/>
      <c r="X65" s="353">
        <f t="shared" si="6"/>
        <v>0</v>
      </c>
      <c r="Y65" s="848"/>
      <c r="Z65" s="848"/>
      <c r="AA65" s="353">
        <f t="shared" si="7"/>
        <v>0</v>
      </c>
      <c r="AB65" s="848"/>
      <c r="AC65" s="841">
        <f t="shared" si="25"/>
        <v>0</v>
      </c>
    </row>
    <row r="66" spans="1:32" s="342" customFormat="1" ht="18" customHeight="1">
      <c r="A66" s="1347"/>
      <c r="B66" s="1348"/>
      <c r="C66" s="848"/>
      <c r="D66" s="844"/>
      <c r="E66" s="848"/>
      <c r="F66" s="353">
        <f t="shared" si="0"/>
        <v>0</v>
      </c>
      <c r="G66" s="848"/>
      <c r="H66" s="848"/>
      <c r="I66" s="353">
        <f t="shared" si="1"/>
        <v>0</v>
      </c>
      <c r="J66" s="848"/>
      <c r="K66" s="848"/>
      <c r="L66" s="353">
        <f t="shared" si="2"/>
        <v>0</v>
      </c>
      <c r="M66" s="848"/>
      <c r="N66" s="848"/>
      <c r="O66" s="353">
        <f t="shared" si="3"/>
        <v>0</v>
      </c>
      <c r="P66" s="848"/>
      <c r="Q66" s="848"/>
      <c r="R66" s="353">
        <f t="shared" si="4"/>
        <v>0</v>
      </c>
      <c r="S66" s="848"/>
      <c r="T66" s="848"/>
      <c r="U66" s="353">
        <f t="shared" si="5"/>
        <v>0</v>
      </c>
      <c r="V66" s="848"/>
      <c r="W66" s="848"/>
      <c r="X66" s="353">
        <f t="shared" si="6"/>
        <v>0</v>
      </c>
      <c r="Y66" s="848"/>
      <c r="Z66" s="848"/>
      <c r="AA66" s="353">
        <f t="shared" si="7"/>
        <v>0</v>
      </c>
      <c r="AB66" s="848"/>
      <c r="AC66" s="841">
        <f t="shared" si="25"/>
        <v>0</v>
      </c>
    </row>
    <row r="67" spans="1:32" ht="18" customHeight="1">
      <c r="A67" s="1561" t="s">
        <v>301</v>
      </c>
      <c r="B67" s="1562"/>
      <c r="C67" s="1085">
        <f t="shared" ref="C67:AB67" si="34">ROUND(SUM(C13:C66),0)</f>
        <v>0</v>
      </c>
      <c r="D67" s="1085">
        <f t="shared" si="34"/>
        <v>0</v>
      </c>
      <c r="E67" s="1085">
        <f t="shared" si="34"/>
        <v>0</v>
      </c>
      <c r="F67" s="1085">
        <f t="shared" si="34"/>
        <v>0</v>
      </c>
      <c r="G67" s="1085">
        <f t="shared" si="34"/>
        <v>0</v>
      </c>
      <c r="H67" s="1085">
        <f t="shared" si="34"/>
        <v>0</v>
      </c>
      <c r="I67" s="1085">
        <f t="shared" si="34"/>
        <v>0</v>
      </c>
      <c r="J67" s="1085">
        <f t="shared" si="34"/>
        <v>0</v>
      </c>
      <c r="K67" s="1085">
        <f t="shared" si="34"/>
        <v>0</v>
      </c>
      <c r="L67" s="1085">
        <f t="shared" si="34"/>
        <v>0</v>
      </c>
      <c r="M67" s="1085">
        <f t="shared" si="34"/>
        <v>0</v>
      </c>
      <c r="N67" s="1085">
        <f t="shared" si="34"/>
        <v>0</v>
      </c>
      <c r="O67" s="1085">
        <f t="shared" si="34"/>
        <v>0</v>
      </c>
      <c r="P67" s="1085">
        <f t="shared" si="34"/>
        <v>0</v>
      </c>
      <c r="Q67" s="1085">
        <f t="shared" si="34"/>
        <v>0</v>
      </c>
      <c r="R67" s="1085">
        <f t="shared" si="34"/>
        <v>0</v>
      </c>
      <c r="S67" s="1085">
        <f t="shared" si="34"/>
        <v>0</v>
      </c>
      <c r="T67" s="1085">
        <f t="shared" si="34"/>
        <v>0</v>
      </c>
      <c r="U67" s="1085">
        <f t="shared" si="34"/>
        <v>0</v>
      </c>
      <c r="V67" s="1085">
        <f t="shared" si="34"/>
        <v>0</v>
      </c>
      <c r="W67" s="1085">
        <f t="shared" si="34"/>
        <v>0</v>
      </c>
      <c r="X67" s="1085">
        <f t="shared" si="34"/>
        <v>0</v>
      </c>
      <c r="Y67" s="1085">
        <f t="shared" si="34"/>
        <v>0</v>
      </c>
      <c r="Z67" s="1085">
        <f t="shared" si="34"/>
        <v>0</v>
      </c>
      <c r="AA67" s="1085">
        <f t="shared" si="34"/>
        <v>0</v>
      </c>
      <c r="AB67" s="1085">
        <f t="shared" si="34"/>
        <v>0</v>
      </c>
      <c r="AC67" s="1085">
        <f t="shared" ref="AC67" si="35">SUM(AC13:AC66)</f>
        <v>0</v>
      </c>
    </row>
    <row r="68" spans="1:32" s="342" customFormat="1" ht="18" customHeight="1">
      <c r="A68" s="1560"/>
      <c r="B68" s="1355"/>
      <c r="C68" s="1094"/>
      <c r="D68" s="1094"/>
      <c r="E68" s="1094"/>
      <c r="F68" s="1095"/>
      <c r="G68" s="1094"/>
      <c r="H68" s="1094"/>
      <c r="I68" s="1095"/>
      <c r="J68" s="1094"/>
      <c r="K68" s="1094"/>
      <c r="L68" s="1095"/>
      <c r="M68" s="1094"/>
      <c r="N68" s="1094"/>
      <c r="O68" s="1095"/>
      <c r="P68" s="1094"/>
      <c r="Q68" s="1094"/>
      <c r="R68" s="1095"/>
      <c r="S68" s="1094"/>
      <c r="T68" s="1094"/>
      <c r="U68" s="1095"/>
      <c r="V68" s="1094"/>
      <c r="W68" s="1094"/>
      <c r="X68" s="1095"/>
      <c r="Y68" s="1094"/>
      <c r="Z68" s="1094"/>
      <c r="AA68" s="1095"/>
      <c r="AB68" s="1094"/>
      <c r="AC68" s="1090"/>
    </row>
    <row r="69" spans="1:32" s="342" customFormat="1" ht="18" customHeight="1">
      <c r="A69" s="1559" t="s">
        <v>302</v>
      </c>
      <c r="B69" s="1354"/>
      <c r="C69" s="1096"/>
      <c r="D69" s="1096"/>
      <c r="E69" s="1096"/>
      <c r="F69" s="1097"/>
      <c r="G69" s="1096"/>
      <c r="H69" s="1096"/>
      <c r="I69" s="1097"/>
      <c r="J69" s="1096"/>
      <c r="K69" s="1096"/>
      <c r="L69" s="1097"/>
      <c r="M69" s="1096"/>
      <c r="N69" s="1096"/>
      <c r="O69" s="1097"/>
      <c r="P69" s="1096"/>
      <c r="Q69" s="1096"/>
      <c r="R69" s="1097"/>
      <c r="S69" s="1096"/>
      <c r="T69" s="1096"/>
      <c r="U69" s="1097"/>
      <c r="V69" s="1096"/>
      <c r="W69" s="1096"/>
      <c r="X69" s="1097"/>
      <c r="Y69" s="1096"/>
      <c r="Z69" s="1096"/>
      <c r="AA69" s="1097"/>
      <c r="AB69" s="1096"/>
      <c r="AC69" s="1091"/>
    </row>
    <row r="70" spans="1:32" s="342" customFormat="1" ht="18" customHeight="1">
      <c r="A70" s="1563"/>
      <c r="B70" s="1564"/>
      <c r="C70" s="848"/>
      <c r="D70" s="1091"/>
      <c r="E70" s="1086"/>
      <c r="F70" s="385">
        <f t="shared" ref="F70:F89" si="36">G70-E70</f>
        <v>0</v>
      </c>
      <c r="G70" s="1086"/>
      <c r="H70" s="1086"/>
      <c r="I70" s="385">
        <f t="shared" ref="I70:I90" si="37">J70-H70</f>
        <v>0</v>
      </c>
      <c r="J70" s="1086"/>
      <c r="K70" s="1086"/>
      <c r="L70" s="385">
        <f t="shared" ref="L70:L90" si="38">M70-K70</f>
        <v>0</v>
      </c>
      <c r="M70" s="1086"/>
      <c r="N70" s="1086"/>
      <c r="O70" s="385">
        <f t="shared" ref="O70:O90" si="39">P70-N70</f>
        <v>0</v>
      </c>
      <c r="P70" s="1086"/>
      <c r="Q70" s="1086"/>
      <c r="R70" s="385">
        <f t="shared" ref="R70:R90" si="40">S70-Q70</f>
        <v>0</v>
      </c>
      <c r="S70" s="1086"/>
      <c r="T70" s="1086"/>
      <c r="U70" s="385">
        <f t="shared" ref="U70:U90" si="41">V70-T70</f>
        <v>0</v>
      </c>
      <c r="V70" s="1086"/>
      <c r="W70" s="1086"/>
      <c r="X70" s="385">
        <f t="shared" ref="X70:X90" si="42">Y70-W70</f>
        <v>0</v>
      </c>
      <c r="Y70" s="1086"/>
      <c r="Z70" s="1086"/>
      <c r="AA70" s="385">
        <f t="shared" ref="AA70:AA90" si="43">AB70-Z70</f>
        <v>0</v>
      </c>
      <c r="AB70" s="1086"/>
      <c r="AC70" s="1093">
        <f>SUM(C70,D70)</f>
        <v>0</v>
      </c>
      <c r="AE70" s="1088"/>
    </row>
    <row r="71" spans="1:32" s="342" customFormat="1" ht="18" customHeight="1">
      <c r="A71" s="1347"/>
      <c r="B71" s="1348"/>
      <c r="C71" s="848"/>
      <c r="D71" s="844"/>
      <c r="E71" s="848"/>
      <c r="F71" s="353">
        <f t="shared" ref="F71:F77" si="44">G71-E71</f>
        <v>0</v>
      </c>
      <c r="G71" s="848"/>
      <c r="H71" s="848"/>
      <c r="I71" s="353">
        <f t="shared" ref="I71:I77" si="45">J71-H71</f>
        <v>0</v>
      </c>
      <c r="J71" s="848"/>
      <c r="K71" s="848"/>
      <c r="L71" s="353">
        <f t="shared" ref="L71:L77" si="46">M71-K71</f>
        <v>0</v>
      </c>
      <c r="M71" s="848"/>
      <c r="N71" s="848"/>
      <c r="O71" s="353">
        <f t="shared" ref="O71:O77" si="47">P71-N71</f>
        <v>0</v>
      </c>
      <c r="P71" s="848"/>
      <c r="Q71" s="848"/>
      <c r="R71" s="353">
        <f t="shared" ref="R71:R77" si="48">S71-Q71</f>
        <v>0</v>
      </c>
      <c r="S71" s="848"/>
      <c r="T71" s="848"/>
      <c r="U71" s="353">
        <f t="shared" ref="U71:U77" si="49">V71-T71</f>
        <v>0</v>
      </c>
      <c r="V71" s="848"/>
      <c r="W71" s="848"/>
      <c r="X71" s="353">
        <f t="shared" ref="X71:X77" si="50">Y71-W71</f>
        <v>0</v>
      </c>
      <c r="Y71" s="848"/>
      <c r="Z71" s="848"/>
      <c r="AA71" s="353">
        <f t="shared" ref="AA71:AA77" si="51">AB71-Z71</f>
        <v>0</v>
      </c>
      <c r="AB71" s="848"/>
      <c r="AC71" s="841">
        <f t="shared" ref="AC71:AC79" si="52">SUM(C71,D71)</f>
        <v>0</v>
      </c>
      <c r="AE71" s="1088"/>
    </row>
    <row r="72" spans="1:32" s="342" customFormat="1" ht="18" customHeight="1">
      <c r="A72" s="1347"/>
      <c r="B72" s="1348"/>
      <c r="C72" s="848"/>
      <c r="D72" s="844"/>
      <c r="E72" s="848"/>
      <c r="F72" s="353">
        <f t="shared" si="44"/>
        <v>0</v>
      </c>
      <c r="G72" s="848"/>
      <c r="H72" s="848"/>
      <c r="I72" s="353">
        <f t="shared" si="45"/>
        <v>0</v>
      </c>
      <c r="J72" s="848"/>
      <c r="K72" s="848"/>
      <c r="L72" s="353">
        <f t="shared" si="46"/>
        <v>0</v>
      </c>
      <c r="M72" s="848"/>
      <c r="N72" s="848"/>
      <c r="O72" s="353">
        <f t="shared" si="47"/>
        <v>0</v>
      </c>
      <c r="P72" s="848"/>
      <c r="Q72" s="848"/>
      <c r="R72" s="353">
        <f t="shared" si="48"/>
        <v>0</v>
      </c>
      <c r="S72" s="848"/>
      <c r="T72" s="848"/>
      <c r="U72" s="353">
        <f t="shared" si="49"/>
        <v>0</v>
      </c>
      <c r="V72" s="848"/>
      <c r="W72" s="848"/>
      <c r="X72" s="353">
        <f t="shared" si="50"/>
        <v>0</v>
      </c>
      <c r="Y72" s="848"/>
      <c r="Z72" s="848"/>
      <c r="AA72" s="353">
        <f t="shared" si="51"/>
        <v>0</v>
      </c>
      <c r="AB72" s="848"/>
      <c r="AC72" s="841">
        <f t="shared" si="52"/>
        <v>0</v>
      </c>
      <c r="AE72" s="1088"/>
    </row>
    <row r="73" spans="1:32" s="342" customFormat="1" ht="18" customHeight="1">
      <c r="A73" s="1347"/>
      <c r="B73" s="1348"/>
      <c r="C73" s="848"/>
      <c r="D73" s="844"/>
      <c r="E73" s="848"/>
      <c r="F73" s="353">
        <f t="shared" si="44"/>
        <v>0</v>
      </c>
      <c r="G73" s="848"/>
      <c r="H73" s="848"/>
      <c r="I73" s="353">
        <f t="shared" si="45"/>
        <v>0</v>
      </c>
      <c r="J73" s="848"/>
      <c r="K73" s="848"/>
      <c r="L73" s="353">
        <f t="shared" si="46"/>
        <v>0</v>
      </c>
      <c r="M73" s="848"/>
      <c r="N73" s="848"/>
      <c r="O73" s="353">
        <f t="shared" si="47"/>
        <v>0</v>
      </c>
      <c r="P73" s="848"/>
      <c r="Q73" s="848"/>
      <c r="R73" s="353">
        <f t="shared" si="48"/>
        <v>0</v>
      </c>
      <c r="S73" s="848"/>
      <c r="T73" s="848"/>
      <c r="U73" s="353">
        <f t="shared" si="49"/>
        <v>0</v>
      </c>
      <c r="V73" s="848"/>
      <c r="W73" s="848"/>
      <c r="X73" s="353">
        <f t="shared" si="50"/>
        <v>0</v>
      </c>
      <c r="Y73" s="848"/>
      <c r="Z73" s="848"/>
      <c r="AA73" s="353">
        <f t="shared" si="51"/>
        <v>0</v>
      </c>
      <c r="AB73" s="848"/>
      <c r="AC73" s="841">
        <f t="shared" si="52"/>
        <v>0</v>
      </c>
      <c r="AE73" s="1088"/>
    </row>
    <row r="74" spans="1:32" s="342" customFormat="1" ht="18" customHeight="1">
      <c r="A74" s="1347"/>
      <c r="B74" s="1348"/>
      <c r="C74" s="848"/>
      <c r="D74" s="844"/>
      <c r="E74" s="848"/>
      <c r="F74" s="353">
        <f t="shared" si="44"/>
        <v>0</v>
      </c>
      <c r="G74" s="848"/>
      <c r="H74" s="848"/>
      <c r="I74" s="353">
        <f t="shared" si="45"/>
        <v>0</v>
      </c>
      <c r="J74" s="848"/>
      <c r="K74" s="848"/>
      <c r="L74" s="353">
        <f t="shared" si="46"/>
        <v>0</v>
      </c>
      <c r="M74" s="848"/>
      <c r="N74" s="848"/>
      <c r="O74" s="353">
        <f t="shared" si="47"/>
        <v>0</v>
      </c>
      <c r="P74" s="848"/>
      <c r="Q74" s="848"/>
      <c r="R74" s="353">
        <f t="shared" si="48"/>
        <v>0</v>
      </c>
      <c r="S74" s="848"/>
      <c r="T74" s="848"/>
      <c r="U74" s="353">
        <f t="shared" si="49"/>
        <v>0</v>
      </c>
      <c r="V74" s="848"/>
      <c r="W74" s="848"/>
      <c r="X74" s="353">
        <f t="shared" si="50"/>
        <v>0</v>
      </c>
      <c r="Y74" s="848"/>
      <c r="Z74" s="848"/>
      <c r="AA74" s="353">
        <f t="shared" si="51"/>
        <v>0</v>
      </c>
      <c r="AB74" s="848"/>
      <c r="AC74" s="841">
        <f t="shared" si="52"/>
        <v>0</v>
      </c>
      <c r="AE74" s="1088"/>
    </row>
    <row r="75" spans="1:32" s="342" customFormat="1" ht="18" customHeight="1">
      <c r="A75" s="1347"/>
      <c r="B75" s="1348"/>
      <c r="C75" s="848"/>
      <c r="D75" s="844"/>
      <c r="E75" s="848"/>
      <c r="F75" s="353">
        <f t="shared" si="44"/>
        <v>0</v>
      </c>
      <c r="G75" s="848"/>
      <c r="H75" s="848"/>
      <c r="I75" s="353">
        <f t="shared" si="45"/>
        <v>0</v>
      </c>
      <c r="J75" s="848"/>
      <c r="K75" s="848"/>
      <c r="L75" s="353">
        <f t="shared" si="46"/>
        <v>0</v>
      </c>
      <c r="M75" s="848"/>
      <c r="N75" s="848"/>
      <c r="O75" s="353">
        <f t="shared" si="47"/>
        <v>0</v>
      </c>
      <c r="P75" s="848"/>
      <c r="Q75" s="848"/>
      <c r="R75" s="353">
        <f t="shared" si="48"/>
        <v>0</v>
      </c>
      <c r="S75" s="848"/>
      <c r="T75" s="848"/>
      <c r="U75" s="353">
        <f t="shared" si="49"/>
        <v>0</v>
      </c>
      <c r="V75" s="848"/>
      <c r="W75" s="848"/>
      <c r="X75" s="353">
        <f t="shared" si="50"/>
        <v>0</v>
      </c>
      <c r="Y75" s="848"/>
      <c r="Z75" s="848"/>
      <c r="AA75" s="353">
        <f t="shared" si="51"/>
        <v>0</v>
      </c>
      <c r="AB75" s="848"/>
      <c r="AC75" s="841">
        <f t="shared" si="52"/>
        <v>0</v>
      </c>
      <c r="AE75" s="1088"/>
    </row>
    <row r="76" spans="1:32" s="342" customFormat="1" ht="18" customHeight="1">
      <c r="A76" s="1347"/>
      <c r="B76" s="1348"/>
      <c r="C76" s="848"/>
      <c r="D76" s="844"/>
      <c r="E76" s="848"/>
      <c r="F76" s="353">
        <f t="shared" si="44"/>
        <v>0</v>
      </c>
      <c r="G76" s="848"/>
      <c r="H76" s="848"/>
      <c r="I76" s="353">
        <f t="shared" si="45"/>
        <v>0</v>
      </c>
      <c r="J76" s="848"/>
      <c r="K76" s="848"/>
      <c r="L76" s="353">
        <f t="shared" si="46"/>
        <v>0</v>
      </c>
      <c r="M76" s="848"/>
      <c r="N76" s="848"/>
      <c r="O76" s="353">
        <f t="shared" si="47"/>
        <v>0</v>
      </c>
      <c r="P76" s="848"/>
      <c r="Q76" s="848"/>
      <c r="R76" s="353">
        <f t="shared" si="48"/>
        <v>0</v>
      </c>
      <c r="S76" s="848"/>
      <c r="T76" s="848"/>
      <c r="U76" s="353">
        <f t="shared" si="49"/>
        <v>0</v>
      </c>
      <c r="V76" s="848"/>
      <c r="W76" s="848"/>
      <c r="X76" s="353">
        <f t="shared" si="50"/>
        <v>0</v>
      </c>
      <c r="Y76" s="848"/>
      <c r="Z76" s="848"/>
      <c r="AA76" s="353">
        <f t="shared" si="51"/>
        <v>0</v>
      </c>
      <c r="AB76" s="848"/>
      <c r="AC76" s="841">
        <f t="shared" si="52"/>
        <v>0</v>
      </c>
      <c r="AE76" s="1088"/>
    </row>
    <row r="77" spans="1:32" s="342" customFormat="1" ht="18" customHeight="1">
      <c r="A77" s="1347"/>
      <c r="B77" s="1348"/>
      <c r="C77" s="848"/>
      <c r="D77" s="844"/>
      <c r="E77" s="848"/>
      <c r="F77" s="353">
        <f t="shared" si="44"/>
        <v>0</v>
      </c>
      <c r="G77" s="848"/>
      <c r="H77" s="848"/>
      <c r="I77" s="353">
        <f t="shared" si="45"/>
        <v>0</v>
      </c>
      <c r="J77" s="848"/>
      <c r="K77" s="848"/>
      <c r="L77" s="353">
        <f t="shared" si="46"/>
        <v>0</v>
      </c>
      <c r="M77" s="848"/>
      <c r="N77" s="848"/>
      <c r="O77" s="353">
        <f t="shared" si="47"/>
        <v>0</v>
      </c>
      <c r="P77" s="848"/>
      <c r="Q77" s="848"/>
      <c r="R77" s="353">
        <f t="shared" si="48"/>
        <v>0</v>
      </c>
      <c r="S77" s="848"/>
      <c r="T77" s="848"/>
      <c r="U77" s="353">
        <f t="shared" si="49"/>
        <v>0</v>
      </c>
      <c r="V77" s="848"/>
      <c r="W77" s="848"/>
      <c r="X77" s="353">
        <f t="shared" si="50"/>
        <v>0</v>
      </c>
      <c r="Y77" s="848"/>
      <c r="Z77" s="848"/>
      <c r="AA77" s="353">
        <f t="shared" si="51"/>
        <v>0</v>
      </c>
      <c r="AB77" s="848"/>
      <c r="AC77" s="841">
        <f t="shared" si="52"/>
        <v>0</v>
      </c>
      <c r="AE77" s="1088"/>
    </row>
    <row r="78" spans="1:32" s="342" customFormat="1" ht="18" customHeight="1">
      <c r="A78" s="1347"/>
      <c r="B78" s="1348"/>
      <c r="C78" s="848"/>
      <c r="D78" s="844"/>
      <c r="E78" s="848"/>
      <c r="F78" s="353">
        <f t="shared" si="36"/>
        <v>0</v>
      </c>
      <c r="G78" s="848"/>
      <c r="H78" s="848"/>
      <c r="I78" s="353">
        <f t="shared" si="37"/>
        <v>0</v>
      </c>
      <c r="J78" s="848"/>
      <c r="K78" s="848"/>
      <c r="L78" s="353">
        <f t="shared" si="38"/>
        <v>0</v>
      </c>
      <c r="M78" s="848"/>
      <c r="N78" s="848"/>
      <c r="O78" s="353">
        <f t="shared" si="39"/>
        <v>0</v>
      </c>
      <c r="P78" s="848"/>
      <c r="Q78" s="848"/>
      <c r="R78" s="353">
        <f t="shared" si="40"/>
        <v>0</v>
      </c>
      <c r="S78" s="848"/>
      <c r="T78" s="848"/>
      <c r="U78" s="353">
        <f t="shared" si="41"/>
        <v>0</v>
      </c>
      <c r="V78" s="848"/>
      <c r="W78" s="848"/>
      <c r="X78" s="353">
        <f t="shared" si="42"/>
        <v>0</v>
      </c>
      <c r="Y78" s="848"/>
      <c r="Z78" s="848"/>
      <c r="AA78" s="353">
        <f t="shared" si="43"/>
        <v>0</v>
      </c>
      <c r="AB78" s="848"/>
      <c r="AC78" s="841">
        <f t="shared" si="52"/>
        <v>0</v>
      </c>
      <c r="AE78" s="1088"/>
    </row>
    <row r="79" spans="1:32" s="342" customFormat="1" ht="18" customHeight="1">
      <c r="A79" s="1565"/>
      <c r="B79" s="1566"/>
      <c r="C79" s="848"/>
      <c r="D79" s="1090"/>
      <c r="E79" s="1087"/>
      <c r="F79" s="383">
        <f t="shared" si="36"/>
        <v>0</v>
      </c>
      <c r="G79" s="1087"/>
      <c r="H79" s="1087"/>
      <c r="I79" s="383">
        <f t="shared" si="37"/>
        <v>0</v>
      </c>
      <c r="J79" s="1087"/>
      <c r="K79" s="1087"/>
      <c r="L79" s="383">
        <f t="shared" si="38"/>
        <v>0</v>
      </c>
      <c r="M79" s="1087"/>
      <c r="N79" s="1087"/>
      <c r="O79" s="383">
        <f t="shared" si="39"/>
        <v>0</v>
      </c>
      <c r="P79" s="1087"/>
      <c r="Q79" s="1087"/>
      <c r="R79" s="383">
        <f t="shared" si="40"/>
        <v>0</v>
      </c>
      <c r="S79" s="1087"/>
      <c r="T79" s="1087"/>
      <c r="U79" s="383">
        <f t="shared" si="41"/>
        <v>0</v>
      </c>
      <c r="V79" s="1087"/>
      <c r="W79" s="1087"/>
      <c r="X79" s="383">
        <f t="shared" si="42"/>
        <v>0</v>
      </c>
      <c r="Y79" s="1087"/>
      <c r="Z79" s="1087"/>
      <c r="AA79" s="383">
        <f t="shared" si="43"/>
        <v>0</v>
      </c>
      <c r="AB79" s="1087"/>
      <c r="AC79" s="862">
        <f t="shared" si="52"/>
        <v>0</v>
      </c>
      <c r="AE79" s="1088"/>
    </row>
    <row r="80" spans="1:32" s="342" customFormat="1" ht="18" customHeight="1">
      <c r="A80" s="1352" t="s">
        <v>303</v>
      </c>
      <c r="B80" s="1353"/>
      <c r="C80" s="845"/>
      <c r="D80" s="845"/>
      <c r="E80" s="845"/>
      <c r="F80" s="387"/>
      <c r="G80" s="835"/>
      <c r="H80" s="845"/>
      <c r="I80" s="387"/>
      <c r="J80" s="835"/>
      <c r="K80" s="845"/>
      <c r="L80" s="387"/>
      <c r="M80" s="835"/>
      <c r="N80" s="845"/>
      <c r="O80" s="387"/>
      <c r="P80" s="835"/>
      <c r="Q80" s="845"/>
      <c r="R80" s="387"/>
      <c r="S80" s="835"/>
      <c r="T80" s="845"/>
      <c r="U80" s="387"/>
      <c r="V80" s="835"/>
      <c r="W80" s="845"/>
      <c r="X80" s="387"/>
      <c r="Y80" s="835"/>
      <c r="Z80" s="845"/>
      <c r="AA80" s="387"/>
      <c r="AB80" s="835"/>
      <c r="AC80" s="894"/>
      <c r="AD80"/>
      <c r="AE80"/>
      <c r="AF80"/>
    </row>
    <row r="81" spans="1:32" s="342" customFormat="1" ht="18" customHeight="1">
      <c r="A81" s="1563"/>
      <c r="B81" s="1564"/>
      <c r="C81" s="848"/>
      <c r="D81" s="1091"/>
      <c r="E81" s="1086"/>
      <c r="F81" s="385">
        <f t="shared" si="36"/>
        <v>0</v>
      </c>
      <c r="G81" s="1086"/>
      <c r="H81" s="1086"/>
      <c r="I81" s="385">
        <f t="shared" si="37"/>
        <v>0</v>
      </c>
      <c r="J81" s="1086"/>
      <c r="K81" s="1086"/>
      <c r="L81" s="385">
        <f t="shared" si="38"/>
        <v>0</v>
      </c>
      <c r="M81" s="1086"/>
      <c r="N81" s="1086"/>
      <c r="O81" s="385">
        <f t="shared" si="39"/>
        <v>0</v>
      </c>
      <c r="P81" s="1086"/>
      <c r="Q81" s="1086"/>
      <c r="R81" s="385">
        <f t="shared" si="40"/>
        <v>0</v>
      </c>
      <c r="S81" s="1086"/>
      <c r="T81" s="1086"/>
      <c r="U81" s="385">
        <f t="shared" si="41"/>
        <v>0</v>
      </c>
      <c r="V81" s="1086"/>
      <c r="W81" s="1086"/>
      <c r="X81" s="385">
        <f t="shared" si="42"/>
        <v>0</v>
      </c>
      <c r="Y81" s="1086"/>
      <c r="Z81" s="1086"/>
      <c r="AA81" s="385">
        <f t="shared" si="43"/>
        <v>0</v>
      </c>
      <c r="AB81" s="1086"/>
      <c r="AC81" s="1093">
        <f>SUM(C81,D81)</f>
        <v>0</v>
      </c>
      <c r="AE81" s="1088"/>
    </row>
    <row r="82" spans="1:32" s="342" customFormat="1" ht="18" customHeight="1">
      <c r="A82" s="1347"/>
      <c r="B82" s="1348"/>
      <c r="C82" s="848"/>
      <c r="D82" s="1091"/>
      <c r="E82" s="848"/>
      <c r="F82" s="353">
        <f t="shared" si="36"/>
        <v>0</v>
      </c>
      <c r="G82" s="848"/>
      <c r="H82" s="848"/>
      <c r="I82" s="353">
        <f t="shared" si="37"/>
        <v>0</v>
      </c>
      <c r="J82" s="848"/>
      <c r="K82" s="848"/>
      <c r="L82" s="353">
        <f t="shared" si="38"/>
        <v>0</v>
      </c>
      <c r="M82" s="848"/>
      <c r="N82" s="848"/>
      <c r="O82" s="353">
        <f t="shared" si="39"/>
        <v>0</v>
      </c>
      <c r="P82" s="848"/>
      <c r="Q82" s="848"/>
      <c r="R82" s="353">
        <f t="shared" si="40"/>
        <v>0</v>
      </c>
      <c r="S82" s="848"/>
      <c r="T82" s="848"/>
      <c r="U82" s="353">
        <f t="shared" si="41"/>
        <v>0</v>
      </c>
      <c r="V82" s="848"/>
      <c r="W82" s="848"/>
      <c r="X82" s="353">
        <f t="shared" si="42"/>
        <v>0</v>
      </c>
      <c r="Y82" s="848"/>
      <c r="Z82" s="848"/>
      <c r="AA82" s="353">
        <f t="shared" si="43"/>
        <v>0</v>
      </c>
      <c r="AB82" s="848"/>
      <c r="AC82" s="841">
        <f t="shared" ref="AC82:AC89" si="53">SUM(C82,D82)</f>
        <v>0</v>
      </c>
      <c r="AE82" s="1088"/>
    </row>
    <row r="83" spans="1:32" s="342" customFormat="1" ht="18" customHeight="1">
      <c r="A83" s="1347"/>
      <c r="B83" s="1348"/>
      <c r="C83" s="848"/>
      <c r="D83" s="1091"/>
      <c r="E83" s="848"/>
      <c r="F83" s="353">
        <f t="shared" si="36"/>
        <v>0</v>
      </c>
      <c r="G83" s="848"/>
      <c r="H83" s="848"/>
      <c r="I83" s="353">
        <f t="shared" si="37"/>
        <v>0</v>
      </c>
      <c r="J83" s="848"/>
      <c r="K83" s="848"/>
      <c r="L83" s="353">
        <f t="shared" si="38"/>
        <v>0</v>
      </c>
      <c r="M83" s="848"/>
      <c r="N83" s="848"/>
      <c r="O83" s="353">
        <f t="shared" si="39"/>
        <v>0</v>
      </c>
      <c r="P83" s="848"/>
      <c r="Q83" s="848"/>
      <c r="R83" s="353">
        <f t="shared" si="40"/>
        <v>0</v>
      </c>
      <c r="S83" s="848"/>
      <c r="T83" s="848"/>
      <c r="U83" s="353">
        <f t="shared" si="41"/>
        <v>0</v>
      </c>
      <c r="V83" s="848"/>
      <c r="W83" s="848"/>
      <c r="X83" s="353">
        <f t="shared" si="42"/>
        <v>0</v>
      </c>
      <c r="Y83" s="848"/>
      <c r="Z83" s="848"/>
      <c r="AA83" s="353">
        <f t="shared" si="43"/>
        <v>0</v>
      </c>
      <c r="AB83" s="848"/>
      <c r="AC83" s="841">
        <f t="shared" si="53"/>
        <v>0</v>
      </c>
      <c r="AE83" s="1088"/>
    </row>
    <row r="84" spans="1:32" s="342" customFormat="1" ht="18" customHeight="1">
      <c r="A84" s="1347"/>
      <c r="B84" s="1348"/>
      <c r="C84" s="848"/>
      <c r="D84" s="1091"/>
      <c r="E84" s="848"/>
      <c r="F84" s="353">
        <f t="shared" ref="F84:F86" si="54">G84-E84</f>
        <v>0</v>
      </c>
      <c r="G84" s="848"/>
      <c r="H84" s="848"/>
      <c r="I84" s="353">
        <f t="shared" ref="I84:I86" si="55">J84-H84</f>
        <v>0</v>
      </c>
      <c r="J84" s="848"/>
      <c r="K84" s="848"/>
      <c r="L84" s="353">
        <f t="shared" ref="L84:L86" si="56">M84-K84</f>
        <v>0</v>
      </c>
      <c r="M84" s="848"/>
      <c r="N84" s="848"/>
      <c r="O84" s="353">
        <f t="shared" ref="O84:O86" si="57">P84-N84</f>
        <v>0</v>
      </c>
      <c r="P84" s="848"/>
      <c r="Q84" s="848"/>
      <c r="R84" s="353">
        <f t="shared" ref="R84:R86" si="58">S84-Q84</f>
        <v>0</v>
      </c>
      <c r="S84" s="848"/>
      <c r="T84" s="848"/>
      <c r="U84" s="353">
        <f t="shared" ref="U84:U86" si="59">V84-T84</f>
        <v>0</v>
      </c>
      <c r="V84" s="848"/>
      <c r="W84" s="848"/>
      <c r="X84" s="353">
        <f t="shared" ref="X84:X86" si="60">Y84-W84</f>
        <v>0</v>
      </c>
      <c r="Y84" s="848"/>
      <c r="Z84" s="848"/>
      <c r="AA84" s="353">
        <f t="shared" ref="AA84:AA86" si="61">AB84-Z84</f>
        <v>0</v>
      </c>
      <c r="AB84" s="848"/>
      <c r="AC84" s="841">
        <f t="shared" si="53"/>
        <v>0</v>
      </c>
      <c r="AE84" s="1088"/>
    </row>
    <row r="85" spans="1:32" s="342" customFormat="1" ht="18" customHeight="1">
      <c r="A85" s="1347"/>
      <c r="B85" s="1348"/>
      <c r="C85" s="848"/>
      <c r="D85" s="1091"/>
      <c r="E85" s="848"/>
      <c r="F85" s="353">
        <f t="shared" si="54"/>
        <v>0</v>
      </c>
      <c r="G85" s="848"/>
      <c r="H85" s="848"/>
      <c r="I85" s="353">
        <f t="shared" si="55"/>
        <v>0</v>
      </c>
      <c r="J85" s="848"/>
      <c r="K85" s="848"/>
      <c r="L85" s="353">
        <f t="shared" si="56"/>
        <v>0</v>
      </c>
      <c r="M85" s="848"/>
      <c r="N85" s="848"/>
      <c r="O85" s="353">
        <f t="shared" si="57"/>
        <v>0</v>
      </c>
      <c r="P85" s="848"/>
      <c r="Q85" s="848"/>
      <c r="R85" s="353">
        <f t="shared" si="58"/>
        <v>0</v>
      </c>
      <c r="S85" s="848"/>
      <c r="T85" s="848"/>
      <c r="U85" s="353">
        <f t="shared" si="59"/>
        <v>0</v>
      </c>
      <c r="V85" s="848"/>
      <c r="W85" s="848"/>
      <c r="X85" s="353">
        <f t="shared" si="60"/>
        <v>0</v>
      </c>
      <c r="Y85" s="848"/>
      <c r="Z85" s="848"/>
      <c r="AA85" s="353">
        <f t="shared" si="61"/>
        <v>0</v>
      </c>
      <c r="AB85" s="848"/>
      <c r="AC85" s="841">
        <f t="shared" si="53"/>
        <v>0</v>
      </c>
      <c r="AE85" s="1088"/>
    </row>
    <row r="86" spans="1:32" s="342" customFormat="1" ht="18" customHeight="1">
      <c r="A86" s="1347"/>
      <c r="B86" s="1348"/>
      <c r="C86" s="848"/>
      <c r="D86" s="1091"/>
      <c r="E86" s="848"/>
      <c r="F86" s="353">
        <f t="shared" si="54"/>
        <v>0</v>
      </c>
      <c r="G86" s="848"/>
      <c r="H86" s="848"/>
      <c r="I86" s="353">
        <f t="shared" si="55"/>
        <v>0</v>
      </c>
      <c r="J86" s="848"/>
      <c r="K86" s="848"/>
      <c r="L86" s="353">
        <f t="shared" si="56"/>
        <v>0</v>
      </c>
      <c r="M86" s="848"/>
      <c r="N86" s="848"/>
      <c r="O86" s="353">
        <f t="shared" si="57"/>
        <v>0</v>
      </c>
      <c r="P86" s="848"/>
      <c r="Q86" s="848"/>
      <c r="R86" s="353">
        <f t="shared" si="58"/>
        <v>0</v>
      </c>
      <c r="S86" s="848"/>
      <c r="T86" s="848"/>
      <c r="U86" s="353">
        <f t="shared" si="59"/>
        <v>0</v>
      </c>
      <c r="V86" s="848"/>
      <c r="W86" s="848"/>
      <c r="X86" s="353">
        <f t="shared" si="60"/>
        <v>0</v>
      </c>
      <c r="Y86" s="848"/>
      <c r="Z86" s="848"/>
      <c r="AA86" s="353">
        <f t="shared" si="61"/>
        <v>0</v>
      </c>
      <c r="AB86" s="848"/>
      <c r="AC86" s="841">
        <f t="shared" si="53"/>
        <v>0</v>
      </c>
      <c r="AE86" s="1088"/>
      <c r="AF86" s="345"/>
    </row>
    <row r="87" spans="1:32" s="342" customFormat="1" ht="18" customHeight="1">
      <c r="A87" s="1347"/>
      <c r="B87" s="1348"/>
      <c r="C87" s="848"/>
      <c r="D87" s="1091"/>
      <c r="E87" s="848"/>
      <c r="F87" s="353">
        <f t="shared" si="36"/>
        <v>0</v>
      </c>
      <c r="G87" s="848"/>
      <c r="H87" s="848"/>
      <c r="I87" s="353">
        <f t="shared" si="37"/>
        <v>0</v>
      </c>
      <c r="J87" s="848"/>
      <c r="K87" s="848"/>
      <c r="L87" s="353">
        <f t="shared" si="38"/>
        <v>0</v>
      </c>
      <c r="M87" s="848"/>
      <c r="N87" s="848"/>
      <c r="O87" s="353">
        <f t="shared" si="39"/>
        <v>0</v>
      </c>
      <c r="P87" s="848"/>
      <c r="Q87" s="848"/>
      <c r="R87" s="353">
        <f t="shared" si="40"/>
        <v>0</v>
      </c>
      <c r="S87" s="848"/>
      <c r="T87" s="848"/>
      <c r="U87" s="353">
        <f t="shared" si="41"/>
        <v>0</v>
      </c>
      <c r="V87" s="848"/>
      <c r="W87" s="848"/>
      <c r="X87" s="353">
        <f t="shared" si="42"/>
        <v>0</v>
      </c>
      <c r="Y87" s="848"/>
      <c r="Z87" s="848"/>
      <c r="AA87" s="353">
        <f t="shared" si="43"/>
        <v>0</v>
      </c>
      <c r="AB87" s="848"/>
      <c r="AC87" s="841">
        <f t="shared" si="53"/>
        <v>0</v>
      </c>
    </row>
    <row r="88" spans="1:32" s="342" customFormat="1" ht="18" customHeight="1">
      <c r="A88" s="1347"/>
      <c r="B88" s="1348"/>
      <c r="C88" s="848"/>
      <c r="D88" s="1091"/>
      <c r="E88" s="848"/>
      <c r="F88" s="353">
        <f>G88-E88</f>
        <v>0</v>
      </c>
      <c r="G88" s="848"/>
      <c r="H88" s="848"/>
      <c r="I88" s="353">
        <f t="shared" si="37"/>
        <v>0</v>
      </c>
      <c r="J88" s="848"/>
      <c r="K88" s="848"/>
      <c r="L88" s="353">
        <f t="shared" si="38"/>
        <v>0</v>
      </c>
      <c r="M88" s="848"/>
      <c r="N88" s="848"/>
      <c r="O88" s="353">
        <f t="shared" si="39"/>
        <v>0</v>
      </c>
      <c r="P88" s="848"/>
      <c r="Q88" s="848"/>
      <c r="R88" s="353">
        <f t="shared" si="40"/>
        <v>0</v>
      </c>
      <c r="S88" s="848"/>
      <c r="T88" s="848"/>
      <c r="U88" s="353">
        <f t="shared" si="41"/>
        <v>0</v>
      </c>
      <c r="V88" s="848"/>
      <c r="W88" s="848"/>
      <c r="X88" s="353">
        <f t="shared" si="42"/>
        <v>0</v>
      </c>
      <c r="Y88" s="848"/>
      <c r="Z88" s="848"/>
      <c r="AA88" s="353">
        <f t="shared" si="43"/>
        <v>0</v>
      </c>
      <c r="AB88" s="848"/>
      <c r="AC88" s="841">
        <f t="shared" si="53"/>
        <v>0</v>
      </c>
    </row>
    <row r="89" spans="1:32" s="342" customFormat="1" ht="18" customHeight="1">
      <c r="A89" s="1347"/>
      <c r="B89" s="1348"/>
      <c r="C89" s="848"/>
      <c r="D89" s="1091"/>
      <c r="E89" s="848"/>
      <c r="F89" s="353">
        <f t="shared" si="36"/>
        <v>0</v>
      </c>
      <c r="G89" s="848"/>
      <c r="H89" s="848"/>
      <c r="I89" s="353">
        <f t="shared" si="37"/>
        <v>0</v>
      </c>
      <c r="J89" s="848"/>
      <c r="K89" s="848"/>
      <c r="L89" s="353">
        <f t="shared" si="38"/>
        <v>0</v>
      </c>
      <c r="M89" s="848"/>
      <c r="N89" s="848"/>
      <c r="O89" s="353">
        <f t="shared" si="39"/>
        <v>0</v>
      </c>
      <c r="P89" s="848"/>
      <c r="Q89" s="848"/>
      <c r="R89" s="353">
        <f t="shared" si="40"/>
        <v>0</v>
      </c>
      <c r="S89" s="848"/>
      <c r="T89" s="848"/>
      <c r="U89" s="353">
        <f t="shared" si="41"/>
        <v>0</v>
      </c>
      <c r="V89" s="848"/>
      <c r="W89" s="848"/>
      <c r="X89" s="353">
        <f t="shared" si="42"/>
        <v>0</v>
      </c>
      <c r="Y89" s="848"/>
      <c r="Z89" s="848"/>
      <c r="AA89" s="353">
        <f t="shared" si="43"/>
        <v>0</v>
      </c>
      <c r="AB89" s="848"/>
      <c r="AC89" s="841">
        <f t="shared" si="53"/>
        <v>0</v>
      </c>
    </row>
    <row r="90" spans="1:32" s="342" customFormat="1" ht="18" customHeight="1">
      <c r="A90" s="1347" t="s">
        <v>304</v>
      </c>
      <c r="B90" s="1348"/>
      <c r="C90" s="355">
        <f>IF(C81&lt;25000,C81*C119,25000*C119)+IF(C82&lt;25000,C82*C119,25000*C119)+IF(C83&lt;25000,C83*C119,25000*C119)+IF(C84&lt;25000,C84*C119,25000*C119)+IF(C85&lt;25000,C85*C119,25000*C119)+IF(C86&lt;25000,C86*C119,25000*C119)+IF(C87&lt;25000,C87*C119,25000*C119)+IF(C88&lt;25000,C88*C119,25000*C119)+IF(C89&lt;25000,C89*C119,25000*C119)</f>
        <v>0</v>
      </c>
      <c r="D90" s="355">
        <f>IF(D81&lt;25000,D81*D119,25000*D119)+IF(D82&lt;25000,D82*D119,25000*D119)+IF(D83&lt;25000,D83*D119,25000*D119)+IF(D84&lt;25000,D84*D119,25000*D119)+IF(D85&lt;25000,D85*D119,25000*D119)+IF(D86&lt;25000,D86*D119,25000*D119)+IF(D87&lt;25000,D87*D119,25000*D119)+IF(D88&lt;25000,D88*D119,25000*D119)+IF(D89&lt;25000,D89*D119,25000*D119)</f>
        <v>0</v>
      </c>
      <c r="E90" s="355">
        <f>IF(E81&lt;25000,E81*E119,25000*E119)+IF(E82&lt;25000,E82*E119,25000*E119)+IF(E83&lt;25000,E83*E119,25000*E119)+IF(E84&lt;25000,E84*E119,25000*E119)+IF(E85&lt;25000,E85*E119,25000*E119)+IF(E86&lt;25000,E86*E119,25000*E119)+IF(E87&lt;25000,E87*E119,25000*E119)+IF(E88&lt;25000,E88*E119,25000*E119)+IF(E89&lt;25000,E89*E119,25000*E119)</f>
        <v>0</v>
      </c>
      <c r="F90" s="353">
        <f>G90-E90</f>
        <v>0</v>
      </c>
      <c r="G90" s="355">
        <f>IF(G81&lt;25000,G81*G119,25000*G119)+IF(G82&lt;25000,G82*G119,25000*G119)+IF(G83&lt;25000,G83*G119,25000*G119)+IF(G84&lt;25000,G84*G119,25000*G119)+IF(G85&lt;25000,G85*G119,25000*G119)+IF(G86&lt;25000,G86*G119,25000*G119)+IF(G87&lt;25000,G87*G119,25000*G119)+IF(G88&lt;25000,G88*G119,25000*G119)+IF(G89&lt;25000,G89*G119,25000*G119)</f>
        <v>0</v>
      </c>
      <c r="H90" s="355">
        <f>IF(H81&lt;25000,H81*H119,25000*H119)+IF(H82&lt;25000,H82*H119,25000*H119)+IF(H83&lt;25000,H83*H119,25000*H119)+IF(H84&lt;25000,H84*H119,25000*H119)+IF(H85&lt;25000,H85*H119,25000*H119)+IF(H86&lt;25000,H86*H119,25000*H119)+IF(H87&lt;25000,H87*H119,25000*H119)+IF(H88&lt;25000,H88*H119,25000*H119)+IF(H89&lt;25000,H89*H119,25000*H119)</f>
        <v>0</v>
      </c>
      <c r="I90" s="353">
        <f t="shared" si="37"/>
        <v>0</v>
      </c>
      <c r="J90" s="355">
        <f>IF(J81&lt;25000,J81*J119,25000*J119)+IF(J82&lt;25000,J82*J119,25000*J119)+IF(J83&lt;25000,J83*J119,25000*J119)+IF(J84&lt;25000,J84*J119,25000*J119)+IF(J85&lt;25000,J85*J119,25000*J119)+IF(J86&lt;25000,J86*J119,25000*J119)+IF(J87&lt;25000,J87*J119,25000*J119)+IF(J88&lt;25000,J88*J119,25000*J119)+IF(J89&lt;25000,J89*J119,25000*J119)</f>
        <v>0</v>
      </c>
      <c r="K90" s="355">
        <f>IF(K81&lt;25000,K81*K119,25000*K119)+IF(K82&lt;25000,K82*K119,25000*K119)+IF(K83&lt;25000,K83*K119,25000*K119)+IF(K84&lt;25000,K84*K119,25000*K119)+IF(K85&lt;25000,K85*K119,25000*K119)+IF(K86&lt;25000,K86*K119,25000*K119)+IF(K87&lt;25000,K87*K119,25000*K119)+IF(K88&lt;25000,K88*K119,25000*K119)+IF(K89&lt;25000,K89*K119,25000*K119)</f>
        <v>0</v>
      </c>
      <c r="L90" s="353">
        <f t="shared" si="38"/>
        <v>0</v>
      </c>
      <c r="M90" s="355">
        <f>IF(M81&lt;25000,M81*M119,25000*M119)+IF(M82&lt;25000,M82*M119,25000*M119)+IF(M83&lt;25000,M83*M119,25000*M119)+IF(M84&lt;25000,M84*M119,25000*M119)+IF(M85&lt;25000,M85*M119,25000*M119)+IF(M86&lt;25000,M86*M119,25000*M119)+IF(M87&lt;25000,M87*M119,25000*M119)+IF(M88&lt;25000,M88*M119,25000*M119)+IF(M89&lt;25000,M89*M119,25000*M119)</f>
        <v>0</v>
      </c>
      <c r="N90" s="355">
        <f>IF(N81&lt;25000,N81*N119,25000*N119)+IF(N82&lt;25000,N82*N119,25000*N119)+IF(N83&lt;25000,N83*N119,25000*N119)+IF(N84&lt;25000,N84*N119,25000*N119)+IF(N85&lt;25000,N85*N119,25000*N119)+IF(N86&lt;25000,N86*N119,25000*N119)+IF(N87&lt;25000,N87*N119,25000*N119)+IF(N88&lt;25000,N88*N119,25000*N119)+IF(N89&lt;25000,N89*N119,25000*N119)</f>
        <v>0</v>
      </c>
      <c r="O90" s="353">
        <f t="shared" si="39"/>
        <v>0</v>
      </c>
      <c r="P90" s="355">
        <f>IF(P81&lt;25000,P81*P119,25000*P119)+IF(P82&lt;25000,P82*P119,25000*P119)+IF(P83&lt;25000,P83*P119,25000*P119)+IF(P84&lt;25000,P84*P119,25000*P119)+IF(P85&lt;25000,P85*P119,25000*P119)+IF(P86&lt;25000,P86*P119,25000*P119)+IF(P87&lt;25000,P87*P119,25000*P119)+IF(P88&lt;25000,P88*P119,25000*P119)+IF(P89&lt;25000,P89*P119,25000*P119)</f>
        <v>0</v>
      </c>
      <c r="Q90" s="355">
        <f>IF(Q81&lt;25000,Q81*Q119,25000*Q119)+IF(Q82&lt;25000,Q82*Q119,25000*Q119)+IF(Q83&lt;25000,Q83*Q119,25000*Q119)+IF(Q84&lt;25000,Q84*Q119,25000*Q119)+IF(Q85&lt;25000,Q85*Q119,25000*Q119)+IF(Q86&lt;25000,Q86*Q119,25000*Q119)+IF(Q87&lt;25000,Q87*Q119,25000*Q119)+IF(Q88&lt;25000,Q88*Q119,25000*Q119)+IF(Q89&lt;25000,Q89*Q119,25000*Q119)</f>
        <v>0</v>
      </c>
      <c r="R90" s="353">
        <f t="shared" si="40"/>
        <v>0</v>
      </c>
      <c r="S90" s="355">
        <f>IF(S81&lt;25000,S81*S119,25000*S119)+IF(S82&lt;25000,S82*S119,25000*S119)+IF(S83&lt;25000,S83*S119,25000*S119)+IF(S84&lt;25000,S84*S119,25000*S119)+IF(S85&lt;25000,S85*S119,25000*S119)+IF(S86&lt;25000,S86*S119,25000*S119)+IF(S87&lt;25000,S87*S119,25000*S119)+IF(S88&lt;25000,S88*S119,25000*S119)+IF(S89&lt;25000,S89*S119,25000*S119)</f>
        <v>0</v>
      </c>
      <c r="T90" s="355">
        <f>IF(T81&lt;25000,T81*T119,25000*T119)+IF(T82&lt;25000,T82*T119,25000*T119)+IF(T83&lt;25000,T83*T119,25000*T119)+IF(T84&lt;25000,T84*T119,25000*T119)+IF(T85&lt;25000,T85*T119,25000*T119)+IF(T86&lt;25000,T86*T119,25000*T119)+IF(T87&lt;25000,T87*T119,25000*T119)+IF(T88&lt;25000,T88*T119,25000*T119)+IF(T89&lt;25000,T89*T119,25000*T119)</f>
        <v>0</v>
      </c>
      <c r="U90" s="353">
        <f t="shared" si="41"/>
        <v>0</v>
      </c>
      <c r="V90" s="355">
        <f>IF(V81&lt;25000,V81*V119,25000*V119)+IF(V82&lt;25000,V82*V119,25000*V119)+IF(V83&lt;25000,V83*V119,25000*V119)+IF(V84&lt;25000,V84*V119,25000*V119)+IF(V85&lt;25000,V85*V119,25000*V119)+IF(V86&lt;25000,V86*V119,25000*V119)+IF(V87&lt;25000,V87*V119,25000*V119)+IF(V88&lt;25000,V88*V119,25000*V119)+IF(V89&lt;25000,V89*V119,25000*V119)</f>
        <v>0</v>
      </c>
      <c r="W90" s="355">
        <f>IF(W81&lt;25000,W81*W119,25000*W119)+IF(W82&lt;25000,W82*W119,25000*W119)+IF(W83&lt;25000,W83*W119,25000*W119)+IF(W84&lt;25000,W84*W119,25000*W119)+IF(W85&lt;25000,W85*W119,25000*W119)+IF(W86&lt;25000,W86*W119,25000*W119)+IF(W87&lt;25000,W87*W119,25000*W119)+IF(W88&lt;25000,W88*W119,25000*W119)+IF(W89&lt;25000,W89*W119,25000*W119)</f>
        <v>0</v>
      </c>
      <c r="X90" s="353">
        <f t="shared" si="42"/>
        <v>0</v>
      </c>
      <c r="Y90" s="355">
        <f>IF(Y81&lt;25000,Y81*Y119,25000*Y119)+IF(Y82&lt;25000,Y82*Y119,25000*Y119)+IF(Y83&lt;25000,Y83*Y119,25000*Y119)+IF(Y84&lt;25000,Y84*Y119,25000*Y119)+IF(Y85&lt;25000,Y85*Y119,25000*Y119)+IF(Y86&lt;25000,Y86*Y119,25000*Y119)+IF(Y87&lt;25000,Y87*Y119,25000*Y119)+IF(Y88&lt;25000,Y88*Y119,25000*Y119)+IF(Y89&lt;25000,Y89*Y119,25000*Y119)</f>
        <v>0</v>
      </c>
      <c r="Z90" s="355">
        <f>IF(Z81&lt;25000,Z81*Z119,25000*Z119)+IF(Z82&lt;25000,Z82*Z119,25000*Z119)+IF(Z83&lt;25000,Z83*Z119,25000*Z119)+IF(Z84&lt;25000,Z84*Z119,25000*Z119)+IF(Z85&lt;25000,Z85*Z119,25000*Z119)+IF(Z86&lt;25000,Z86*Z119,25000*Z119)+IF(Z87&lt;25000,Z87*Z119,25000*Z119)+IF(Z88&lt;25000,Z88*Z119,25000*Z119)+IF(Z89&lt;25000,Z89*Z119,25000*Z119)</f>
        <v>0</v>
      </c>
      <c r="AA90" s="353">
        <f t="shared" si="43"/>
        <v>0</v>
      </c>
      <c r="AB90" s="355">
        <f>IF(AB81&lt;25000,AB81*AB119,25000*AB119)+IF(AB82&lt;25000,AB82*AB119,25000*AB119)+IF(AB83&lt;25000,AB83*AB119,25000*AB119)+IF(AB84&lt;25000,AB84*AB119,25000*AB119)+IF(AB85&lt;25000,AB85*AB119,25000*AB119)+IF(AB86&lt;25000,AB86*AB119,25000*AB119)+IF(AB87&lt;25000,AB87*AB119,25000*AB119)+IF(AB88&lt;25000,AB88*AB119,25000*AB119)+IF(AB89&lt;25000,AB89*AB119,25000*AB119)</f>
        <v>0</v>
      </c>
      <c r="AC90" s="841">
        <f>SUM(C90,D90)</f>
        <v>0</v>
      </c>
    </row>
    <row r="91" spans="1:32" s="342" customFormat="1" ht="18" customHeight="1">
      <c r="A91" s="1351"/>
      <c r="B91" s="1351"/>
      <c r="C91" s="848"/>
      <c r="D91" s="848"/>
      <c r="E91" s="848"/>
      <c r="F91" s="353"/>
      <c r="G91" s="848"/>
      <c r="H91" s="848"/>
      <c r="I91" s="353"/>
      <c r="J91" s="848"/>
      <c r="K91" s="848"/>
      <c r="L91" s="353"/>
      <c r="M91" s="848"/>
      <c r="N91" s="848"/>
      <c r="O91" s="353"/>
      <c r="P91" s="848"/>
      <c r="Q91" s="848"/>
      <c r="R91" s="353"/>
      <c r="S91" s="848"/>
      <c r="T91" s="848"/>
      <c r="U91" s="353"/>
      <c r="V91" s="848"/>
      <c r="W91" s="848"/>
      <c r="X91" s="353"/>
      <c r="Y91" s="848"/>
      <c r="Z91" s="848"/>
      <c r="AA91" s="353"/>
      <c r="AB91" s="848"/>
      <c r="AC91" s="841"/>
    </row>
    <row r="92" spans="1:32" ht="18" customHeight="1">
      <c r="A92" s="1098" t="s">
        <v>305</v>
      </c>
      <c r="B92" s="1099"/>
      <c r="C92" s="1085">
        <f>ROUND(SUM(C70:C90),0)</f>
        <v>0</v>
      </c>
      <c r="D92" s="1085">
        <f t="shared" ref="D92:AB92" si="62">ROUND(SUM(D70:D90),0)</f>
        <v>0</v>
      </c>
      <c r="E92" s="1085">
        <f>ROUND(SUM(E70:E90),0)</f>
        <v>0</v>
      </c>
      <c r="F92" s="1085">
        <f t="shared" si="62"/>
        <v>0</v>
      </c>
      <c r="G92" s="1085">
        <f>ROUND(SUM(G70:G90),0)</f>
        <v>0</v>
      </c>
      <c r="H92" s="1085">
        <f t="shared" si="62"/>
        <v>0</v>
      </c>
      <c r="I92" s="383">
        <f t="shared" si="62"/>
        <v>0</v>
      </c>
      <c r="J92" s="1085">
        <f t="shared" si="62"/>
        <v>0</v>
      </c>
      <c r="K92" s="1085">
        <f t="shared" si="62"/>
        <v>0</v>
      </c>
      <c r="L92" s="383">
        <f t="shared" si="62"/>
        <v>0</v>
      </c>
      <c r="M92" s="1085">
        <f t="shared" si="62"/>
        <v>0</v>
      </c>
      <c r="N92" s="1085">
        <f t="shared" si="62"/>
        <v>0</v>
      </c>
      <c r="O92" s="383">
        <f t="shared" si="62"/>
        <v>0</v>
      </c>
      <c r="P92" s="1085">
        <f t="shared" si="62"/>
        <v>0</v>
      </c>
      <c r="Q92" s="1085">
        <f t="shared" si="62"/>
        <v>0</v>
      </c>
      <c r="R92" s="383">
        <f t="shared" si="62"/>
        <v>0</v>
      </c>
      <c r="S92" s="1085">
        <f t="shared" si="62"/>
        <v>0</v>
      </c>
      <c r="T92" s="1085">
        <f t="shared" si="62"/>
        <v>0</v>
      </c>
      <c r="U92" s="383">
        <f t="shared" si="62"/>
        <v>0</v>
      </c>
      <c r="V92" s="1085">
        <f t="shared" si="62"/>
        <v>0</v>
      </c>
      <c r="W92" s="1085">
        <f t="shared" si="62"/>
        <v>0</v>
      </c>
      <c r="X92" s="383">
        <f t="shared" si="62"/>
        <v>0</v>
      </c>
      <c r="Y92" s="1085">
        <f t="shared" si="62"/>
        <v>0</v>
      </c>
      <c r="Z92" s="1085">
        <f t="shared" si="62"/>
        <v>0</v>
      </c>
      <c r="AA92" s="383">
        <f t="shared" si="62"/>
        <v>0</v>
      </c>
      <c r="AB92" s="1085">
        <f t="shared" si="62"/>
        <v>0</v>
      </c>
      <c r="AC92" s="862">
        <f t="shared" ref="AC92" si="63">SUM(AC70:AC90)</f>
        <v>0</v>
      </c>
    </row>
    <row r="93" spans="1:32" s="342" customFormat="1" ht="18" customHeight="1">
      <c r="A93" s="1100"/>
      <c r="B93" s="1101"/>
      <c r="C93" s="1101"/>
      <c r="D93" s="1102"/>
      <c r="E93" s="1102"/>
      <c r="F93" s="1102"/>
      <c r="G93" s="1102"/>
      <c r="H93" s="1102"/>
      <c r="I93" s="1102"/>
      <c r="J93" s="1102"/>
      <c r="K93" s="1102"/>
      <c r="L93" s="1102"/>
      <c r="M93" s="1102"/>
      <c r="N93" s="1102"/>
      <c r="O93" s="1102"/>
      <c r="P93" s="1102"/>
      <c r="Q93" s="1102"/>
      <c r="R93" s="1102"/>
      <c r="S93" s="1102"/>
      <c r="T93" s="1102"/>
      <c r="U93" s="1102"/>
      <c r="V93" s="1102"/>
      <c r="W93" s="1102"/>
      <c r="X93" s="1102"/>
      <c r="Y93" s="1102"/>
      <c r="Z93" s="1102"/>
      <c r="AA93" s="1102"/>
      <c r="AB93" s="1102"/>
      <c r="AC93" s="863"/>
      <c r="AD93"/>
      <c r="AE93"/>
      <c r="AF93"/>
    </row>
    <row r="94" spans="1:32" s="342" customFormat="1" ht="18" customHeight="1">
      <c r="A94" s="1103" t="s">
        <v>306</v>
      </c>
      <c r="B94" s="1104"/>
      <c r="C94" s="1096"/>
      <c r="D94" s="1105"/>
      <c r="E94" s="1105"/>
      <c r="F94" s="1097"/>
      <c r="G94" s="1105"/>
      <c r="H94" s="1105"/>
      <c r="I94" s="1097"/>
      <c r="J94" s="1105"/>
      <c r="K94" s="1105"/>
      <c r="L94" s="1097"/>
      <c r="M94" s="1105"/>
      <c r="N94" s="1105"/>
      <c r="O94" s="1097"/>
      <c r="P94" s="1105"/>
      <c r="Q94" s="1105"/>
      <c r="R94" s="1097"/>
      <c r="S94" s="1105"/>
      <c r="T94" s="1105"/>
      <c r="U94" s="1097"/>
      <c r="V94" s="1105"/>
      <c r="W94" s="1105"/>
      <c r="X94" s="1097"/>
      <c r="Y94" s="1105"/>
      <c r="Z94" s="1105"/>
      <c r="AA94" s="1097"/>
      <c r="AB94" s="1105"/>
      <c r="AC94" s="1106"/>
      <c r="AD94"/>
      <c r="AE94"/>
      <c r="AF94"/>
    </row>
    <row r="95" spans="1:32" s="342" customFormat="1" ht="18" customHeight="1">
      <c r="A95" s="1563"/>
      <c r="B95" s="1564"/>
      <c r="C95" s="848"/>
      <c r="D95" s="1091"/>
      <c r="E95" s="1092"/>
      <c r="F95" s="385">
        <f t="shared" ref="F95:F101" si="64">G95-E95</f>
        <v>0</v>
      </c>
      <c r="G95" s="1092"/>
      <c r="H95" s="1092"/>
      <c r="I95" s="385">
        <f t="shared" ref="I95:I101" si="65">J95-H95</f>
        <v>0</v>
      </c>
      <c r="J95" s="1092"/>
      <c r="K95" s="1092"/>
      <c r="L95" s="385">
        <f t="shared" ref="L95:L101" si="66">M95-K95</f>
        <v>0</v>
      </c>
      <c r="M95" s="1092"/>
      <c r="N95" s="1092"/>
      <c r="O95" s="385">
        <f t="shared" ref="O95:O101" si="67">P95-N95</f>
        <v>0</v>
      </c>
      <c r="P95" s="1092"/>
      <c r="Q95" s="1092"/>
      <c r="R95" s="385">
        <f t="shared" ref="R95:R101" si="68">S95-Q95</f>
        <v>0</v>
      </c>
      <c r="S95" s="1092"/>
      <c r="T95" s="1092"/>
      <c r="U95" s="385">
        <f t="shared" ref="U95:U101" si="69">V95-T95</f>
        <v>0</v>
      </c>
      <c r="V95" s="1092"/>
      <c r="W95" s="1092"/>
      <c r="X95" s="385">
        <f t="shared" ref="X95:X101" si="70">Y95-W95</f>
        <v>0</v>
      </c>
      <c r="Y95" s="1092"/>
      <c r="Z95" s="1092"/>
      <c r="AA95" s="385">
        <f t="shared" ref="AA95:AA101" si="71">AB95-Z95</f>
        <v>0</v>
      </c>
      <c r="AB95" s="1092"/>
      <c r="AC95" s="1093">
        <f>SUM(C95,D95)</f>
        <v>0</v>
      </c>
      <c r="AD95"/>
      <c r="AE95" s="1089"/>
      <c r="AF95"/>
    </row>
    <row r="96" spans="1:32" s="342" customFormat="1" ht="18" customHeight="1">
      <c r="A96" s="1347"/>
      <c r="B96" s="1348"/>
      <c r="C96" s="848"/>
      <c r="D96" s="1091"/>
      <c r="E96" s="355"/>
      <c r="F96" s="353">
        <f t="shared" si="64"/>
        <v>0</v>
      </c>
      <c r="G96" s="355"/>
      <c r="H96" s="355"/>
      <c r="I96" s="353">
        <f t="shared" si="65"/>
        <v>0</v>
      </c>
      <c r="J96" s="355"/>
      <c r="K96" s="355"/>
      <c r="L96" s="353">
        <f t="shared" si="66"/>
        <v>0</v>
      </c>
      <c r="M96" s="355"/>
      <c r="N96" s="355"/>
      <c r="O96" s="353">
        <f t="shared" si="67"/>
        <v>0</v>
      </c>
      <c r="P96" s="355"/>
      <c r="Q96" s="355"/>
      <c r="R96" s="353">
        <f t="shared" si="68"/>
        <v>0</v>
      </c>
      <c r="S96" s="355"/>
      <c r="T96" s="355"/>
      <c r="U96" s="353">
        <f t="shared" si="69"/>
        <v>0</v>
      </c>
      <c r="V96" s="355"/>
      <c r="W96" s="355"/>
      <c r="X96" s="353">
        <f t="shared" si="70"/>
        <v>0</v>
      </c>
      <c r="Y96" s="355"/>
      <c r="Z96" s="355"/>
      <c r="AA96" s="353">
        <f t="shared" si="71"/>
        <v>0</v>
      </c>
      <c r="AB96" s="355"/>
      <c r="AC96" s="841">
        <f t="shared" ref="AC96:AC101" si="72">SUM(C96,D96)</f>
        <v>0</v>
      </c>
      <c r="AE96" s="1088"/>
    </row>
    <row r="97" spans="1:32" s="342" customFormat="1" ht="18" customHeight="1">
      <c r="A97" s="1347"/>
      <c r="B97" s="1348"/>
      <c r="C97" s="848"/>
      <c r="D97" s="1091"/>
      <c r="E97" s="848"/>
      <c r="F97" s="353">
        <f t="shared" si="64"/>
        <v>0</v>
      </c>
      <c r="G97" s="848"/>
      <c r="H97" s="848"/>
      <c r="I97" s="353">
        <f t="shared" si="65"/>
        <v>0</v>
      </c>
      <c r="J97" s="848"/>
      <c r="K97" s="848"/>
      <c r="L97" s="353">
        <f t="shared" si="66"/>
        <v>0</v>
      </c>
      <c r="M97" s="848"/>
      <c r="N97" s="848"/>
      <c r="O97" s="353">
        <f t="shared" si="67"/>
        <v>0</v>
      </c>
      <c r="P97" s="848"/>
      <c r="Q97" s="848"/>
      <c r="R97" s="353">
        <f t="shared" si="68"/>
        <v>0</v>
      </c>
      <c r="S97" s="848"/>
      <c r="T97" s="848"/>
      <c r="U97" s="353">
        <f t="shared" si="69"/>
        <v>0</v>
      </c>
      <c r="V97" s="848"/>
      <c r="W97" s="848"/>
      <c r="X97" s="353">
        <f t="shared" si="70"/>
        <v>0</v>
      </c>
      <c r="Y97" s="848"/>
      <c r="Z97" s="848"/>
      <c r="AA97" s="353">
        <f t="shared" si="71"/>
        <v>0</v>
      </c>
      <c r="AB97" s="848"/>
      <c r="AC97" s="841">
        <f t="shared" si="72"/>
        <v>0</v>
      </c>
      <c r="AD97"/>
      <c r="AE97" s="1089"/>
      <c r="AF97" s="13"/>
    </row>
    <row r="98" spans="1:32" s="342" customFormat="1" ht="18" customHeight="1">
      <c r="A98" s="1347"/>
      <c r="B98" s="1348"/>
      <c r="C98" s="848"/>
      <c r="D98" s="1091"/>
      <c r="E98" s="848"/>
      <c r="F98" s="353">
        <f t="shared" si="64"/>
        <v>0</v>
      </c>
      <c r="G98" s="848"/>
      <c r="H98" s="848"/>
      <c r="I98" s="353">
        <f t="shared" si="65"/>
        <v>0</v>
      </c>
      <c r="J98" s="848"/>
      <c r="K98" s="848"/>
      <c r="L98" s="353">
        <f t="shared" si="66"/>
        <v>0</v>
      </c>
      <c r="M98" s="848"/>
      <c r="N98" s="848"/>
      <c r="O98" s="353">
        <f t="shared" si="67"/>
        <v>0</v>
      </c>
      <c r="P98" s="848"/>
      <c r="Q98" s="848"/>
      <c r="R98" s="353">
        <f t="shared" si="68"/>
        <v>0</v>
      </c>
      <c r="S98" s="848"/>
      <c r="T98" s="848"/>
      <c r="U98" s="353">
        <f t="shared" si="69"/>
        <v>0</v>
      </c>
      <c r="V98" s="848"/>
      <c r="W98" s="848"/>
      <c r="X98" s="353">
        <f t="shared" si="70"/>
        <v>0</v>
      </c>
      <c r="Y98" s="848"/>
      <c r="Z98" s="848"/>
      <c r="AA98" s="353">
        <f t="shared" si="71"/>
        <v>0</v>
      </c>
      <c r="AB98" s="848"/>
      <c r="AC98" s="841">
        <f t="shared" si="72"/>
        <v>0</v>
      </c>
      <c r="AD98"/>
      <c r="AE98"/>
      <c r="AF98"/>
    </row>
    <row r="99" spans="1:32" s="342" customFormat="1" ht="18" customHeight="1">
      <c r="A99" s="1347"/>
      <c r="B99" s="1348"/>
      <c r="C99" s="848"/>
      <c r="D99" s="1091"/>
      <c r="E99" s="848"/>
      <c r="F99" s="353">
        <f t="shared" si="64"/>
        <v>0</v>
      </c>
      <c r="G99" s="848"/>
      <c r="H99" s="848"/>
      <c r="I99" s="353">
        <f t="shared" si="65"/>
        <v>0</v>
      </c>
      <c r="J99" s="848"/>
      <c r="K99" s="848"/>
      <c r="L99" s="353">
        <f t="shared" si="66"/>
        <v>0</v>
      </c>
      <c r="M99" s="848"/>
      <c r="N99" s="848"/>
      <c r="O99" s="353">
        <f t="shared" si="67"/>
        <v>0</v>
      </c>
      <c r="P99" s="848"/>
      <c r="Q99" s="848"/>
      <c r="R99" s="353">
        <f t="shared" si="68"/>
        <v>0</v>
      </c>
      <c r="S99" s="848"/>
      <c r="T99" s="848"/>
      <c r="U99" s="353">
        <f t="shared" si="69"/>
        <v>0</v>
      </c>
      <c r="V99" s="848"/>
      <c r="W99" s="848"/>
      <c r="X99" s="353">
        <f t="shared" si="70"/>
        <v>0</v>
      </c>
      <c r="Y99" s="848"/>
      <c r="Z99" s="848"/>
      <c r="AA99" s="353">
        <f t="shared" si="71"/>
        <v>0</v>
      </c>
      <c r="AB99" s="848"/>
      <c r="AC99" s="841">
        <f t="shared" si="72"/>
        <v>0</v>
      </c>
    </row>
    <row r="100" spans="1:32" s="342" customFormat="1" ht="18" customHeight="1">
      <c r="A100" s="1347"/>
      <c r="B100" s="1348"/>
      <c r="C100" s="848"/>
      <c r="D100" s="1091"/>
      <c r="E100" s="848"/>
      <c r="F100" s="353">
        <f t="shared" si="64"/>
        <v>0</v>
      </c>
      <c r="G100" s="848"/>
      <c r="H100" s="848"/>
      <c r="I100" s="353">
        <f t="shared" si="65"/>
        <v>0</v>
      </c>
      <c r="J100" s="848"/>
      <c r="K100" s="848"/>
      <c r="L100" s="353">
        <f t="shared" si="66"/>
        <v>0</v>
      </c>
      <c r="M100" s="848"/>
      <c r="N100" s="848"/>
      <c r="O100" s="353">
        <f t="shared" si="67"/>
        <v>0</v>
      </c>
      <c r="P100" s="848"/>
      <c r="Q100" s="848"/>
      <c r="R100" s="353">
        <f t="shared" si="68"/>
        <v>0</v>
      </c>
      <c r="S100" s="848"/>
      <c r="T100" s="848"/>
      <c r="U100" s="353">
        <f t="shared" si="69"/>
        <v>0</v>
      </c>
      <c r="V100" s="848"/>
      <c r="W100" s="848"/>
      <c r="X100" s="353">
        <f t="shared" si="70"/>
        <v>0</v>
      </c>
      <c r="Y100" s="848"/>
      <c r="Z100" s="848"/>
      <c r="AA100" s="353">
        <f t="shared" si="71"/>
        <v>0</v>
      </c>
      <c r="AB100" s="848"/>
      <c r="AC100" s="841">
        <f t="shared" si="72"/>
        <v>0</v>
      </c>
    </row>
    <row r="101" spans="1:32" s="342" customFormat="1" ht="18" customHeight="1">
      <c r="A101" s="1347"/>
      <c r="B101" s="1348"/>
      <c r="C101" s="848"/>
      <c r="D101" s="1091"/>
      <c r="E101" s="848"/>
      <c r="F101" s="353">
        <f t="shared" si="64"/>
        <v>0</v>
      </c>
      <c r="G101" s="848"/>
      <c r="H101" s="848"/>
      <c r="I101" s="353">
        <f t="shared" si="65"/>
        <v>0</v>
      </c>
      <c r="J101" s="848"/>
      <c r="K101" s="848"/>
      <c r="L101" s="353">
        <f t="shared" si="66"/>
        <v>0</v>
      </c>
      <c r="M101" s="848"/>
      <c r="N101" s="848"/>
      <c r="O101" s="353">
        <f t="shared" si="67"/>
        <v>0</v>
      </c>
      <c r="P101" s="848"/>
      <c r="Q101" s="848"/>
      <c r="R101" s="353">
        <f t="shared" si="68"/>
        <v>0</v>
      </c>
      <c r="S101" s="848"/>
      <c r="T101" s="848"/>
      <c r="U101" s="353">
        <f t="shared" si="69"/>
        <v>0</v>
      </c>
      <c r="V101" s="848"/>
      <c r="W101" s="848"/>
      <c r="X101" s="353">
        <f t="shared" si="70"/>
        <v>0</v>
      </c>
      <c r="Y101" s="848"/>
      <c r="Z101" s="848"/>
      <c r="AA101" s="353">
        <f t="shared" si="71"/>
        <v>0</v>
      </c>
      <c r="AB101" s="848"/>
      <c r="AC101" s="841">
        <f t="shared" si="72"/>
        <v>0</v>
      </c>
    </row>
    <row r="102" spans="1:32" s="342" customFormat="1" ht="18" customHeight="1">
      <c r="A102" s="1347"/>
      <c r="B102" s="1348"/>
      <c r="C102" s="848"/>
      <c r="D102" s="1091"/>
      <c r="E102" s="848"/>
      <c r="F102" s="353"/>
      <c r="G102" s="848"/>
      <c r="H102" s="848"/>
      <c r="I102" s="353"/>
      <c r="J102" s="848"/>
      <c r="K102" s="848"/>
      <c r="L102" s="353"/>
      <c r="M102" s="848"/>
      <c r="N102" s="848"/>
      <c r="O102" s="353"/>
      <c r="P102" s="848"/>
      <c r="Q102" s="848"/>
      <c r="R102" s="353"/>
      <c r="S102" s="848"/>
      <c r="T102" s="848"/>
      <c r="U102" s="353"/>
      <c r="V102" s="848"/>
      <c r="W102" s="848"/>
      <c r="X102" s="353"/>
      <c r="Y102" s="848"/>
      <c r="Z102" s="848"/>
      <c r="AA102" s="353"/>
      <c r="AB102" s="848"/>
      <c r="AC102" s="841"/>
    </row>
    <row r="103" spans="1:32" ht="18" customHeight="1">
      <c r="A103" s="1349" t="s">
        <v>307</v>
      </c>
      <c r="B103" s="1350"/>
      <c r="C103" s="355">
        <f>ROUND(SUM(C95:C101),0)</f>
        <v>0</v>
      </c>
      <c r="D103" s="355">
        <f t="shared" ref="D103:AB103" si="73">ROUND(SUM(D95:D101),0)</f>
        <v>0</v>
      </c>
      <c r="E103" s="355">
        <f t="shared" si="73"/>
        <v>0</v>
      </c>
      <c r="F103" s="353">
        <f t="shared" si="73"/>
        <v>0</v>
      </c>
      <c r="G103" s="355">
        <f t="shared" si="73"/>
        <v>0</v>
      </c>
      <c r="H103" s="355">
        <f t="shared" si="73"/>
        <v>0</v>
      </c>
      <c r="I103" s="353">
        <f t="shared" si="73"/>
        <v>0</v>
      </c>
      <c r="J103" s="355">
        <f t="shared" si="73"/>
        <v>0</v>
      </c>
      <c r="K103" s="355">
        <f t="shared" si="73"/>
        <v>0</v>
      </c>
      <c r="L103" s="353">
        <f t="shared" si="73"/>
        <v>0</v>
      </c>
      <c r="M103" s="355">
        <f t="shared" si="73"/>
        <v>0</v>
      </c>
      <c r="N103" s="355">
        <f t="shared" si="73"/>
        <v>0</v>
      </c>
      <c r="O103" s="353">
        <f t="shared" si="73"/>
        <v>0</v>
      </c>
      <c r="P103" s="355">
        <f t="shared" si="73"/>
        <v>0</v>
      </c>
      <c r="Q103" s="355">
        <f t="shared" si="73"/>
        <v>0</v>
      </c>
      <c r="R103" s="353">
        <f t="shared" si="73"/>
        <v>0</v>
      </c>
      <c r="S103" s="355">
        <f t="shared" si="73"/>
        <v>0</v>
      </c>
      <c r="T103" s="355">
        <f t="shared" si="73"/>
        <v>0</v>
      </c>
      <c r="U103" s="353">
        <f t="shared" si="73"/>
        <v>0</v>
      </c>
      <c r="V103" s="355">
        <f t="shared" si="73"/>
        <v>0</v>
      </c>
      <c r="W103" s="355">
        <f t="shared" si="73"/>
        <v>0</v>
      </c>
      <c r="X103" s="353">
        <f t="shared" si="73"/>
        <v>0</v>
      </c>
      <c r="Y103" s="355">
        <f t="shared" si="73"/>
        <v>0</v>
      </c>
      <c r="Z103" s="355">
        <f t="shared" si="73"/>
        <v>0</v>
      </c>
      <c r="AA103" s="353">
        <f t="shared" si="73"/>
        <v>0</v>
      </c>
      <c r="AB103" s="355">
        <f t="shared" si="73"/>
        <v>0</v>
      </c>
      <c r="AC103" s="841">
        <f t="shared" ref="AC103" si="74">SUM(AC95:AC101)</f>
        <v>0</v>
      </c>
    </row>
    <row r="104" spans="1:32" ht="18" customHeight="1">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row>
    <row r="105" spans="1:32" ht="18" customHeight="1">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row>
    <row r="106" spans="1:32" ht="18" customHeight="1">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row>
    <row r="107" spans="1:32" ht="18" customHeight="1">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row>
    <row r="108" spans="1:32" ht="18" customHeight="1">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row>
    <row r="109" spans="1:32" ht="18" customHeight="1">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row>
    <row r="110" spans="1:32" ht="18" customHeight="1">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row>
    <row r="111" spans="1:32" ht="18" customHeight="1">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row>
    <row r="112" spans="1:32" ht="18" customHeight="1">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row>
    <row r="113" spans="1:30" ht="18" customHeight="1">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row>
    <row r="114" spans="1:30" ht="18" customHeight="1">
      <c r="A114" s="342"/>
      <c r="B114" s="342"/>
      <c r="C114" s="342"/>
      <c r="D114" s="345"/>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5"/>
    </row>
    <row r="115" spans="1:30" s="227" customFormat="1" ht="18" customHeight="1">
      <c r="A115" s="485" t="s">
        <v>231</v>
      </c>
      <c r="B115" s="485"/>
      <c r="C115" s="563">
        <f>'Summary - Start Up '!E75</f>
        <v>1</v>
      </c>
      <c r="D115" s="563">
        <f>'Summary - Start Up '!F75</f>
        <v>2</v>
      </c>
      <c r="E115" s="563">
        <f>'Summary - Start Up '!G75</f>
        <v>3</v>
      </c>
      <c r="F115" s="563"/>
      <c r="G115" s="563"/>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row>
    <row r="116" spans="1:30" s="479" customFormat="1" ht="18" customHeight="1">
      <c r="A116" s="486" t="s">
        <v>232</v>
      </c>
      <c r="B116" s="486"/>
      <c r="C116" s="564">
        <f>'Summary - Start Up '!E76</f>
        <v>45566</v>
      </c>
      <c r="D116" s="564">
        <f>'Summary - Start Up '!F76</f>
        <v>45474</v>
      </c>
      <c r="E116" s="564">
        <f>'Summary - Start Up '!G76</f>
        <v>0</v>
      </c>
      <c r="F116" s="564"/>
      <c r="G116" s="564"/>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f>'Summary - Start Up '!J76</f>
        <v>45413</v>
      </c>
    </row>
    <row r="117" spans="1:30" s="479" customFormat="1" ht="18" customHeight="1">
      <c r="A117" s="486" t="s">
        <v>233</v>
      </c>
      <c r="B117" s="486"/>
      <c r="C117" s="564">
        <f>'Summary - Start Up '!E77</f>
        <v>45657</v>
      </c>
      <c r="D117" s="564">
        <f>'Summary - Start Up '!F77</f>
        <v>45504</v>
      </c>
      <c r="E117" s="564">
        <f>'Summary - Start Up '!G77</f>
        <v>0</v>
      </c>
      <c r="F117" s="564"/>
      <c r="G117" s="564"/>
      <c r="H117" s="564"/>
      <c r="I117" s="564"/>
      <c r="J117" s="564"/>
      <c r="K117" s="564"/>
      <c r="L117" s="564"/>
      <c r="M117" s="564"/>
      <c r="N117" s="564"/>
      <c r="O117" s="564"/>
      <c r="P117" s="564"/>
      <c r="Q117" s="564"/>
      <c r="R117" s="564"/>
      <c r="S117" s="564"/>
      <c r="T117" s="564"/>
      <c r="U117" s="564"/>
      <c r="V117" s="564"/>
      <c r="W117" s="564"/>
      <c r="X117" s="564"/>
      <c r="Y117" s="564"/>
      <c r="Z117" s="564"/>
      <c r="AA117" s="564"/>
      <c r="AB117" s="564"/>
      <c r="AC117" s="564">
        <f>'Summary - Start Up '!J77</f>
        <v>45503</v>
      </c>
    </row>
    <row r="118" spans="1:30" s="227" customFormat="1" ht="18" customHeight="1">
      <c r="A118" s="485" t="s">
        <v>220</v>
      </c>
      <c r="B118" s="485"/>
      <c r="C118" s="564" t="str">
        <f>'Summary - Start Up '!E78</f>
        <v/>
      </c>
      <c r="D118" s="564" t="str">
        <f>'Summary - Start Up '!F78</f>
        <v/>
      </c>
      <c r="E118" s="564" t="str">
        <f>'Summary - Start Up '!G78</f>
        <v/>
      </c>
      <c r="F118" s="564"/>
      <c r="G118" s="564"/>
      <c r="H118" s="564"/>
      <c r="I118" s="564"/>
      <c r="J118" s="564"/>
      <c r="K118" s="564"/>
      <c r="L118" s="564"/>
      <c r="M118" s="564"/>
      <c r="N118" s="564"/>
      <c r="O118" s="564"/>
      <c r="P118" s="564"/>
      <c r="Q118" s="564"/>
      <c r="R118" s="564"/>
      <c r="S118" s="564"/>
      <c r="T118" s="564"/>
      <c r="U118" s="564"/>
      <c r="V118" s="564"/>
      <c r="W118" s="564"/>
      <c r="X118" s="564"/>
      <c r="Y118" s="564"/>
      <c r="Z118" s="564"/>
      <c r="AA118" s="564"/>
      <c r="AB118" s="564"/>
      <c r="AC118" s="564" t="str">
        <f>'Summary - Start Up '!J78</f>
        <v/>
      </c>
    </row>
    <row r="119" spans="1:30" s="342" customFormat="1" ht="18" customHeight="1">
      <c r="A119" s="523" t="s">
        <v>309</v>
      </c>
      <c r="B119" s="523"/>
      <c r="C119" s="525">
        <f>'Summary - Start Up '!E19</f>
        <v>0</v>
      </c>
      <c r="D119" s="525">
        <f>'Summary - Start Up '!F19</f>
        <v>0</v>
      </c>
      <c r="E119" s="525">
        <f>'Summary - Start Up '!G19</f>
        <v>0</v>
      </c>
      <c r="F119" s="525"/>
      <c r="G119" s="525"/>
      <c r="H119" s="525"/>
      <c r="I119" s="525"/>
      <c r="J119" s="525"/>
      <c r="K119" s="525"/>
      <c r="L119" s="525"/>
      <c r="M119" s="525"/>
      <c r="N119" s="525"/>
      <c r="O119" s="525"/>
      <c r="P119" s="525"/>
      <c r="Q119" s="525"/>
      <c r="R119" s="525"/>
      <c r="S119" s="525"/>
      <c r="T119" s="525"/>
      <c r="U119" s="525"/>
      <c r="V119" s="525"/>
      <c r="W119" s="525"/>
      <c r="X119" s="525"/>
      <c r="Y119" s="525"/>
      <c r="Z119" s="525"/>
      <c r="AA119" s="525"/>
      <c r="AB119" s="525"/>
      <c r="AC119" s="522"/>
      <c r="AD119" s="524"/>
    </row>
  </sheetData>
  <sheetProtection formatCells="0" formatColumns="0" formatRows="0" insertHyperlinks="0" sort="0" autoFilter="0" pivotTables="0"/>
  <mergeCells count="105">
    <mergeCell ref="A17:B17"/>
    <mergeCell ref="A18:B18"/>
    <mergeCell ref="A19:B19"/>
    <mergeCell ref="A20:B20"/>
    <mergeCell ref="A21:B21"/>
    <mergeCell ref="A13:B13"/>
    <mergeCell ref="A14:B14"/>
    <mergeCell ref="A15:B15"/>
    <mergeCell ref="A16:B16"/>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 ref="A32:B32"/>
    <mergeCell ref="A33:B33"/>
    <mergeCell ref="A34:B34"/>
    <mergeCell ref="A35:B35"/>
    <mergeCell ref="A36:B36"/>
    <mergeCell ref="A47:B47"/>
    <mergeCell ref="A48:B48"/>
    <mergeCell ref="A49:B49"/>
    <mergeCell ref="A50:B50"/>
    <mergeCell ref="A51:B51"/>
    <mergeCell ref="A42:B42"/>
    <mergeCell ref="A43:B43"/>
    <mergeCell ref="A44:B44"/>
    <mergeCell ref="A45:B45"/>
    <mergeCell ref="A46:B46"/>
    <mergeCell ref="A63:B63"/>
    <mergeCell ref="A64:B64"/>
    <mergeCell ref="A65:B65"/>
    <mergeCell ref="A66:B66"/>
    <mergeCell ref="A62:B62"/>
    <mergeCell ref="A52:B52"/>
    <mergeCell ref="A53:B53"/>
    <mergeCell ref="A54:B54"/>
    <mergeCell ref="A56:B56"/>
    <mergeCell ref="A57:B57"/>
    <mergeCell ref="A55:B55"/>
    <mergeCell ref="A58:B58"/>
    <mergeCell ref="A59:B59"/>
    <mergeCell ref="A60:B60"/>
    <mergeCell ref="A61:B61"/>
    <mergeCell ref="A101:B101"/>
    <mergeCell ref="A102:B102"/>
    <mergeCell ref="A103:B103"/>
    <mergeCell ref="A91:B91"/>
    <mergeCell ref="A95:B95"/>
    <mergeCell ref="A96:B96"/>
    <mergeCell ref="A97:B97"/>
    <mergeCell ref="A98:B98"/>
    <mergeCell ref="A99:B99"/>
    <mergeCell ref="A86:B86"/>
    <mergeCell ref="A87:B87"/>
    <mergeCell ref="A88:B88"/>
    <mergeCell ref="A89:B89"/>
    <mergeCell ref="A90:B90"/>
    <mergeCell ref="A71:B71"/>
    <mergeCell ref="A72:B72"/>
    <mergeCell ref="A73:B73"/>
    <mergeCell ref="A100:B100"/>
    <mergeCell ref="A74:B74"/>
    <mergeCell ref="A69:B69"/>
    <mergeCell ref="A68:B68"/>
    <mergeCell ref="A67:B67"/>
    <mergeCell ref="A80:B80"/>
    <mergeCell ref="A81:B81"/>
    <mergeCell ref="A82:B82"/>
    <mergeCell ref="A83:B83"/>
    <mergeCell ref="A84:B84"/>
    <mergeCell ref="A85:B85"/>
    <mergeCell ref="A75:B75"/>
    <mergeCell ref="A76:B76"/>
    <mergeCell ref="A77:B77"/>
    <mergeCell ref="A78:B78"/>
    <mergeCell ref="A79:B79"/>
    <mergeCell ref="A70:B70"/>
    <mergeCell ref="AC10:AC11"/>
    <mergeCell ref="N7:P7"/>
    <mergeCell ref="Q7:S7"/>
    <mergeCell ref="T7:V7"/>
    <mergeCell ref="W7:Y7"/>
    <mergeCell ref="Z7:AB7"/>
    <mergeCell ref="E7:G7"/>
    <mergeCell ref="H7:J7"/>
    <mergeCell ref="K7:M7"/>
    <mergeCell ref="T8:V8"/>
    <mergeCell ref="W8:Y8"/>
    <mergeCell ref="Z8:AB8"/>
    <mergeCell ref="Q8:S8"/>
    <mergeCell ref="E8:G8"/>
    <mergeCell ref="H8:J8"/>
    <mergeCell ref="K8:M8"/>
    <mergeCell ref="N8:P8"/>
  </mergeCells>
  <conditionalFormatting sqref="C13:D54">
    <cfRule type="expression" dxfId="451" priority="27">
      <formula>$A13=""</formula>
    </cfRule>
    <cfRule type="containsBlanks" dxfId="450" priority="28">
      <formula>LEN(TRIM(C13))=0</formula>
    </cfRule>
    <cfRule type="expression" dxfId="449" priority="26">
      <formula>C$122&gt;C$121</formula>
    </cfRule>
  </conditionalFormatting>
  <conditionalFormatting sqref="C55:D66">
    <cfRule type="expression" dxfId="446" priority="2">
      <formula>$A55=""</formula>
    </cfRule>
  </conditionalFormatting>
  <conditionalFormatting sqref="C56:D66">
    <cfRule type="containsBlanks" dxfId="445" priority="3">
      <formula>LEN(TRIM(C56))=0</formula>
    </cfRule>
    <cfRule type="expression" dxfId="443" priority="1">
      <formula>C$122&gt;C$121</formula>
    </cfRule>
  </conditionalFormatting>
  <conditionalFormatting sqref="C70:D79">
    <cfRule type="containsBlanks" dxfId="442" priority="23">
      <formula>LEN(TRIM(C70))=0</formula>
    </cfRule>
    <cfRule type="expression" dxfId="441" priority="21">
      <formula>C$122&gt;C$121</formula>
    </cfRule>
  </conditionalFormatting>
  <conditionalFormatting sqref="C81:D89">
    <cfRule type="expression" dxfId="440" priority="13">
      <formula>C$122&gt;C$121</formula>
    </cfRule>
    <cfRule type="containsBlanks" dxfId="439" priority="15">
      <formula>LEN(TRIM(C81))=0</formula>
    </cfRule>
  </conditionalFormatting>
  <conditionalFormatting sqref="C95:D102">
    <cfRule type="expression" dxfId="437" priority="5">
      <formula>C$122&gt;C$121</formula>
    </cfRule>
    <cfRule type="expression" dxfId="436" priority="6">
      <formula>$A95=""</formula>
    </cfRule>
    <cfRule type="containsBlanks" dxfId="435" priority="7">
      <formula>LEN(TRIM(C95))=0</formula>
    </cfRule>
  </conditionalFormatting>
  <conditionalFormatting sqref="C67:AB80">
    <cfRule type="expression" dxfId="433" priority="22">
      <formula>$A67=""</formula>
    </cfRule>
  </conditionalFormatting>
  <conditionalFormatting sqref="C81:AB94">
    <cfRule type="expression" dxfId="432" priority="14">
      <formula>$A81=""</formula>
    </cfRule>
  </conditionalFormatting>
  <conditionalFormatting sqref="D90:E90">
    <cfRule type="containsBlanks" dxfId="429" priority="82">
      <formula>LEN(TRIM(D90))=0</formula>
    </cfRule>
  </conditionalFormatting>
  <conditionalFormatting sqref="E13:AB66 E95:AB101">
    <cfRule type="expression" dxfId="428" priority="65">
      <formula>$A13=""</formula>
    </cfRule>
  </conditionalFormatting>
  <conditionalFormatting sqref="G13:G54 J13:J54 M13:M54 P13:P54 S13:S54 V13:V54 Y13:Y54 AB13:AB54 G56:G65 J56:J65 M56:M65 P56:P65 S56:S65 V56:V65 Y56:Y65 AB56:AB65 G95:G101 J95:J101 M95:M101 P95:P101 S95:S101 V95:V101 Y95:Y101 AB95:AB101 G70:G79 J70:J79 M70:M79 P70:P79 S70:S79 V70:V79 Y70:Y79 AB70:AB79 G81:G90 J81:J90 M81:M90 P81:P90 S81:S90 V81:V90 Y81:Y90 AB81:AB90">
    <cfRule type="containsBlanks" dxfId="427" priority="90">
      <formula>LEN(TRIM(G13))=0</formula>
    </cfRule>
  </conditionalFormatting>
  <conditionalFormatting sqref="H90">
    <cfRule type="containsBlanks" dxfId="426" priority="81">
      <formula>LEN(TRIM(H90))=0</formula>
    </cfRule>
  </conditionalFormatting>
  <conditionalFormatting sqref="K90">
    <cfRule type="containsBlanks" dxfId="425" priority="80">
      <formula>LEN(TRIM(K90))=0</formula>
    </cfRule>
  </conditionalFormatting>
  <conditionalFormatting sqref="N90">
    <cfRule type="containsBlanks" dxfId="424" priority="79">
      <formula>LEN(TRIM(N90))=0</formula>
    </cfRule>
  </conditionalFormatting>
  <conditionalFormatting sqref="Q90">
    <cfRule type="containsBlanks" dxfId="423" priority="78">
      <formula>LEN(TRIM(Q90))=0</formula>
    </cfRule>
  </conditionalFormatting>
  <conditionalFormatting sqref="T90">
    <cfRule type="containsBlanks" dxfId="422" priority="77">
      <formula>LEN(TRIM(T90))=0</formula>
    </cfRule>
  </conditionalFormatting>
  <conditionalFormatting sqref="W90">
    <cfRule type="containsBlanks" dxfId="421" priority="76">
      <formula>LEN(TRIM(W90))=0</formula>
    </cfRule>
  </conditionalFormatting>
  <conditionalFormatting sqref="Z90">
    <cfRule type="containsBlanks" dxfId="420" priority="75">
      <formula>LEN(TRIM(Z90))=0</formula>
    </cfRule>
  </conditionalFormatting>
  <conditionalFormatting sqref="AC68:AC69">
    <cfRule type="expression" dxfId="419" priority="62">
      <formula>$A68=""</formula>
    </cfRule>
  </conditionalFormatting>
  <dataValidations disablePrompts="1" count="1">
    <dataValidation type="whole" allowBlank="1" showInputMessage="1" showErrorMessage="1" sqref="AB56:AB66 Y56:Y66 V56:V66 S56:S66 P56:P66 M56:M66 J56:J66 G56:G66" xr:uid="{CB911A43-F7A6-43BC-AD9D-528A4DCD1188}">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9" id="{35FEC37B-FC3B-4993-B6CB-B4E0DC77EEEB}">
            <xm:f>C$119&gt;'Summary - SS'!#REF!</xm:f>
            <x14:dxf>
              <fill>
                <patternFill>
                  <bgColor theme="0" tint="-0.499984740745262"/>
                </patternFill>
              </fill>
            </x14:dxf>
          </x14:cfRule>
          <xm:sqref>C13:C49</xm:sqref>
        </x14:conditionalFormatting>
        <x14:conditionalFormatting xmlns:xm="http://schemas.microsoft.com/office/excel/2006/main">
          <x14:cfRule type="expression" priority="24" id="{C1333126-801A-4FD3-9C62-BD3732936085}">
            <xm:f>C$119&gt;'Summary - SS'!#REF!</xm:f>
            <x14:dxf>
              <fill>
                <patternFill>
                  <bgColor theme="0" tint="-0.499984740745262"/>
                </patternFill>
              </fill>
            </x14:dxf>
          </x14:cfRule>
          <xm:sqref>C70:C79</xm:sqref>
        </x14:conditionalFormatting>
        <x14:conditionalFormatting xmlns:xm="http://schemas.microsoft.com/office/excel/2006/main">
          <x14:cfRule type="expression" priority="57" id="{A11B0C8F-609D-43E1-BB69-0728954D2242}">
            <xm:f>C$119&gt;'Summary - SS'!#REF!</xm:f>
            <x14:dxf>
              <fill>
                <patternFill>
                  <bgColor theme="0" tint="-0.499984740745262"/>
                </patternFill>
              </fill>
            </x14:dxf>
          </x14:cfRule>
          <xm:sqref>C50:D53</xm:sqref>
        </x14:conditionalFormatting>
        <x14:conditionalFormatting xmlns:xm="http://schemas.microsoft.com/office/excel/2006/main">
          <x14:cfRule type="expression" priority="53" id="{C83CA617-5078-43BA-AAF9-F038C315FB52}">
            <xm:f>C$119&gt;'Summary - SS'!#REF!</xm:f>
            <x14:dxf>
              <fill>
                <patternFill>
                  <bgColor theme="0" tint="-0.499984740745262"/>
                </patternFill>
              </fill>
            </x14:dxf>
          </x14:cfRule>
          <xm:sqref>C54:D54</xm:sqref>
        </x14:conditionalFormatting>
        <x14:conditionalFormatting xmlns:xm="http://schemas.microsoft.com/office/excel/2006/main">
          <x14:cfRule type="expression" priority="4" id="{5C89A1C7-82DF-4A7C-AE1E-2252B33AA052}">
            <xm:f>C$119&gt;'Summary - SS'!#REF!</xm:f>
            <x14:dxf>
              <fill>
                <patternFill>
                  <bgColor theme="0" tint="-0.499984740745262"/>
                </patternFill>
              </fill>
            </x14:dxf>
          </x14:cfRule>
          <xm:sqref>C56:D66</xm:sqref>
        </x14:conditionalFormatting>
        <x14:conditionalFormatting xmlns:xm="http://schemas.microsoft.com/office/excel/2006/main">
          <x14:cfRule type="expression" priority="16" id="{31969558-A916-43CF-8565-48CEC74DE083}">
            <xm:f>C$119&gt;'Summary - SS'!#REF!</xm:f>
            <x14:dxf>
              <fill>
                <patternFill>
                  <bgColor theme="0" tint="-0.499984740745262"/>
                </patternFill>
              </fill>
            </x14:dxf>
          </x14:cfRule>
          <xm:sqref>C81:D89</xm:sqref>
        </x14:conditionalFormatting>
        <x14:conditionalFormatting xmlns:xm="http://schemas.microsoft.com/office/excel/2006/main">
          <x14:cfRule type="expression" priority="8" id="{53C7EBF3-0658-428D-BEE4-80EDCB0EF610}">
            <xm:f>C$119&gt;'Summary - SS'!#REF!</xm:f>
            <x14:dxf>
              <fill>
                <patternFill>
                  <bgColor theme="0" tint="-0.499984740745262"/>
                </patternFill>
              </fill>
            </x14:dxf>
          </x14:cfRule>
          <xm:sqref>C95:D102</xm:sqref>
        </x14:conditionalFormatting>
        <x14:conditionalFormatting xmlns:xm="http://schemas.microsoft.com/office/excel/2006/main">
          <x14:cfRule type="expression" priority="61" id="{F283B3AD-DE87-4D36-8513-4D08670AA007}">
            <xm:f>D$119&gt;'Summary - SS'!#REF!</xm:f>
            <x14:dxf>
              <fill>
                <patternFill>
                  <bgColor theme="0" tint="-0.499984740745262"/>
                </patternFill>
              </fill>
            </x14:dxf>
          </x14:cfRule>
          <xm:sqref>D13:D49</xm:sqref>
        </x14:conditionalFormatting>
        <x14:conditionalFormatting xmlns:xm="http://schemas.microsoft.com/office/excel/2006/main">
          <x14:cfRule type="expression" priority="45" id="{714AF9BE-79E2-4D6B-B80A-D867EB12084D}">
            <xm:f>D$119&gt;'Summary - SS'!#REF!</xm:f>
            <x14:dxf>
              <fill>
                <patternFill>
                  <bgColor theme="0" tint="-0.499984740745262"/>
                </patternFill>
              </fill>
            </x14:dxf>
          </x14:cfRule>
          <xm:sqref>D70:D79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99"/>
    <pageSetUpPr fitToPage="1"/>
  </sheetPr>
  <dimension ref="A1:K150"/>
  <sheetViews>
    <sheetView showZeros="0" zoomScale="115" zoomScaleNormal="115" workbookViewId="0"/>
  </sheetViews>
  <sheetFormatPr defaultColWidth="0" defaultRowHeight="12.5" zeroHeight="1"/>
  <cols>
    <col min="1" max="1" width="31.7265625" style="8" customWidth="1"/>
    <col min="2" max="2" width="10.7265625" style="8" customWidth="1"/>
    <col min="3" max="3" width="11.26953125" style="180" customWidth="1"/>
    <col min="4" max="4" width="74.26953125" style="4" customWidth="1"/>
    <col min="5" max="5" width="26.7265625" style="8" customWidth="1"/>
    <col min="6" max="6" width="20.7265625" style="8" customWidth="1"/>
    <col min="7" max="7" width="16" style="703" customWidth="1"/>
    <col min="8" max="8" width="20.54296875" style="703" hidden="1" customWidth="1"/>
    <col min="9" max="9" width="20.54296875" style="8" hidden="1" customWidth="1"/>
    <col min="10" max="10" width="19.7265625" style="8" hidden="1" customWidth="1"/>
    <col min="11" max="11" width="0" style="8" hidden="1" customWidth="1"/>
    <col min="12" max="16384" width="10.81640625" style="8" hidden="1"/>
  </cols>
  <sheetData>
    <row r="1" spans="1:11" s="33" customFormat="1" ht="15" customHeight="1">
      <c r="A1" s="32" t="s">
        <v>218</v>
      </c>
      <c r="B1" s="32"/>
      <c r="C1" s="32"/>
      <c r="D1" s="32"/>
    </row>
    <row r="2" spans="1:11" ht="20.25" customHeight="1">
      <c r="A2" s="32" t="s">
        <v>325</v>
      </c>
      <c r="B2" s="1464"/>
      <c r="C2" s="1464"/>
      <c r="G2" s="8"/>
      <c r="H2" s="8"/>
    </row>
    <row r="3" spans="1:11" ht="27.75" customHeight="1" thickBot="1">
      <c r="A3" s="1126" t="str">
        <f>'Summary - Start Up '!B8</f>
        <v>Start Up - Supportive Services</v>
      </c>
      <c r="B3" s="1567"/>
      <c r="C3" s="1567"/>
      <c r="D3" s="665"/>
      <c r="G3" s="207"/>
      <c r="H3" s="207"/>
      <c r="I3" s="207"/>
      <c r="J3" s="207"/>
      <c r="K3" s="207"/>
    </row>
    <row r="4" spans="1:11" s="4" customFormat="1" ht="39.5" thickBot="1">
      <c r="A4" s="1076" t="s">
        <v>329</v>
      </c>
      <c r="B4" s="1079" t="s">
        <v>317</v>
      </c>
      <c r="C4" s="1080" t="s">
        <v>318</v>
      </c>
      <c r="D4" s="1077" t="s">
        <v>330</v>
      </c>
      <c r="E4" s="1078" t="s">
        <v>331</v>
      </c>
      <c r="F4" s="8"/>
      <c r="G4" s="704"/>
      <c r="H4" s="704"/>
      <c r="I4" s="14"/>
    </row>
    <row r="5" spans="1:11">
      <c r="A5" s="826">
        <f>'Salary Detail - Start Up '!A14</f>
        <v>0</v>
      </c>
      <c r="B5" s="6">
        <f>'Salary Detail - Start Up '!K14+'Salary Detail - Start Up '!F14</f>
        <v>0</v>
      </c>
      <c r="C5" s="195">
        <f>'Salary Detail - Start Up '!BQ14</f>
        <v>0</v>
      </c>
      <c r="D5" s="1070"/>
      <c r="E5" s="1064"/>
      <c r="I5" s="7"/>
      <c r="J5" s="14"/>
    </row>
    <row r="6" spans="1:11">
      <c r="A6" s="826">
        <f>'Salary Detail - Start Up '!A15</f>
        <v>0</v>
      </c>
      <c r="B6" s="6">
        <f>'Salary Detail - Start Up '!K15+'Salary Detail - Start Up '!F15</f>
        <v>0</v>
      </c>
      <c r="C6" s="195">
        <f>'Salary Detail - Start Up '!BQ15</f>
        <v>0</v>
      </c>
      <c r="D6" s="1070"/>
      <c r="E6" s="1072"/>
      <c r="I6" s="208"/>
      <c r="J6" s="14"/>
    </row>
    <row r="7" spans="1:11">
      <c r="A7" s="826">
        <f>'Salary Detail - Start Up '!A16</f>
        <v>0</v>
      </c>
      <c r="B7" s="6">
        <f>'Salary Detail - Start Up '!K16+'Salary Detail - Start Up '!F16</f>
        <v>0</v>
      </c>
      <c r="C7" s="195">
        <f>'Salary Detail - Start Up '!BQ16</f>
        <v>0</v>
      </c>
      <c r="D7" s="1070"/>
      <c r="E7" s="1072"/>
      <c r="I7" s="209"/>
      <c r="J7" s="14"/>
    </row>
    <row r="8" spans="1:11">
      <c r="A8" s="826">
        <f>'Salary Detail - Start Up '!A17</f>
        <v>0</v>
      </c>
      <c r="B8" s="6">
        <f>'Salary Detail - Start Up '!K17+'Salary Detail - Start Up '!F17</f>
        <v>0</v>
      </c>
      <c r="C8" s="195">
        <f>'Salary Detail - Start Up '!BQ17</f>
        <v>0</v>
      </c>
      <c r="D8" s="1070"/>
      <c r="E8" s="1072"/>
      <c r="I8" s="7"/>
      <c r="J8" s="14"/>
    </row>
    <row r="9" spans="1:11">
      <c r="A9" s="826">
        <f>'Salary Detail - Start Up '!A18</f>
        <v>0</v>
      </c>
      <c r="B9" s="6">
        <f>'Salary Detail - Start Up '!K18+'Salary Detail - Start Up '!F18</f>
        <v>0</v>
      </c>
      <c r="C9" s="195">
        <f>'Salary Detail - Start Up '!BQ18</f>
        <v>0</v>
      </c>
      <c r="D9" s="1070"/>
      <c r="E9" s="1072"/>
      <c r="I9" s="7"/>
      <c r="J9" s="14"/>
    </row>
    <row r="10" spans="1:11">
      <c r="A10" s="826">
        <f>'Salary Detail - Start Up '!A19</f>
        <v>0</v>
      </c>
      <c r="B10" s="6">
        <f>'Salary Detail - Start Up '!K19+'Salary Detail - Start Up '!F19</f>
        <v>0</v>
      </c>
      <c r="C10" s="195">
        <f>'Salary Detail - Start Up '!BQ19</f>
        <v>0</v>
      </c>
      <c r="D10" s="1070"/>
      <c r="E10" s="1072"/>
      <c r="I10" s="7"/>
      <c r="J10" s="14"/>
    </row>
    <row r="11" spans="1:11">
      <c r="A11" s="826">
        <f>'Salary Detail - Start Up '!A20</f>
        <v>0</v>
      </c>
      <c r="B11" s="6">
        <f>'Salary Detail - Start Up '!K20+'Salary Detail - Start Up '!F20</f>
        <v>0</v>
      </c>
      <c r="C11" s="195">
        <f>'Salary Detail - Start Up '!BQ20</f>
        <v>0</v>
      </c>
      <c r="D11" s="1070"/>
      <c r="E11" s="1072"/>
      <c r="I11" s="7"/>
      <c r="J11" s="14"/>
    </row>
    <row r="12" spans="1:11" s="731" customFormat="1">
      <c r="A12" s="806">
        <f>'Salary Detail - Start Up '!A21</f>
        <v>0</v>
      </c>
      <c r="B12" s="6">
        <f>'Salary Detail - Start Up '!K21+'Salary Detail - Start Up '!F21</f>
        <v>0</v>
      </c>
      <c r="C12" s="195">
        <f>'Salary Detail - Start Up '!BQ21</f>
        <v>0</v>
      </c>
      <c r="D12" s="1071"/>
      <c r="E12" s="1073"/>
      <c r="F12" s="8"/>
      <c r="G12" s="728"/>
      <c r="H12" s="728"/>
      <c r="I12" s="729"/>
      <c r="J12" s="807"/>
    </row>
    <row r="13" spans="1:11" s="731" customFormat="1">
      <c r="A13" s="806">
        <f>'Salary Detail - Start Up '!A22</f>
        <v>0</v>
      </c>
      <c r="B13" s="6">
        <f>'Salary Detail - Start Up '!K22+'Salary Detail - Start Up '!F22</f>
        <v>0</v>
      </c>
      <c r="C13" s="195">
        <f>'Salary Detail - Start Up '!BQ22</f>
        <v>0</v>
      </c>
      <c r="D13" s="1071"/>
      <c r="E13" s="1073"/>
      <c r="F13" s="8"/>
      <c r="G13" s="728"/>
      <c r="H13" s="728"/>
      <c r="I13" s="729"/>
      <c r="J13" s="807"/>
    </row>
    <row r="14" spans="1:11" s="731" customFormat="1">
      <c r="A14" s="806">
        <f>'Salary Detail - Start Up '!A23</f>
        <v>0</v>
      </c>
      <c r="B14" s="6">
        <f>'Salary Detail - Start Up '!K23+'Salary Detail - Start Up '!F23</f>
        <v>0</v>
      </c>
      <c r="C14" s="195">
        <f>'Salary Detail - Start Up '!BQ23</f>
        <v>0</v>
      </c>
      <c r="D14" s="1071"/>
      <c r="E14" s="1073"/>
      <c r="F14" s="8"/>
      <c r="G14" s="728"/>
      <c r="H14" s="728"/>
      <c r="I14" s="729"/>
      <c r="J14" s="807"/>
    </row>
    <row r="15" spans="1:11">
      <c r="A15" s="826">
        <f>'Salary Detail - Start Up '!A24</f>
        <v>0</v>
      </c>
      <c r="B15" s="6">
        <f>'Salary Detail - Start Up '!K24+'Salary Detail - Start Up '!F24</f>
        <v>0</v>
      </c>
      <c r="C15" s="195">
        <f>'Salary Detail - Start Up '!BQ24</f>
        <v>0</v>
      </c>
      <c r="D15" s="1070"/>
      <c r="E15" s="1072"/>
      <c r="I15" s="7"/>
      <c r="J15" s="14"/>
    </row>
    <row r="16" spans="1:11">
      <c r="A16" s="826">
        <f>'Salary Detail - Start Up '!A25</f>
        <v>0</v>
      </c>
      <c r="B16" s="6">
        <f>'Salary Detail - Start Up '!K25+'Salary Detail - Start Up '!F25</f>
        <v>0</v>
      </c>
      <c r="C16" s="195">
        <f>'Salary Detail - Start Up '!BQ25</f>
        <v>0</v>
      </c>
      <c r="D16" s="1070"/>
      <c r="E16" s="1072"/>
      <c r="I16" s="7"/>
      <c r="J16" s="14"/>
    </row>
    <row r="17" spans="1:10">
      <c r="A17" s="826">
        <f>'Salary Detail - Start Up '!A26</f>
        <v>0</v>
      </c>
      <c r="B17" s="6">
        <f>'Salary Detail - Start Up '!K26+'Salary Detail - Start Up '!F26</f>
        <v>0</v>
      </c>
      <c r="C17" s="195">
        <f>'Salary Detail - Start Up '!BQ26</f>
        <v>0</v>
      </c>
      <c r="D17" s="1070"/>
      <c r="E17" s="1072"/>
      <c r="I17" s="7"/>
      <c r="J17" s="14"/>
    </row>
    <row r="18" spans="1:10">
      <c r="A18" s="826">
        <f>'Salary Detail - Start Up '!A27</f>
        <v>0</v>
      </c>
      <c r="B18" s="6">
        <f>'Salary Detail - Start Up '!K27+'Salary Detail - Start Up '!F27</f>
        <v>0</v>
      </c>
      <c r="C18" s="195">
        <f>'Salary Detail - Start Up '!BQ27</f>
        <v>0</v>
      </c>
      <c r="D18" s="1070"/>
      <c r="E18" s="1072"/>
      <c r="I18" s="7"/>
      <c r="J18" s="14"/>
    </row>
    <row r="19" spans="1:10">
      <c r="A19" s="826">
        <f>'Salary Detail - Start Up '!A28</f>
        <v>0</v>
      </c>
      <c r="B19" s="6">
        <f>'Salary Detail - Start Up '!K28+'Salary Detail - Start Up '!F28</f>
        <v>0</v>
      </c>
      <c r="C19" s="195">
        <f>'Salary Detail - Start Up '!BQ28</f>
        <v>0</v>
      </c>
      <c r="D19" s="1070"/>
      <c r="E19" s="1072"/>
      <c r="I19" s="7"/>
      <c r="J19" s="14"/>
    </row>
    <row r="20" spans="1:10">
      <c r="A20" s="826">
        <f>'Salary Detail - Start Up '!A29</f>
        <v>0</v>
      </c>
      <c r="B20" s="6">
        <f>'Salary Detail - Start Up '!K29+'Salary Detail - Start Up '!F29</f>
        <v>0</v>
      </c>
      <c r="C20" s="195">
        <f>'Salary Detail - Start Up '!BQ29</f>
        <v>0</v>
      </c>
      <c r="D20" s="1070"/>
      <c r="E20" s="1072"/>
      <c r="I20" s="7"/>
      <c r="J20" s="14"/>
    </row>
    <row r="21" spans="1:10">
      <c r="A21" s="826">
        <f>'Salary Detail - Start Up '!A30</f>
        <v>0</v>
      </c>
      <c r="B21" s="6">
        <f>'Salary Detail - Start Up '!K30+'Salary Detail - Start Up '!F30</f>
        <v>0</v>
      </c>
      <c r="C21" s="195">
        <f>'Salary Detail - Start Up '!BQ30</f>
        <v>0</v>
      </c>
      <c r="D21" s="1070"/>
      <c r="E21" s="1072"/>
      <c r="I21" s="7"/>
      <c r="J21" s="14"/>
    </row>
    <row r="22" spans="1:10">
      <c r="A22" s="826">
        <f>'Salary Detail - Start Up '!A31</f>
        <v>0</v>
      </c>
      <c r="B22" s="6">
        <f>'Salary Detail - Start Up '!K31+'Salary Detail - Start Up '!F31</f>
        <v>0</v>
      </c>
      <c r="C22" s="195">
        <f>'Salary Detail - Start Up '!BQ31</f>
        <v>0</v>
      </c>
      <c r="D22" s="1070"/>
      <c r="E22" s="1072"/>
      <c r="I22" s="7"/>
      <c r="J22" s="14"/>
    </row>
    <row r="23" spans="1:10">
      <c r="A23" s="826">
        <f>'Salary Detail - Start Up '!A32</f>
        <v>0</v>
      </c>
      <c r="B23" s="6">
        <f>'Salary Detail - Start Up '!K32+'Salary Detail - Start Up '!F32</f>
        <v>0</v>
      </c>
      <c r="C23" s="195">
        <f>'Salary Detail - Start Up '!BQ32</f>
        <v>0</v>
      </c>
      <c r="D23" s="1070"/>
      <c r="E23" s="1072"/>
      <c r="I23" s="7"/>
      <c r="J23" s="14"/>
    </row>
    <row r="24" spans="1:10">
      <c r="A24" s="826">
        <f>'Salary Detail - Start Up '!A33</f>
        <v>0</v>
      </c>
      <c r="B24" s="6">
        <f>'Salary Detail - Start Up '!K33+'Salary Detail - Start Up '!F33</f>
        <v>0</v>
      </c>
      <c r="C24" s="195">
        <f>'Salary Detail - Start Up '!BQ33</f>
        <v>0</v>
      </c>
      <c r="D24" s="1070"/>
      <c r="E24" s="1072"/>
      <c r="I24" s="7"/>
      <c r="J24" s="14"/>
    </row>
    <row r="25" spans="1:10">
      <c r="A25" s="826">
        <f>'Salary Detail - Start Up '!A34</f>
        <v>0</v>
      </c>
      <c r="B25" s="6">
        <f>'Salary Detail - Start Up '!K34+'Salary Detail - Start Up '!F34</f>
        <v>0</v>
      </c>
      <c r="C25" s="195">
        <f>'Salary Detail - Start Up '!BQ34</f>
        <v>0</v>
      </c>
      <c r="D25" s="1070"/>
      <c r="E25" s="1072"/>
      <c r="I25" s="7"/>
      <c r="J25" s="14"/>
    </row>
    <row r="26" spans="1:10">
      <c r="A26" s="826">
        <f>'Salary Detail - Start Up '!A35</f>
        <v>0</v>
      </c>
      <c r="B26" s="6">
        <f>'Salary Detail - Start Up '!K35+'Salary Detail - Start Up '!F35</f>
        <v>0</v>
      </c>
      <c r="C26" s="195">
        <f>'Salary Detail - Start Up '!BQ35</f>
        <v>0</v>
      </c>
      <c r="D26" s="1070"/>
      <c r="E26" s="1072"/>
      <c r="I26" s="7"/>
      <c r="J26" s="14"/>
    </row>
    <row r="27" spans="1:10">
      <c r="A27" s="826">
        <f>'Salary Detail - Start Up '!A36</f>
        <v>0</v>
      </c>
      <c r="B27" s="6">
        <f>'Salary Detail - Start Up '!K36+'Salary Detail - Start Up '!F36</f>
        <v>0</v>
      </c>
      <c r="C27" s="195">
        <f>'Salary Detail - Start Up '!BQ36</f>
        <v>0</v>
      </c>
      <c r="D27" s="1070"/>
      <c r="E27" s="1072"/>
      <c r="J27" s="14"/>
    </row>
    <row r="28" spans="1:10">
      <c r="A28" s="826">
        <f>'Salary Detail - Start Up '!A37</f>
        <v>0</v>
      </c>
      <c r="B28" s="6">
        <f>'Salary Detail - Start Up '!K37+'Salary Detail - Start Up '!F37</f>
        <v>0</v>
      </c>
      <c r="C28" s="195">
        <f>'Salary Detail - Start Up '!BQ37</f>
        <v>0</v>
      </c>
      <c r="D28" s="1070"/>
      <c r="E28" s="1072"/>
      <c r="I28" s="7"/>
      <c r="J28" s="14"/>
    </row>
    <row r="29" spans="1:10">
      <c r="A29" s="826">
        <f>'Salary Detail - Start Up '!A38</f>
        <v>0</v>
      </c>
      <c r="B29" s="6">
        <f>'Salary Detail - Start Up '!K38+'Salary Detail - Start Up '!F38</f>
        <v>0</v>
      </c>
      <c r="C29" s="195">
        <f>'Salary Detail - Start Up '!BQ38</f>
        <v>0</v>
      </c>
      <c r="D29" s="1070"/>
      <c r="E29" s="1072"/>
      <c r="I29" s="7"/>
      <c r="J29" s="14"/>
    </row>
    <row r="30" spans="1:10">
      <c r="A30" s="826">
        <f>'Salary Detail - Start Up '!A39</f>
        <v>0</v>
      </c>
      <c r="B30" s="6">
        <f>'Salary Detail - Start Up '!K39+'Salary Detail - Start Up '!F39</f>
        <v>0</v>
      </c>
      <c r="C30" s="195">
        <f>'Salary Detail - Start Up '!BQ39</f>
        <v>0</v>
      </c>
      <c r="D30" s="1070"/>
      <c r="E30" s="1072"/>
      <c r="I30" s="7"/>
      <c r="J30" s="14"/>
    </row>
    <row r="31" spans="1:10">
      <c r="A31" s="826">
        <f>'Salary Detail - Start Up '!A40</f>
        <v>0</v>
      </c>
      <c r="B31" s="6">
        <f>'Salary Detail - Start Up '!K40+'Salary Detail - Start Up '!F40</f>
        <v>0</v>
      </c>
      <c r="C31" s="195">
        <f>'Salary Detail - Start Up '!BQ40</f>
        <v>0</v>
      </c>
      <c r="D31" s="1070"/>
      <c r="E31" s="1072"/>
      <c r="I31" s="7"/>
      <c r="J31" s="14"/>
    </row>
    <row r="32" spans="1:10">
      <c r="A32" s="826">
        <f>'Salary Detail - Start Up '!A41</f>
        <v>0</v>
      </c>
      <c r="B32" s="6">
        <f>'Salary Detail - Start Up '!K41+'Salary Detail - Start Up '!F41</f>
        <v>0</v>
      </c>
      <c r="C32" s="195">
        <f>'Salary Detail - Start Up '!BQ41</f>
        <v>0</v>
      </c>
      <c r="D32" s="1070"/>
      <c r="E32" s="1072"/>
      <c r="I32" s="7"/>
      <c r="J32" s="14"/>
    </row>
    <row r="33" spans="1:10">
      <c r="A33" s="826">
        <f>'Salary Detail - Start Up '!A42</f>
        <v>0</v>
      </c>
      <c r="B33" s="6">
        <f>'Salary Detail - Start Up '!K42+'Salary Detail - Start Up '!F42</f>
        <v>0</v>
      </c>
      <c r="C33" s="195">
        <f>'Salary Detail - Start Up '!BQ42</f>
        <v>0</v>
      </c>
      <c r="D33" s="1070"/>
      <c r="E33" s="1072"/>
      <c r="I33" s="7"/>
      <c r="J33" s="14"/>
    </row>
    <row r="34" spans="1:10">
      <c r="A34" s="826">
        <f>'Salary Detail - Start Up '!A43</f>
        <v>0</v>
      </c>
      <c r="B34" s="6">
        <f>'Salary Detail - Start Up '!K43+'Salary Detail - Start Up '!F43</f>
        <v>0</v>
      </c>
      <c r="C34" s="195">
        <f>'Salary Detail - Start Up '!BQ43</f>
        <v>0</v>
      </c>
      <c r="D34" s="1070"/>
      <c r="E34" s="1072"/>
      <c r="I34" s="7"/>
      <c r="J34" s="14"/>
    </row>
    <row r="35" spans="1:10">
      <c r="A35" s="826">
        <f>'Salary Detail - Start Up '!A44</f>
        <v>0</v>
      </c>
      <c r="B35" s="6">
        <f>'Salary Detail - Start Up '!K44+'Salary Detail - Start Up '!F44</f>
        <v>0</v>
      </c>
      <c r="C35" s="195">
        <f>'Salary Detail - Start Up '!BQ44</f>
        <v>0</v>
      </c>
      <c r="D35" s="1070"/>
      <c r="E35" s="1072"/>
      <c r="I35" s="7"/>
      <c r="J35" s="14"/>
    </row>
    <row r="36" spans="1:10">
      <c r="A36" s="826">
        <f>'Salary Detail - Start Up '!A45</f>
        <v>0</v>
      </c>
      <c r="B36" s="6">
        <f>'Salary Detail - Start Up '!K45+'Salary Detail - Start Up '!F45</f>
        <v>0</v>
      </c>
      <c r="C36" s="195">
        <f>'Salary Detail - Start Up '!BQ45</f>
        <v>0</v>
      </c>
      <c r="D36" s="1070"/>
      <c r="E36" s="1072"/>
      <c r="I36" s="7"/>
      <c r="J36" s="14"/>
    </row>
    <row r="37" spans="1:10">
      <c r="A37" s="826">
        <f>'Salary Detail - Start Up '!A46</f>
        <v>0</v>
      </c>
      <c r="B37" s="6">
        <f>'Salary Detail - Start Up '!K46+'Salary Detail - Start Up '!F46</f>
        <v>0</v>
      </c>
      <c r="C37" s="195">
        <f>'Salary Detail - Start Up '!BQ46</f>
        <v>0</v>
      </c>
      <c r="D37" s="1070"/>
      <c r="E37" s="1072"/>
      <c r="I37" s="7"/>
      <c r="J37" s="14"/>
    </row>
    <row r="38" spans="1:10">
      <c r="A38" s="826">
        <f>'Salary Detail - Start Up '!A47</f>
        <v>0</v>
      </c>
      <c r="B38" s="6">
        <f>'Salary Detail - Start Up '!K47+'Salary Detail - Start Up '!F47</f>
        <v>0</v>
      </c>
      <c r="C38" s="195">
        <f>'Salary Detail - Start Up '!BQ47</f>
        <v>0</v>
      </c>
      <c r="D38" s="1070"/>
      <c r="E38" s="1072"/>
      <c r="I38" s="7"/>
      <c r="J38" s="14"/>
    </row>
    <row r="39" spans="1:10">
      <c r="A39" s="826">
        <f>'Salary Detail - Start Up '!A48</f>
        <v>0</v>
      </c>
      <c r="B39" s="6">
        <f>'Salary Detail - Start Up '!K48+'Salary Detail - Start Up '!F48</f>
        <v>0</v>
      </c>
      <c r="C39" s="195">
        <f>'Salary Detail - Start Up '!BQ48</f>
        <v>0</v>
      </c>
      <c r="D39" s="1070"/>
      <c r="E39" s="1072"/>
      <c r="I39" s="7"/>
      <c r="J39" s="14"/>
    </row>
    <row r="40" spans="1:10">
      <c r="A40" s="826">
        <f>'Salary Detail - Start Up '!A49</f>
        <v>0</v>
      </c>
      <c r="B40" s="6">
        <f>'Salary Detail - Start Up '!K49+'Salary Detail - Start Up '!F49</f>
        <v>0</v>
      </c>
      <c r="C40" s="195">
        <f>'Salary Detail - Start Up '!BQ49</f>
        <v>0</v>
      </c>
      <c r="D40" s="1070"/>
      <c r="E40" s="1072"/>
      <c r="I40" s="7"/>
      <c r="J40" s="14"/>
    </row>
    <row r="41" spans="1:10">
      <c r="A41" s="826">
        <f>'Salary Detail - Start Up '!A50</f>
        <v>0</v>
      </c>
      <c r="B41" s="6">
        <f>'Salary Detail - Start Up '!K50+'Salary Detail - Start Up '!F50</f>
        <v>0</v>
      </c>
      <c r="C41" s="195">
        <f>'Salary Detail - Start Up '!BQ50</f>
        <v>0</v>
      </c>
      <c r="D41" s="1070"/>
      <c r="E41" s="1074"/>
    </row>
    <row r="42" spans="1:10">
      <c r="A42" s="826">
        <f>'Salary Detail - Start Up '!A51</f>
        <v>0</v>
      </c>
      <c r="B42" s="6">
        <f>'Salary Detail - Start Up '!K51+'Salary Detail - Start Up '!F51</f>
        <v>0</v>
      </c>
      <c r="C42" s="195">
        <f>'Salary Detail - Start Up '!BQ51</f>
        <v>0</v>
      </c>
      <c r="D42" s="1070"/>
      <c r="E42" s="1074"/>
    </row>
    <row r="43" spans="1:10" ht="15.65" customHeight="1">
      <c r="A43" s="826">
        <f>'Salary Detail - Start Up '!A52</f>
        <v>0</v>
      </c>
      <c r="B43" s="6">
        <f>'Salary Detail - Start Up '!K52+'Salary Detail - Start Up '!F52</f>
        <v>0</v>
      </c>
      <c r="C43" s="195">
        <f>'Salary Detail - Start Up '!BQ52</f>
        <v>0</v>
      </c>
      <c r="D43" s="1070"/>
      <c r="E43" s="1072"/>
      <c r="I43" s="7"/>
      <c r="J43" s="14"/>
    </row>
    <row r="44" spans="1:10" ht="15.65" customHeight="1">
      <c r="A44" s="826">
        <f>'Salary Detail - Start Up '!A53</f>
        <v>0</v>
      </c>
      <c r="B44" s="6">
        <f>'Salary Detail - Start Up '!K53+'Salary Detail - Start Up '!F53</f>
        <v>0</v>
      </c>
      <c r="C44" s="195">
        <f>'Salary Detail - Start Up '!BQ53</f>
        <v>0</v>
      </c>
      <c r="D44" s="1070"/>
      <c r="E44" s="1072"/>
      <c r="I44" s="7"/>
      <c r="J44" s="14"/>
    </row>
    <row r="45" spans="1:10" ht="15.65" customHeight="1">
      <c r="A45" s="826">
        <f>'Salary Detail - Start Up '!A54</f>
        <v>0</v>
      </c>
      <c r="B45" s="6">
        <f>'Salary Detail - Start Up '!K54+'Salary Detail - Start Up '!F54</f>
        <v>0</v>
      </c>
      <c r="C45" s="195">
        <f>'Salary Detail - Start Up '!BQ54</f>
        <v>0</v>
      </c>
      <c r="D45" s="1070"/>
      <c r="E45" s="1072"/>
      <c r="I45" s="7"/>
      <c r="J45" s="14"/>
    </row>
    <row r="46" spans="1:10" ht="15.65" customHeight="1">
      <c r="A46" s="829">
        <f>'Salary Detail - Start Up '!A55</f>
        <v>0</v>
      </c>
      <c r="B46" s="6">
        <f>'Salary Detail - Start Up '!K55+'Salary Detail - Start Up '!F55</f>
        <v>0</v>
      </c>
      <c r="C46" s="195">
        <f>'Salary Detail - Start Up '!BQ55</f>
        <v>0</v>
      </c>
      <c r="D46" s="1070"/>
      <c r="E46" s="1075"/>
      <c r="I46" s="7"/>
      <c r="J46" s="14"/>
    </row>
    <row r="47" spans="1:10" ht="15.65" customHeight="1">
      <c r="A47" s="829" t="s">
        <v>333</v>
      </c>
      <c r="B47" s="210">
        <f>SUM(B5:B46)</f>
        <v>0</v>
      </c>
      <c r="C47" s="182">
        <f>SUM(C5:C46)</f>
        <v>0</v>
      </c>
      <c r="D47" s="1069"/>
      <c r="E47" s="1065"/>
      <c r="I47" s="7"/>
      <c r="J47" s="14"/>
    </row>
    <row r="48" spans="1:10" s="731" customFormat="1" ht="24" customHeight="1">
      <c r="A48" s="719" t="s">
        <v>334</v>
      </c>
      <c r="B48" s="1050" t="str">
        <f>IFERROR(C48/C47,"")</f>
        <v/>
      </c>
      <c r="C48" s="721">
        <f>'Salary Detail - Start Up '!BQ59</f>
        <v>0</v>
      </c>
      <c r="D48" s="1067" t="s">
        <v>335</v>
      </c>
      <c r="E48" s="1066"/>
      <c r="F48" s="8"/>
      <c r="G48" s="727"/>
      <c r="H48" s="728"/>
      <c r="I48" s="729"/>
      <c r="J48" s="730"/>
    </row>
    <row r="49" spans="1:10" s="731" customFormat="1" ht="16.5" customHeight="1" thickBot="1">
      <c r="A49" s="1467" t="s">
        <v>336</v>
      </c>
      <c r="B49" s="1468"/>
      <c r="C49" s="723">
        <f>C47+C48</f>
        <v>0</v>
      </c>
      <c r="D49" s="1068"/>
      <c r="E49" s="875"/>
      <c r="F49" s="8"/>
      <c r="G49" s="727"/>
      <c r="H49" s="728"/>
      <c r="I49" s="729"/>
      <c r="J49" s="730"/>
    </row>
    <row r="50" spans="1:10" ht="13" thickBot="1">
      <c r="A50" s="10"/>
      <c r="B50" s="12"/>
      <c r="C50" s="181"/>
      <c r="E50" s="10"/>
      <c r="G50" s="705"/>
      <c r="I50" s="7"/>
      <c r="J50" s="4"/>
    </row>
    <row r="51" spans="1:10" s="4" customFormat="1" ht="39" customHeight="1">
      <c r="A51" s="1465" t="s">
        <v>263</v>
      </c>
      <c r="B51" s="1466"/>
      <c r="C51" s="212" t="s">
        <v>290</v>
      </c>
      <c r="D51" s="211" t="s">
        <v>330</v>
      </c>
      <c r="E51" s="213" t="s">
        <v>331</v>
      </c>
      <c r="F51" s="8"/>
      <c r="G51" s="704"/>
      <c r="H51" s="704"/>
    </row>
    <row r="52" spans="1:10">
      <c r="A52" s="1462" t="str">
        <f>'Operating Detail - Start Up '!A13</f>
        <v>Rental of Property</v>
      </c>
      <c r="B52" s="1463"/>
      <c r="C52" s="228">
        <f>'Operating Detail - Start Up '!AC13</f>
        <v>0</v>
      </c>
      <c r="D52" s="657"/>
      <c r="E52" s="658"/>
      <c r="I52" s="11"/>
      <c r="J52" s="4"/>
    </row>
    <row r="53" spans="1:10">
      <c r="A53" s="1462" t="str">
        <f>'Operating Detail - Start Up '!A14</f>
        <v xml:space="preserve">Utilities(Elec, Water, Gas, Phone, Scavenger) </v>
      </c>
      <c r="B53" s="1463"/>
      <c r="C53" s="228">
        <f>'Operating Detail - Start Up '!AC14</f>
        <v>0</v>
      </c>
      <c r="D53" s="657"/>
      <c r="E53" s="659"/>
      <c r="I53" s="11"/>
      <c r="J53" s="4"/>
    </row>
    <row r="54" spans="1:10">
      <c r="A54" s="1462" t="str">
        <f>'Operating Detail - Start Up '!A15</f>
        <v>Office Supplies, Postage</v>
      </c>
      <c r="B54" s="1463"/>
      <c r="C54" s="228">
        <f>'Operating Detail - Start Up '!AC15</f>
        <v>0</v>
      </c>
      <c r="D54" s="657"/>
      <c r="E54" s="660"/>
      <c r="I54" s="7"/>
      <c r="J54" s="14"/>
    </row>
    <row r="55" spans="1:10">
      <c r="A55" s="1462" t="str">
        <f>'Operating Detail - Start Up '!A16</f>
        <v>Building Maintenance Supplies and Repair</v>
      </c>
      <c r="B55" s="1463"/>
      <c r="C55" s="228">
        <f>'Operating Detail - Start Up '!AC16</f>
        <v>0</v>
      </c>
      <c r="D55" s="657"/>
      <c r="E55" s="659"/>
      <c r="I55" s="7"/>
      <c r="J55" s="14"/>
    </row>
    <row r="56" spans="1:10">
      <c r="A56" s="1462" t="str">
        <f>'Operating Detail - Start Up '!A17</f>
        <v>Printing and Reproduction</v>
      </c>
      <c r="B56" s="1463"/>
      <c r="C56" s="228">
        <f>'Operating Detail - Start Up '!AC17</f>
        <v>0</v>
      </c>
      <c r="D56" s="657"/>
      <c r="E56" s="659"/>
      <c r="I56" s="11"/>
      <c r="J56" s="14"/>
    </row>
    <row r="57" spans="1:10">
      <c r="A57" s="1462" t="str">
        <f>'Operating Detail - Start Up '!A18</f>
        <v>Insurance</v>
      </c>
      <c r="B57" s="1463"/>
      <c r="C57" s="228">
        <f>'Operating Detail - Start Up '!AC18</f>
        <v>0</v>
      </c>
      <c r="D57" s="657"/>
      <c r="E57" s="659"/>
      <c r="I57" s="11"/>
      <c r="J57" s="14"/>
    </row>
    <row r="58" spans="1:10">
      <c r="A58" s="1462" t="str">
        <f>'Operating Detail - Start Up '!A19</f>
        <v>Staff Training</v>
      </c>
      <c r="B58" s="1463"/>
      <c r="C58" s="228">
        <f>'Operating Detail - Start Up '!AC19</f>
        <v>0</v>
      </c>
      <c r="D58" s="657"/>
      <c r="E58" s="659"/>
      <c r="I58" s="11"/>
      <c r="J58" s="14"/>
    </row>
    <row r="59" spans="1:10">
      <c r="A59" s="1462" t="str">
        <f>'Operating Detail - Start Up '!A20</f>
        <v>Staff Travel-(Local &amp; Out of Town)</v>
      </c>
      <c r="B59" s="1463"/>
      <c r="C59" s="228">
        <f>'Operating Detail - Start Up '!AC20</f>
        <v>0</v>
      </c>
      <c r="D59" s="657"/>
      <c r="E59" s="659"/>
      <c r="I59" s="11"/>
      <c r="J59" s="14"/>
    </row>
    <row r="60" spans="1:10">
      <c r="A60" s="1462" t="str">
        <f>'Operating Detail - Start Up '!A21</f>
        <v>Rental of Equipment</v>
      </c>
      <c r="B60" s="1463"/>
      <c r="C60" s="228">
        <f>'Operating Detail - Start Up '!AC21</f>
        <v>0</v>
      </c>
      <c r="D60" s="657"/>
      <c r="E60" s="659"/>
      <c r="I60" s="11"/>
      <c r="J60" s="14"/>
    </row>
    <row r="61" spans="1:10">
      <c r="A61" s="1469">
        <f>'Operating Detail - Start Up '!A22</f>
        <v>0</v>
      </c>
      <c r="B61" s="1470"/>
      <c r="C61" s="228">
        <f>'Operating Detail - Start Up '!AC22</f>
        <v>0</v>
      </c>
      <c r="D61" s="657"/>
      <c r="E61" s="659"/>
      <c r="I61" s="11"/>
      <c r="J61" s="14"/>
    </row>
    <row r="62" spans="1:10">
      <c r="A62" s="1469">
        <f>'Operating Detail - Start Up '!A23</f>
        <v>0</v>
      </c>
      <c r="B62" s="1470"/>
      <c r="C62" s="228">
        <f>'Operating Detail - Start Up '!AC23</f>
        <v>0</v>
      </c>
      <c r="D62" s="657"/>
      <c r="E62" s="659"/>
      <c r="I62" s="7"/>
      <c r="J62" s="14"/>
    </row>
    <row r="63" spans="1:10">
      <c r="A63" s="1469">
        <f>'Operating Detail - Start Up '!A24</f>
        <v>0</v>
      </c>
      <c r="B63" s="1470"/>
      <c r="C63" s="228">
        <f>'Operating Detail - Start Up '!AC24</f>
        <v>0</v>
      </c>
      <c r="D63" s="657"/>
      <c r="E63" s="659"/>
      <c r="I63" s="7"/>
      <c r="J63" s="14"/>
    </row>
    <row r="64" spans="1:10">
      <c r="A64" s="1469">
        <f>'Operating Detail - Start Up '!A25</f>
        <v>0</v>
      </c>
      <c r="B64" s="1470"/>
      <c r="C64" s="228">
        <f>'Operating Detail - Start Up '!AC25</f>
        <v>0</v>
      </c>
      <c r="D64" s="657"/>
      <c r="E64" s="659"/>
      <c r="I64" s="7"/>
      <c r="J64" s="14"/>
    </row>
    <row r="65" spans="1:10">
      <c r="A65" s="1469">
        <f>'Operating Detail - Start Up '!A26</f>
        <v>0</v>
      </c>
      <c r="B65" s="1470"/>
      <c r="C65" s="228">
        <f>'Operating Detail - Start Up '!AC26</f>
        <v>0</v>
      </c>
      <c r="D65" s="657"/>
      <c r="E65" s="659"/>
      <c r="I65" s="7"/>
      <c r="J65" s="14"/>
    </row>
    <row r="66" spans="1:10">
      <c r="A66" s="1469">
        <f>'Operating Detail - Start Up '!A27</f>
        <v>0</v>
      </c>
      <c r="B66" s="1470"/>
      <c r="C66" s="228">
        <f>'Operating Detail - Start Up '!AC27</f>
        <v>0</v>
      </c>
      <c r="D66" s="657"/>
      <c r="E66" s="659"/>
      <c r="F66" s="827"/>
    </row>
    <row r="67" spans="1:10">
      <c r="A67" s="1469">
        <f>'Operating Detail - Start Up '!A28</f>
        <v>0</v>
      </c>
      <c r="B67" s="1470"/>
      <c r="C67" s="228">
        <f>'Operating Detail - Start Up '!AC28</f>
        <v>0</v>
      </c>
      <c r="D67" s="657"/>
      <c r="E67" s="659"/>
      <c r="F67" s="827"/>
      <c r="I67" s="7"/>
      <c r="J67" s="14"/>
    </row>
    <row r="68" spans="1:10">
      <c r="A68" s="1469">
        <f>'Operating Detail - Start Up '!A29</f>
        <v>0</v>
      </c>
      <c r="B68" s="1470"/>
      <c r="C68" s="228">
        <f>'Operating Detail - Start Up '!AC29</f>
        <v>0</v>
      </c>
      <c r="D68" s="657"/>
      <c r="E68" s="659"/>
      <c r="F68" s="827"/>
      <c r="I68" s="7"/>
      <c r="J68" s="14"/>
    </row>
    <row r="69" spans="1:10">
      <c r="A69" s="1469">
        <f>'Operating Detail - Start Up '!A30</f>
        <v>0</v>
      </c>
      <c r="B69" s="1470"/>
      <c r="C69" s="228">
        <f>'Operating Detail - Start Up '!AC30</f>
        <v>0</v>
      </c>
      <c r="D69" s="657"/>
      <c r="E69" s="659"/>
      <c r="F69" s="827"/>
      <c r="I69" s="7"/>
      <c r="J69" s="14"/>
    </row>
    <row r="70" spans="1:10">
      <c r="A70" s="1469">
        <f>'Operating Detail - Start Up '!A31</f>
        <v>0</v>
      </c>
      <c r="B70" s="1470"/>
      <c r="C70" s="228">
        <f>'Operating Detail - Start Up '!AC31</f>
        <v>0</v>
      </c>
      <c r="D70" s="657"/>
      <c r="E70" s="659"/>
      <c r="F70" s="827"/>
      <c r="I70" s="7"/>
    </row>
    <row r="71" spans="1:10">
      <c r="A71" s="1469">
        <f>'Operating Detail - Start Up '!A32</f>
        <v>0</v>
      </c>
      <c r="B71" s="1470"/>
      <c r="C71" s="228">
        <f>'Operating Detail - Start Up '!AC32</f>
        <v>0</v>
      </c>
      <c r="D71" s="657"/>
      <c r="E71" s="659"/>
      <c r="F71" s="827"/>
      <c r="I71" s="7"/>
      <c r="J71" s="14"/>
    </row>
    <row r="72" spans="1:10">
      <c r="A72" s="1469">
        <f>'Operating Detail - Start Up '!A33</f>
        <v>0</v>
      </c>
      <c r="B72" s="1470"/>
      <c r="C72" s="228">
        <f>'Operating Detail - Start Up '!AC33</f>
        <v>0</v>
      </c>
      <c r="D72" s="657"/>
      <c r="E72" s="659"/>
      <c r="F72" s="827"/>
      <c r="I72" s="7"/>
      <c r="J72" s="14"/>
    </row>
    <row r="73" spans="1:10">
      <c r="A73" s="1469">
        <f>'Operating Detail - Start Up '!A34</f>
        <v>0</v>
      </c>
      <c r="B73" s="1470"/>
      <c r="C73" s="228">
        <f>'Operating Detail - Start Up '!AC34</f>
        <v>0</v>
      </c>
      <c r="D73" s="657"/>
      <c r="E73" s="659"/>
      <c r="F73" s="827"/>
      <c r="I73" s="7"/>
      <c r="J73" s="14"/>
    </row>
    <row r="74" spans="1:10">
      <c r="A74" s="1469">
        <f>'Operating Detail - Start Up '!A35</f>
        <v>0</v>
      </c>
      <c r="B74" s="1470"/>
      <c r="C74" s="228">
        <f>'Operating Detail - Start Up '!AC35</f>
        <v>0</v>
      </c>
      <c r="D74" s="657"/>
      <c r="E74" s="659"/>
      <c r="F74" s="827"/>
    </row>
    <row r="75" spans="1:10">
      <c r="A75" s="1469">
        <f>'Operating Detail - Start Up '!A36</f>
        <v>0</v>
      </c>
      <c r="B75" s="1470"/>
      <c r="C75" s="228">
        <f>'Operating Detail - Start Up '!AC36</f>
        <v>0</v>
      </c>
      <c r="D75" s="657"/>
      <c r="E75" s="659"/>
      <c r="F75" s="827"/>
      <c r="I75" s="7"/>
      <c r="J75" s="4"/>
    </row>
    <row r="76" spans="1:10">
      <c r="A76" s="1469">
        <f>'Operating Detail - Start Up '!A37</f>
        <v>0</v>
      </c>
      <c r="B76" s="1470"/>
      <c r="C76" s="228">
        <f>'Operating Detail - Start Up '!AC37</f>
        <v>0</v>
      </c>
      <c r="D76" s="657"/>
      <c r="E76" s="659"/>
      <c r="F76" s="827"/>
      <c r="I76" s="7"/>
      <c r="J76" s="4"/>
    </row>
    <row r="77" spans="1:10">
      <c r="A77" s="1469">
        <f>'Operating Detail - Start Up '!A38</f>
        <v>0</v>
      </c>
      <c r="B77" s="1470"/>
      <c r="C77" s="228">
        <f>'Operating Detail - Start Up '!AC38</f>
        <v>0</v>
      </c>
      <c r="D77" s="657"/>
      <c r="E77" s="659"/>
      <c r="F77" s="827"/>
      <c r="I77" s="7"/>
      <c r="J77" s="4"/>
    </row>
    <row r="78" spans="1:10">
      <c r="A78" s="1469">
        <f>'Operating Detail - Start Up '!A39</f>
        <v>0</v>
      </c>
      <c r="B78" s="1470"/>
      <c r="C78" s="228">
        <f>'Operating Detail - Start Up '!AC39</f>
        <v>0</v>
      </c>
      <c r="D78" s="657"/>
      <c r="E78" s="659"/>
      <c r="F78" s="827"/>
    </row>
    <row r="79" spans="1:10">
      <c r="A79" s="1469">
        <f>'Operating Detail - Start Up '!A40</f>
        <v>0</v>
      </c>
      <c r="B79" s="1470"/>
      <c r="C79" s="228">
        <f>'Operating Detail - Start Up '!AC40</f>
        <v>0</v>
      </c>
      <c r="D79" s="657"/>
      <c r="E79" s="659"/>
      <c r="F79" s="827"/>
      <c r="I79" s="7"/>
      <c r="J79" s="14"/>
    </row>
    <row r="80" spans="1:10">
      <c r="A80" s="1469">
        <f>'Operating Detail - Start Up '!A41</f>
        <v>0</v>
      </c>
      <c r="B80" s="1470"/>
      <c r="C80" s="228">
        <f>'Operating Detail - Start Up '!AC41</f>
        <v>0</v>
      </c>
      <c r="D80" s="657"/>
      <c r="E80" s="659"/>
      <c r="F80" s="827"/>
      <c r="I80" s="7"/>
      <c r="J80" s="14"/>
    </row>
    <row r="81" spans="1:10">
      <c r="A81" s="1469">
        <f>'Operating Detail - Start Up '!A42</f>
        <v>0</v>
      </c>
      <c r="B81" s="1470"/>
      <c r="C81" s="228">
        <f>'Operating Detail - Start Up '!AC42</f>
        <v>0</v>
      </c>
      <c r="D81" s="657"/>
      <c r="E81" s="659"/>
      <c r="F81" s="827"/>
      <c r="I81" s="7"/>
      <c r="J81" s="14"/>
    </row>
    <row r="82" spans="1:10">
      <c r="A82" s="1469">
        <f>'Operating Detail - Start Up '!A43</f>
        <v>0</v>
      </c>
      <c r="B82" s="1470"/>
      <c r="C82" s="228">
        <f>'Operating Detail - Start Up '!AC43</f>
        <v>0</v>
      </c>
      <c r="D82" s="657"/>
      <c r="E82" s="659"/>
      <c r="F82" s="827"/>
      <c r="I82" s="7"/>
      <c r="J82" s="14"/>
    </row>
    <row r="83" spans="1:10">
      <c r="A83" s="1469">
        <f>'Operating Detail - Start Up '!A44</f>
        <v>0</v>
      </c>
      <c r="B83" s="1470"/>
      <c r="C83" s="228">
        <f>'Operating Detail - Start Up '!AC44</f>
        <v>0</v>
      </c>
      <c r="D83" s="657"/>
      <c r="E83" s="659"/>
      <c r="F83" s="827"/>
      <c r="I83" s="7"/>
      <c r="J83" s="14"/>
    </row>
    <row r="84" spans="1:10">
      <c r="A84" s="1469">
        <f>'Operating Detail - Start Up '!A45</f>
        <v>0</v>
      </c>
      <c r="B84" s="1470"/>
      <c r="C84" s="228">
        <f>'Operating Detail - Start Up '!AC45</f>
        <v>0</v>
      </c>
      <c r="D84" s="657"/>
      <c r="E84" s="659"/>
      <c r="F84" s="827"/>
      <c r="I84" s="7"/>
      <c r="J84" s="14"/>
    </row>
    <row r="85" spans="1:10">
      <c r="A85" s="1469">
        <f>'Operating Detail - Start Up '!A46</f>
        <v>0</v>
      </c>
      <c r="B85" s="1470"/>
      <c r="C85" s="228">
        <f>'Operating Detail - Start Up '!AC46</f>
        <v>0</v>
      </c>
      <c r="D85" s="657"/>
      <c r="E85" s="659"/>
      <c r="F85" s="827"/>
      <c r="I85" s="7"/>
      <c r="J85" s="14"/>
    </row>
    <row r="86" spans="1:10">
      <c r="A86" s="1469">
        <f>'Operating Detail - Start Up '!A47</f>
        <v>0</v>
      </c>
      <c r="B86" s="1470"/>
      <c r="C86" s="228">
        <f>'Operating Detail - Start Up '!AC47</f>
        <v>0</v>
      </c>
      <c r="D86" s="657"/>
      <c r="E86" s="659"/>
      <c r="F86" s="827"/>
      <c r="I86" s="7"/>
      <c r="J86" s="14"/>
    </row>
    <row r="87" spans="1:10">
      <c r="A87" s="1469">
        <f>'Operating Detail - Start Up '!A48</f>
        <v>0</v>
      </c>
      <c r="B87" s="1470"/>
      <c r="C87" s="228">
        <f>'Operating Detail - Start Up '!AC48</f>
        <v>0</v>
      </c>
      <c r="D87" s="657"/>
      <c r="E87" s="659"/>
      <c r="F87" s="827"/>
      <c r="I87" s="7"/>
      <c r="J87" s="14"/>
    </row>
    <row r="88" spans="1:10">
      <c r="A88" s="1469">
        <f>'Operating Detail - Start Up '!A49</f>
        <v>0</v>
      </c>
      <c r="B88" s="1470"/>
      <c r="C88" s="228">
        <f>'Operating Detail - Start Up '!AC49</f>
        <v>0</v>
      </c>
      <c r="D88" s="657"/>
      <c r="E88" s="659"/>
      <c r="F88" s="827"/>
      <c r="I88" s="7"/>
      <c r="J88" s="14"/>
    </row>
    <row r="89" spans="1:10">
      <c r="A89" s="1469">
        <f>'Operating Detail - Start Up '!A50</f>
        <v>0</v>
      </c>
      <c r="B89" s="1470"/>
      <c r="C89" s="228">
        <f>'Operating Detail - Start Up '!AC50</f>
        <v>0</v>
      </c>
      <c r="D89" s="657"/>
      <c r="E89" s="659"/>
      <c r="F89" s="827"/>
      <c r="I89" s="7"/>
      <c r="J89" s="14"/>
    </row>
    <row r="90" spans="1:10">
      <c r="A90" s="1469">
        <f>'Operating Detail - Start Up '!A51</f>
        <v>0</v>
      </c>
      <c r="B90" s="1470"/>
      <c r="C90" s="228">
        <f>'Operating Detail - Start Up '!AC51</f>
        <v>0</v>
      </c>
      <c r="D90" s="657"/>
      <c r="E90" s="659"/>
      <c r="F90" s="827"/>
      <c r="I90" s="7"/>
      <c r="J90" s="14"/>
    </row>
    <row r="91" spans="1:10">
      <c r="A91" s="1469">
        <f>'Operating Detail - Start Up '!A52</f>
        <v>0</v>
      </c>
      <c r="B91" s="1470"/>
      <c r="C91" s="228">
        <f>'Operating Detail - Start Up '!AC52</f>
        <v>0</v>
      </c>
      <c r="D91" s="657"/>
      <c r="E91" s="659"/>
      <c r="F91" s="827"/>
      <c r="I91" s="7"/>
      <c r="J91" s="14"/>
    </row>
    <row r="92" spans="1:10">
      <c r="A92" s="1469">
        <f>'Operating Detail - Start Up '!A53</f>
        <v>0</v>
      </c>
      <c r="B92" s="1470"/>
      <c r="C92" s="228">
        <f>'Operating Detail - Start Up '!AC53</f>
        <v>0</v>
      </c>
      <c r="D92" s="657"/>
      <c r="E92" s="659"/>
      <c r="F92" s="827"/>
      <c r="I92" s="7"/>
      <c r="J92" s="14"/>
    </row>
    <row r="93" spans="1:10">
      <c r="A93" s="1469">
        <f>'Operating Detail - Start Up '!A54</f>
        <v>0</v>
      </c>
      <c r="B93" s="1470"/>
      <c r="C93" s="228">
        <f>'Operating Detail - Start Up '!AC54</f>
        <v>0</v>
      </c>
      <c r="D93" s="657"/>
      <c r="E93" s="659"/>
      <c r="F93" s="827"/>
      <c r="I93" s="7"/>
      <c r="J93" s="14"/>
    </row>
    <row r="94" spans="1:10">
      <c r="A94" s="1471" t="str">
        <f>'Operating Detail - Start Up '!A55</f>
        <v>Consultants:</v>
      </c>
      <c r="B94" s="1472"/>
      <c r="C94" s="661"/>
      <c r="D94" s="661"/>
      <c r="E94" s="662"/>
      <c r="F94" s="827"/>
      <c r="I94" s="7"/>
      <c r="J94" s="14"/>
    </row>
    <row r="95" spans="1:10">
      <c r="A95" s="1469">
        <f>'Operating Detail - Start Up '!A56</f>
        <v>0</v>
      </c>
      <c r="B95" s="1470"/>
      <c r="C95" s="228">
        <f>'Operating Detail - Start Up '!AC56</f>
        <v>0</v>
      </c>
      <c r="D95" s="657"/>
      <c r="E95" s="659"/>
      <c r="F95" s="827"/>
      <c r="I95" s="7"/>
      <c r="J95" s="14"/>
    </row>
    <row r="96" spans="1:10">
      <c r="A96" s="1469">
        <f>'Operating Detail - Start Up '!A57</f>
        <v>0</v>
      </c>
      <c r="B96" s="1470"/>
      <c r="C96" s="228">
        <f>'Operating Detail - Start Up '!AC57</f>
        <v>0</v>
      </c>
      <c r="D96" s="657"/>
      <c r="E96" s="659"/>
      <c r="F96" s="827"/>
      <c r="I96" s="7"/>
      <c r="J96" s="14"/>
    </row>
    <row r="97" spans="1:10">
      <c r="A97" s="1469">
        <f>'Operating Detail - Start Up '!A58</f>
        <v>0</v>
      </c>
      <c r="B97" s="1470"/>
      <c r="C97" s="228">
        <f>'Operating Detail - Start Up '!AC58</f>
        <v>0</v>
      </c>
      <c r="D97" s="657"/>
      <c r="E97" s="659"/>
      <c r="F97" s="827"/>
      <c r="I97" s="7"/>
      <c r="J97" s="14"/>
    </row>
    <row r="98" spans="1:10">
      <c r="A98" s="1469">
        <f>'Operating Detail - Start Up '!A59</f>
        <v>0</v>
      </c>
      <c r="B98" s="1470"/>
      <c r="C98" s="228">
        <f>'Operating Detail - Start Up '!AC59</f>
        <v>0</v>
      </c>
      <c r="D98" s="657"/>
      <c r="E98" s="659"/>
      <c r="F98" s="827"/>
      <c r="I98" s="7"/>
      <c r="J98" s="14"/>
    </row>
    <row r="99" spans="1:10">
      <c r="A99" s="1469">
        <f>'Operating Detail - Start Up '!A60</f>
        <v>0</v>
      </c>
      <c r="B99" s="1470"/>
      <c r="C99" s="228">
        <f>'Operating Detail - Start Up '!AC60</f>
        <v>0</v>
      </c>
      <c r="D99" s="657"/>
      <c r="E99" s="659"/>
      <c r="F99" s="827"/>
      <c r="I99" s="7"/>
      <c r="J99" s="14"/>
    </row>
    <row r="100" spans="1:10">
      <c r="A100" s="1469">
        <f>'Operating Detail - Start Up '!A61</f>
        <v>0</v>
      </c>
      <c r="B100" s="1470"/>
      <c r="C100" s="228">
        <f>'Operating Detail - Start Up '!AC61</f>
        <v>0</v>
      </c>
      <c r="D100" s="657"/>
      <c r="E100" s="659"/>
      <c r="F100" s="827"/>
      <c r="I100" s="7"/>
      <c r="J100" s="14"/>
    </row>
    <row r="101" spans="1:10">
      <c r="A101" s="1469">
        <f>'Operating Detail - Start Up '!A62</f>
        <v>0</v>
      </c>
      <c r="B101" s="1470"/>
      <c r="C101" s="228">
        <f>'Operating Detail - Start Up '!AC62</f>
        <v>0</v>
      </c>
      <c r="D101" s="657"/>
      <c r="E101" s="659"/>
      <c r="F101" s="827"/>
      <c r="I101" s="7"/>
      <c r="J101" s="14"/>
    </row>
    <row r="102" spans="1:10">
      <c r="A102" s="1469">
        <f>'Operating Detail - Start Up '!A63</f>
        <v>0</v>
      </c>
      <c r="B102" s="1470"/>
      <c r="C102" s="228">
        <f>'Operating Detail - Start Up '!AC63</f>
        <v>0</v>
      </c>
      <c r="D102" s="657"/>
      <c r="E102" s="659"/>
      <c r="F102" s="827"/>
      <c r="I102" s="7"/>
      <c r="J102" s="14"/>
    </row>
    <row r="103" spans="1:10">
      <c r="A103" s="1469">
        <f>'Operating Detail - Start Up '!A64</f>
        <v>0</v>
      </c>
      <c r="B103" s="1470"/>
      <c r="C103" s="228">
        <f>'Operating Detail - Start Up '!AC64</f>
        <v>0</v>
      </c>
      <c r="D103" s="657"/>
      <c r="E103" s="659"/>
      <c r="F103" s="827"/>
      <c r="I103" s="7"/>
      <c r="J103" s="14"/>
    </row>
    <row r="104" spans="1:10">
      <c r="A104" s="1469">
        <f>'Operating Detail - Start Up '!A65</f>
        <v>0</v>
      </c>
      <c r="B104" s="1470"/>
      <c r="C104" s="228">
        <f>'Operating Detail - Start Up '!AC65</f>
        <v>0</v>
      </c>
      <c r="D104" s="657"/>
      <c r="E104" s="659"/>
      <c r="F104" s="827"/>
      <c r="I104" s="7"/>
      <c r="J104" s="14"/>
    </row>
    <row r="105" spans="1:10">
      <c r="A105" s="1469">
        <f>'Operating Detail - Start Up '!A66</f>
        <v>0</v>
      </c>
      <c r="B105" s="1470"/>
      <c r="C105" s="228">
        <f>'Operating Detail - Start Up '!AC66</f>
        <v>0</v>
      </c>
      <c r="D105" s="657"/>
      <c r="E105" s="659"/>
      <c r="F105" s="827"/>
      <c r="I105" s="7"/>
      <c r="J105" s="14"/>
    </row>
    <row r="106" spans="1:10">
      <c r="A106" s="1469"/>
      <c r="B106" s="1470"/>
      <c r="C106" s="228"/>
      <c r="D106" s="179"/>
      <c r="E106" s="219"/>
      <c r="F106" s="827"/>
      <c r="I106" s="7"/>
      <c r="J106" s="14"/>
    </row>
    <row r="107" spans="1:10">
      <c r="A107" s="1477" t="str">
        <f>'Operating Detail - Start Up '!A67</f>
        <v>TOTAL OPERATING EXPENSES</v>
      </c>
      <c r="B107" s="1478"/>
      <c r="C107" s="717">
        <f>SUM(C52:C106)</f>
        <v>0</v>
      </c>
      <c r="D107" s="14"/>
      <c r="E107" s="218"/>
      <c r="F107" s="3"/>
      <c r="I107" s="7"/>
      <c r="J107" s="14"/>
    </row>
    <row r="108" spans="1:10" s="731" customFormat="1" ht="13.5" thickBot="1">
      <c r="A108" s="732" t="s">
        <v>337</v>
      </c>
      <c r="B108" s="733">
        <f>'Summary - Start Up '!E19</f>
        <v>0</v>
      </c>
      <c r="C108" s="734">
        <f>B108*(C107+C49)</f>
        <v>0</v>
      </c>
      <c r="D108" s="735"/>
      <c r="E108" s="736"/>
      <c r="F108" s="737"/>
      <c r="G108" s="728"/>
      <c r="H108" s="728"/>
      <c r="J108" s="730"/>
    </row>
    <row r="109" spans="1:10">
      <c r="A109" s="3"/>
      <c r="B109" s="6"/>
      <c r="C109" s="181"/>
      <c r="E109" s="3"/>
      <c r="F109" s="3"/>
      <c r="H109" s="706"/>
      <c r="I109" s="5"/>
      <c r="J109" s="4"/>
    </row>
    <row r="110" spans="1:10" ht="13" thickBot="1">
      <c r="A110" s="3"/>
      <c r="B110" s="6"/>
      <c r="C110" s="181"/>
      <c r="E110" s="3"/>
      <c r="F110" s="3"/>
      <c r="H110" s="706"/>
      <c r="I110" s="5"/>
      <c r="J110" s="4"/>
    </row>
    <row r="111" spans="1:10" s="4" customFormat="1" ht="25.5" customHeight="1">
      <c r="A111" s="1473" t="s">
        <v>338</v>
      </c>
      <c r="B111" s="1474"/>
      <c r="C111" s="212" t="s">
        <v>339</v>
      </c>
      <c r="D111" s="211" t="s">
        <v>330</v>
      </c>
      <c r="E111" s="213" t="s">
        <v>331</v>
      </c>
      <c r="F111" s="198"/>
      <c r="G111" s="704"/>
      <c r="H111" s="704"/>
    </row>
    <row r="112" spans="1:10">
      <c r="A112" s="1469">
        <f>'Operating Detail - Start Up '!A70</f>
        <v>0</v>
      </c>
      <c r="B112" s="1470"/>
      <c r="C112" s="228">
        <f>'Operating Detail - Start Up '!AC70</f>
        <v>0</v>
      </c>
      <c r="D112" s="20"/>
      <c r="E112" s="214"/>
      <c r="F112" s="827"/>
    </row>
    <row r="113" spans="1:6">
      <c r="A113" s="1469">
        <f>'Operating Detail - Start Up '!A71</f>
        <v>0</v>
      </c>
      <c r="B113" s="1470"/>
      <c r="C113" s="228">
        <f>'Operating Detail - Start Up '!AC71</f>
        <v>0</v>
      </c>
      <c r="D113" s="20"/>
      <c r="E113" s="214"/>
      <c r="F113" s="827"/>
    </row>
    <row r="114" spans="1:6">
      <c r="A114" s="1469">
        <f>'Operating Detail - Start Up '!A72</f>
        <v>0</v>
      </c>
      <c r="B114" s="1470"/>
      <c r="C114" s="228">
        <f>'Operating Detail - Start Up '!AC72</f>
        <v>0</v>
      </c>
      <c r="D114" s="20"/>
      <c r="E114" s="214"/>
      <c r="F114" s="827"/>
    </row>
    <row r="115" spans="1:6">
      <c r="A115" s="1469">
        <f>'Operating Detail - Start Up '!A73</f>
        <v>0</v>
      </c>
      <c r="B115" s="1470"/>
      <c r="C115" s="228">
        <f>'Operating Detail - Start Up '!AC73</f>
        <v>0</v>
      </c>
      <c r="D115" s="20"/>
      <c r="E115" s="214"/>
      <c r="F115" s="827"/>
    </row>
    <row r="116" spans="1:6">
      <c r="A116" s="1469">
        <f>'Operating Detail - Start Up '!A74</f>
        <v>0</v>
      </c>
      <c r="B116" s="1470"/>
      <c r="C116" s="228">
        <f>'Operating Detail - Start Up '!AC74</f>
        <v>0</v>
      </c>
      <c r="D116" s="20"/>
      <c r="E116" s="214"/>
      <c r="F116" s="827"/>
    </row>
    <row r="117" spans="1:6">
      <c r="A117" s="1469">
        <f>'Operating Detail - Start Up '!A75</f>
        <v>0</v>
      </c>
      <c r="B117" s="1470"/>
      <c r="C117" s="228">
        <f>'Operating Detail - Start Up '!AC75</f>
        <v>0</v>
      </c>
      <c r="D117" s="20"/>
      <c r="E117" s="214"/>
      <c r="F117" s="827"/>
    </row>
    <row r="118" spans="1:6">
      <c r="A118" s="1469">
        <f>'Operating Detail - Start Up '!A76</f>
        <v>0</v>
      </c>
      <c r="B118" s="1470"/>
      <c r="C118" s="228">
        <f>'Operating Detail - Start Up '!AC76</f>
        <v>0</v>
      </c>
      <c r="D118" s="20"/>
      <c r="E118" s="214"/>
      <c r="F118" s="827"/>
    </row>
    <row r="119" spans="1:6">
      <c r="A119" s="1469">
        <f>'Operating Detail - Start Up '!A77</f>
        <v>0</v>
      </c>
      <c r="B119" s="1470"/>
      <c r="C119" s="228">
        <f>'Operating Detail - Start Up '!AC77</f>
        <v>0</v>
      </c>
      <c r="D119" s="20"/>
      <c r="E119" s="214"/>
      <c r="F119" s="827"/>
    </row>
    <row r="120" spans="1:6">
      <c r="A120" s="1469">
        <f>'Operating Detail - Start Up '!A78</f>
        <v>0</v>
      </c>
      <c r="B120" s="1470"/>
      <c r="C120" s="228">
        <f>'Operating Detail - Start Up '!AC78</f>
        <v>0</v>
      </c>
      <c r="D120" s="20"/>
      <c r="E120" s="214"/>
      <c r="F120" s="827"/>
    </row>
    <row r="121" spans="1:6">
      <c r="A121" s="1469">
        <f>'Operating Detail - Start Up '!A79</f>
        <v>0</v>
      </c>
      <c r="B121" s="1470"/>
      <c r="C121" s="228">
        <f>'Operating Detail - Start Up '!AC79</f>
        <v>0</v>
      </c>
      <c r="D121" s="20"/>
      <c r="E121" s="215"/>
      <c r="F121" s="827"/>
    </row>
    <row r="122" spans="1:6">
      <c r="A122" s="1471" t="str">
        <f>'Operating Detail - Start Up '!A80</f>
        <v>Subcontractors:</v>
      </c>
      <c r="B122" s="1472"/>
      <c r="C122" s="661"/>
      <c r="D122" s="661"/>
      <c r="E122" s="662"/>
      <c r="F122" s="827"/>
    </row>
    <row r="123" spans="1:6">
      <c r="A123" s="1469">
        <f>'Operating Detail - Start Up '!A81</f>
        <v>0</v>
      </c>
      <c r="B123" s="1470"/>
      <c r="C123" s="228">
        <f>'Operating Detail - Start Up '!AC81</f>
        <v>0</v>
      </c>
      <c r="D123" s="20"/>
      <c r="E123" s="216"/>
      <c r="F123" s="827"/>
    </row>
    <row r="124" spans="1:6">
      <c r="A124" s="1469">
        <f>'Operating Detail - Start Up '!A82</f>
        <v>0</v>
      </c>
      <c r="B124" s="1470"/>
      <c r="C124" s="228">
        <f>'Operating Detail - Start Up '!AC82</f>
        <v>0</v>
      </c>
      <c r="D124" s="20"/>
      <c r="E124" s="215"/>
      <c r="F124" s="827"/>
    </row>
    <row r="125" spans="1:6">
      <c r="A125" s="1469">
        <f>'Operating Detail - Start Up '!A83</f>
        <v>0</v>
      </c>
      <c r="B125" s="1470"/>
      <c r="C125" s="228">
        <f>'Operating Detail - Start Up '!AC83</f>
        <v>0</v>
      </c>
      <c r="D125" s="20"/>
      <c r="E125" s="215"/>
      <c r="F125" s="827"/>
    </row>
    <row r="126" spans="1:6">
      <c r="A126" s="1469">
        <f>'Operating Detail - Start Up '!A84</f>
        <v>0</v>
      </c>
      <c r="B126" s="1470"/>
      <c r="C126" s="228">
        <f>'Operating Detail - Start Up '!AC84</f>
        <v>0</v>
      </c>
      <c r="D126" s="20"/>
      <c r="E126" s="215"/>
      <c r="F126" s="827"/>
    </row>
    <row r="127" spans="1:6">
      <c r="A127" s="1469">
        <f>'Operating Detail - Start Up '!A85</f>
        <v>0</v>
      </c>
      <c r="B127" s="1470"/>
      <c r="C127" s="228">
        <f>'Operating Detail - Start Up '!AC85</f>
        <v>0</v>
      </c>
      <c r="D127" s="20"/>
      <c r="E127" s="215"/>
      <c r="F127" s="827"/>
    </row>
    <row r="128" spans="1:6">
      <c r="A128" s="1469">
        <f>'Operating Detail - Start Up '!A86</f>
        <v>0</v>
      </c>
      <c r="B128" s="1470"/>
      <c r="C128" s="228">
        <f>'Operating Detail - Start Up '!AC86</f>
        <v>0</v>
      </c>
      <c r="E128" s="217"/>
    </row>
    <row r="129" spans="1:8">
      <c r="A129" s="1469">
        <f>'Operating Detail - Start Up '!A87</f>
        <v>0</v>
      </c>
      <c r="B129" s="1470"/>
      <c r="C129" s="228">
        <f>'Operating Detail - Start Up '!AC87</f>
        <v>0</v>
      </c>
      <c r="E129" s="217"/>
    </row>
    <row r="130" spans="1:8">
      <c r="A130" s="1469">
        <f>'Operating Detail - Start Up '!A88</f>
        <v>0</v>
      </c>
      <c r="B130" s="1470"/>
      <c r="C130" s="228">
        <f>'Operating Detail - Start Up '!AC88</f>
        <v>0</v>
      </c>
      <c r="E130" s="217"/>
    </row>
    <row r="131" spans="1:8">
      <c r="A131" s="1469">
        <f>'Operating Detail - Start Up '!A89</f>
        <v>0</v>
      </c>
      <c r="B131" s="1470"/>
      <c r="C131" s="228">
        <f>'Operating Detail - Start Up '!AC89</f>
        <v>0</v>
      </c>
      <c r="E131" s="217"/>
    </row>
    <row r="132" spans="1:8">
      <c r="A132" s="1469" t="str">
        <f>'Operating Detail - Start Up '!A90</f>
        <v>Subcontractor indirect (First $25k only)</v>
      </c>
      <c r="B132" s="1470"/>
      <c r="C132" s="228">
        <f>'Operating Detail - Start Up '!AC90</f>
        <v>0</v>
      </c>
      <c r="E132" s="217"/>
    </row>
    <row r="133" spans="1:8">
      <c r="A133" s="1469"/>
      <c r="B133" s="1470"/>
      <c r="C133" s="228"/>
      <c r="E133" s="217"/>
    </row>
    <row r="134" spans="1:8" s="731" customFormat="1" ht="13" thickBot="1">
      <c r="A134" s="1479" t="str">
        <f>'Operating Detail - Start Up '!A92</f>
        <v>TOTAL OTHER EXPENSES</v>
      </c>
      <c r="B134" s="1480"/>
      <c r="C134" s="734">
        <f>SUM(C112:C132)</f>
        <v>0</v>
      </c>
      <c r="D134" s="735"/>
      <c r="E134" s="738"/>
      <c r="F134" s="739"/>
      <c r="G134" s="728"/>
      <c r="H134" s="728"/>
    </row>
    <row r="135" spans="1:8">
      <c r="A135" s="1470">
        <f>'Operating Detail - Start Up '!A93</f>
        <v>0</v>
      </c>
      <c r="B135" s="1470"/>
      <c r="C135" s="228"/>
    </row>
    <row r="136" spans="1:8" ht="13" thickBot="1">
      <c r="A136" s="827"/>
      <c r="B136" s="827"/>
      <c r="C136" s="228"/>
    </row>
    <row r="137" spans="1:8" ht="12.75" customHeight="1">
      <c r="A137" s="1473" t="str">
        <f>'Operating Detail - Start Up '!A94</f>
        <v>CAPITAL EXPENSES</v>
      </c>
      <c r="B137" s="1474"/>
      <c r="C137" s="212" t="s">
        <v>339</v>
      </c>
      <c r="D137" s="211" t="s">
        <v>330</v>
      </c>
      <c r="E137" s="213" t="s">
        <v>331</v>
      </c>
    </row>
    <row r="138" spans="1:8">
      <c r="A138" s="1469">
        <f>'Operating Detail - Start Up '!A95</f>
        <v>0</v>
      </c>
      <c r="B138" s="1470"/>
      <c r="C138" s="228">
        <f>'Operating Detail - Start Up '!AC95</f>
        <v>0</v>
      </c>
      <c r="E138" s="217"/>
    </row>
    <row r="139" spans="1:8">
      <c r="A139" s="1469">
        <f>'Operating Detail - Start Up '!A96</f>
        <v>0</v>
      </c>
      <c r="B139" s="1470"/>
      <c r="C139" s="228">
        <f>'Operating Detail - Start Up '!AC96</f>
        <v>0</v>
      </c>
      <c r="E139" s="217"/>
    </row>
    <row r="140" spans="1:8">
      <c r="A140" s="1469">
        <f>'Operating Detail - Start Up '!A97</f>
        <v>0</v>
      </c>
      <c r="B140" s="1470"/>
      <c r="C140" s="228">
        <f>'Operating Detail - Start Up '!AC97</f>
        <v>0</v>
      </c>
      <c r="E140" s="217"/>
    </row>
    <row r="141" spans="1:8">
      <c r="A141" s="1469">
        <f>'Operating Detail - Start Up '!A98</f>
        <v>0</v>
      </c>
      <c r="B141" s="1470"/>
      <c r="C141" s="228">
        <f>'Operating Detail - Start Up '!AC98</f>
        <v>0</v>
      </c>
      <c r="E141" s="217"/>
    </row>
    <row r="142" spans="1:8">
      <c r="A142" s="1469">
        <f>'Operating Detail - Start Up '!A99</f>
        <v>0</v>
      </c>
      <c r="B142" s="1470"/>
      <c r="C142" s="228">
        <f>'Operating Detail - Start Up '!AC99</f>
        <v>0</v>
      </c>
      <c r="E142" s="217"/>
    </row>
    <row r="143" spans="1:8">
      <c r="A143" s="1469">
        <f>'Operating Detail - Start Up '!A100</f>
        <v>0</v>
      </c>
      <c r="B143" s="1470"/>
      <c r="C143" s="228">
        <f>'Operating Detail - Start Up '!AC100</f>
        <v>0</v>
      </c>
      <c r="E143" s="217"/>
    </row>
    <row r="144" spans="1:8">
      <c r="A144" s="1469">
        <f>'Operating Detail - Start Up '!A101</f>
        <v>0</v>
      </c>
      <c r="B144" s="1470"/>
      <c r="C144" s="228">
        <f>'Operating Detail - Start Up '!AC101</f>
        <v>0</v>
      </c>
      <c r="E144" s="217"/>
    </row>
    <row r="145" spans="1:8">
      <c r="A145" s="1469">
        <f>'Operating Detail - Start Up '!A102</f>
        <v>0</v>
      </c>
      <c r="B145" s="1470"/>
      <c r="C145" s="228"/>
      <c r="E145" s="217"/>
    </row>
    <row r="146" spans="1:8" s="731" customFormat="1" ht="13" thickBot="1">
      <c r="A146" s="1479" t="str">
        <f>'Operating Detail - Start Up '!A103</f>
        <v>TOTAL CAPITAL EXPENSES</v>
      </c>
      <c r="B146" s="1480"/>
      <c r="C146" s="734">
        <f>SUM(C138:C144)</f>
        <v>0</v>
      </c>
      <c r="D146" s="735"/>
      <c r="E146" s="738"/>
      <c r="F146" s="739"/>
      <c r="G146" s="728"/>
      <c r="H146" s="728"/>
    </row>
    <row r="147" spans="1:8">
      <c r="C147" s="228"/>
    </row>
    <row r="148" spans="1:8">
      <c r="C148" s="228"/>
    </row>
    <row r="149" spans="1:8">
      <c r="C149" s="228"/>
    </row>
    <row r="150" spans="1:8" hidden="1">
      <c r="C150" s="228"/>
    </row>
  </sheetData>
  <mergeCells count="95">
    <mergeCell ref="A146:B146"/>
    <mergeCell ref="A49:B49"/>
    <mergeCell ref="A145:B145"/>
    <mergeCell ref="A133:B133"/>
    <mergeCell ref="A134:B134"/>
    <mergeCell ref="A135:B135"/>
    <mergeCell ref="A137:B137"/>
    <mergeCell ref="A138:B138"/>
    <mergeCell ref="A139:B139"/>
    <mergeCell ref="A140:B140"/>
    <mergeCell ref="A141:B141"/>
    <mergeCell ref="A142:B142"/>
    <mergeCell ref="A143:B143"/>
    <mergeCell ref="A144:B144"/>
    <mergeCell ref="A131:B131"/>
    <mergeCell ref="A112:B112"/>
    <mergeCell ref="A119:B119"/>
    <mergeCell ref="A120:B120"/>
    <mergeCell ref="A126:B126"/>
    <mergeCell ref="A127:B127"/>
    <mergeCell ref="A113:B113"/>
    <mergeCell ref="A114:B114"/>
    <mergeCell ref="A115:B115"/>
    <mergeCell ref="A116:B116"/>
    <mergeCell ref="A117:B117"/>
    <mergeCell ref="A121:B121"/>
    <mergeCell ref="A122:B122"/>
    <mergeCell ref="A123:B123"/>
    <mergeCell ref="A124:B124"/>
    <mergeCell ref="A125:B125"/>
    <mergeCell ref="A128:B128"/>
    <mergeCell ref="A129:B129"/>
    <mergeCell ref="A130:B130"/>
    <mergeCell ref="A111:B111"/>
    <mergeCell ref="A97:B97"/>
    <mergeCell ref="A98:B98"/>
    <mergeCell ref="A99:B99"/>
    <mergeCell ref="A100:B100"/>
    <mergeCell ref="A101:B101"/>
    <mergeCell ref="A102:B102"/>
    <mergeCell ref="A103:B103"/>
    <mergeCell ref="A104:B104"/>
    <mergeCell ref="A105:B105"/>
    <mergeCell ref="A106:B106"/>
    <mergeCell ref="A107:B107"/>
    <mergeCell ref="A118:B118"/>
    <mergeCell ref="A96:B96"/>
    <mergeCell ref="A85:B85"/>
    <mergeCell ref="A86:B86"/>
    <mergeCell ref="A87:B87"/>
    <mergeCell ref="A88:B88"/>
    <mergeCell ref="A89:B89"/>
    <mergeCell ref="A90:B90"/>
    <mergeCell ref="A91:B91"/>
    <mergeCell ref="A92:B92"/>
    <mergeCell ref="A93:B93"/>
    <mergeCell ref="A94:B94"/>
    <mergeCell ref="A95:B95"/>
    <mergeCell ref="A74:B74"/>
    <mergeCell ref="A75:B75"/>
    <mergeCell ref="A76:B76"/>
    <mergeCell ref="A77:B77"/>
    <mergeCell ref="A78:B78"/>
    <mergeCell ref="A54:B54"/>
    <mergeCell ref="A67:B67"/>
    <mergeCell ref="A68:B68"/>
    <mergeCell ref="A69:B69"/>
    <mergeCell ref="A70:B70"/>
    <mergeCell ref="A61:B61"/>
    <mergeCell ref="A62:B62"/>
    <mergeCell ref="A63:B63"/>
    <mergeCell ref="A64:B64"/>
    <mergeCell ref="A65:B65"/>
    <mergeCell ref="A66:B66"/>
    <mergeCell ref="B2:C2"/>
    <mergeCell ref="B3:C3"/>
    <mergeCell ref="A51:B51"/>
    <mergeCell ref="A52:B52"/>
    <mergeCell ref="A53:B53"/>
    <mergeCell ref="A132:B132"/>
    <mergeCell ref="A55:B55"/>
    <mergeCell ref="A56:B56"/>
    <mergeCell ref="A57:B57"/>
    <mergeCell ref="A58:B58"/>
    <mergeCell ref="A59:B59"/>
    <mergeCell ref="A60:B60"/>
    <mergeCell ref="A71:B71"/>
    <mergeCell ref="A72:B72"/>
    <mergeCell ref="A79:B79"/>
    <mergeCell ref="A80:B80"/>
    <mergeCell ref="A81:B81"/>
    <mergeCell ref="A82:B82"/>
    <mergeCell ref="A83:B83"/>
    <mergeCell ref="A84:B84"/>
    <mergeCell ref="A73:B73"/>
  </mergeCells>
  <conditionalFormatting sqref="B5:E46 C112:E121 C123:E132 C138:E144">
    <cfRule type="expression" dxfId="418" priority="19">
      <formula>$C5=0</formula>
    </cfRule>
  </conditionalFormatting>
  <conditionalFormatting sqref="C49">
    <cfRule type="expression" dxfId="417" priority="2">
      <formula>$A49=0</formula>
    </cfRule>
  </conditionalFormatting>
  <conditionalFormatting sqref="C95:C105">
    <cfRule type="expression" dxfId="416" priority="1">
      <formula>$C95=0</formula>
    </cfRule>
  </conditionalFormatting>
  <conditionalFormatting sqref="C107">
    <cfRule type="expression" dxfId="415" priority="16">
      <formula>$A107=0</formula>
    </cfRule>
  </conditionalFormatting>
  <conditionalFormatting sqref="C134">
    <cfRule type="expression" dxfId="414" priority="15">
      <formula>$A134=0</formula>
    </cfRule>
  </conditionalFormatting>
  <conditionalFormatting sqref="C146">
    <cfRule type="expression" dxfId="413" priority="14">
      <formula>$A146=0</formula>
    </cfRule>
  </conditionalFormatting>
  <conditionalFormatting sqref="C52:E93">
    <cfRule type="expression" dxfId="412" priority="7">
      <formula>$C52=0</formula>
    </cfRule>
  </conditionalFormatting>
  <conditionalFormatting sqref="D5:E46 D112:E121 D123:E132 D138:E144">
    <cfRule type="containsBlanks" dxfId="411" priority="18">
      <formula>LEN(TRIM(D5))=0</formula>
    </cfRule>
  </conditionalFormatting>
  <conditionalFormatting sqref="D52:E93">
    <cfRule type="containsBlanks" dxfId="410" priority="6">
      <formula>LEN(TRIM(D52))=0</formula>
    </cfRule>
  </conditionalFormatting>
  <conditionalFormatting sqref="D95:E105 C106:E106">
    <cfRule type="expression" dxfId="409" priority="5">
      <formula>$C95=0</formula>
    </cfRule>
  </conditionalFormatting>
  <conditionalFormatting sqref="D95:E105">
    <cfRule type="containsBlanks" dxfId="408" priority="4">
      <formula>LEN(TRIM(D95))=0</formula>
    </cfRule>
  </conditionalFormatting>
  <printOptions headings="1"/>
  <pageMargins left="0.25" right="0.25" top="0.75" bottom="0.75" header="0.3" footer="0.3"/>
  <pageSetup scale="90" fitToHeight="0" orientation="landscape" r:id="rId1"/>
  <headerFooter alignWithMargins="0">
    <oddFooter>&amp;CPage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M93"/>
  <sheetViews>
    <sheetView showGridLines="0" zoomScaleNormal="100" workbookViewId="0">
      <pane xSplit="4" topLeftCell="E1" activePane="topRight" state="frozen"/>
      <selection activeCell="B9" sqref="B9:I9"/>
      <selection pane="topRight" activeCell="B9" sqref="B9:I9"/>
    </sheetView>
  </sheetViews>
  <sheetFormatPr defaultColWidth="11.453125" defaultRowHeight="15.5" outlineLevelCol="1"/>
  <cols>
    <col min="1" max="1" width="18" style="33" customWidth="1"/>
    <col min="2" max="3" width="15.453125" style="33" customWidth="1"/>
    <col min="4" max="4" width="13.26953125" style="33" customWidth="1"/>
    <col min="5" max="6" width="16.54296875" style="33" customWidth="1" outlineLevel="1"/>
    <col min="7" max="7" width="16.54296875" style="33" customWidth="1"/>
    <col min="8" max="9" width="16.54296875" style="33" customWidth="1" outlineLevel="1"/>
    <col min="10" max="10" width="16.54296875" style="33" customWidth="1"/>
    <col min="11" max="12" width="16.54296875" style="33" customWidth="1" outlineLevel="1"/>
    <col min="13" max="13" width="16.54296875" style="33" customWidth="1"/>
    <col min="14" max="15" width="16.54296875" style="33" customWidth="1" outlineLevel="1"/>
    <col min="16" max="16" width="16.54296875" style="33" customWidth="1"/>
    <col min="17" max="18" width="16.54296875" style="33" customWidth="1" outlineLevel="1"/>
    <col min="19" max="19" width="16.54296875" style="33" customWidth="1"/>
    <col min="20" max="21" width="16.54296875" style="33" customWidth="1" outlineLevel="1"/>
    <col min="22" max="22" width="16.54296875" style="33" customWidth="1"/>
    <col min="23" max="24" width="16.54296875" style="33" customWidth="1" outlineLevel="1"/>
    <col min="25" max="25" width="16.54296875" style="33" customWidth="1"/>
    <col min="26" max="27" width="16.54296875" style="33" customWidth="1" outlineLevel="1"/>
    <col min="28" max="28" width="16.54296875" style="33" customWidth="1"/>
    <col min="29" max="30" width="16.54296875" style="33" customWidth="1" outlineLevel="1"/>
    <col min="31" max="31" width="16.54296875" style="33" customWidth="1"/>
    <col min="32" max="33" width="16.54296875" style="33" customWidth="1" outlineLevel="1"/>
    <col min="34" max="37" width="16.54296875" style="33" customWidth="1"/>
    <col min="38" max="38" width="14.26953125" style="33" customWidth="1"/>
    <col min="39" max="39" width="14" style="33" bestFit="1" customWidth="1"/>
    <col min="40" max="41" width="21.1796875" style="33" customWidth="1"/>
    <col min="42" max="42" width="14" style="33" bestFit="1" customWidth="1"/>
    <col min="43" max="16384" width="11.453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45566</v>
      </c>
      <c r="C5" s="817">
        <f>'Summary - SS'!C5</f>
        <v>47299</v>
      </c>
      <c r="D5" s="810">
        <f>ROUNDUP(YEARFRAC(B5,C5),0)</f>
        <v>5</v>
      </c>
    </row>
    <row r="6" spans="1:29">
      <c r="A6" s="35" t="s">
        <v>226</v>
      </c>
      <c r="B6" s="817">
        <f>B5</f>
        <v>45566</v>
      </c>
      <c r="C6" s="817" t="e">
        <f>'Summary - SS'!#REF!</f>
        <v>#REF!</v>
      </c>
      <c r="D6" s="810" t="e">
        <f>ROUNDUP(YEARFRAC(B6,C6),0)</f>
        <v>#REF!</v>
      </c>
    </row>
    <row r="7" spans="1:29" ht="15.75" customHeight="1">
      <c r="A7" s="37" t="s">
        <v>378</v>
      </c>
      <c r="B7" s="1313">
        <f>'Summary - SS'!B6</f>
        <v>0</v>
      </c>
      <c r="C7" s="1301">
        <f>'Summary - SS'!C6</f>
        <v>0</v>
      </c>
      <c r="D7" s="1314">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7" t="str">
        <f>'Summary - SS'!B7</f>
        <v>RFQ #144 TAY Site at 42 Otis</v>
      </c>
      <c r="C8" s="1458">
        <f>'Summary - SS'!C7</f>
        <v>0</v>
      </c>
      <c r="D8" s="1459">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4" t="e">
        <f>'Summary - SS'!#REF!</f>
        <v>#REF!</v>
      </c>
      <c r="C9" s="1184" t="e">
        <f>'Summary - SS'!#REF!</f>
        <v>#REF!</v>
      </c>
      <c r="D9" s="1184"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4" t="e">
        <f>'Summary - SS'!#REF!</f>
        <v>#REF!</v>
      </c>
      <c r="C10" s="1184" t="e">
        <f>'Summary - SS'!#REF!</f>
        <v>#REF!</v>
      </c>
      <c r="D10" s="1184"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3" t="e">
        <f>'Summary - SS'!#REF!</f>
        <v>#REF!</v>
      </c>
      <c r="C11" s="1583" t="e">
        <f>'Summary - SS'!#REF!</f>
        <v>#REF!</v>
      </c>
      <c r="D11" s="1583" t="e">
        <f>'Summary - SS'!#REF!</f>
        <v>#REF!</v>
      </c>
    </row>
    <row r="12" spans="1:29">
      <c r="A12" s="34" t="s">
        <v>283</v>
      </c>
      <c r="B12" s="1580"/>
      <c r="C12" s="1581"/>
      <c r="D12" s="1582"/>
    </row>
    <row r="13" spans="1:29">
      <c r="A13" s="32"/>
      <c r="B13" s="193" t="s">
        <v>380</v>
      </c>
      <c r="C13" s="390" t="s">
        <v>260</v>
      </c>
      <c r="D13" s="1577">
        <f>'Summary - SS'!D9</f>
        <v>0</v>
      </c>
    </row>
    <row r="14" spans="1:29">
      <c r="A14" s="34" t="s">
        <v>381</v>
      </c>
      <c r="B14" s="881">
        <f>AI53</f>
        <v>0</v>
      </c>
      <c r="C14" s="881">
        <f>AK53</f>
        <v>0</v>
      </c>
      <c r="D14" s="1578"/>
    </row>
    <row r="15" spans="1:29" ht="18.75" customHeight="1">
      <c r="A15" s="34" t="s">
        <v>382</v>
      </c>
      <c r="B15" s="253" t="e">
        <f>'Summary (ALL Budgets)'!#REF!</f>
        <v>#REF!</v>
      </c>
      <c r="C15" s="253" t="e">
        <f>'Summary (ALL Budgets)'!#REF!</f>
        <v>#REF!</v>
      </c>
      <c r="D15" s="1578"/>
    </row>
    <row r="16" spans="1:29" s="32" customFormat="1" ht="18.75" customHeight="1">
      <c r="A16" s="192" t="s">
        <v>383</v>
      </c>
      <c r="B16" s="253" t="e">
        <f>'Summary - SS'!#REF!</f>
        <v>#REF!</v>
      </c>
      <c r="C16" s="253" t="e">
        <f>'Summary (ALL Budgets)'!#REF!</f>
        <v>#REF!</v>
      </c>
      <c r="D16" s="1579"/>
    </row>
    <row r="17" spans="1:38" s="646" customFormat="1" ht="18.75" customHeight="1" thickBot="1">
      <c r="A17" s="642"/>
      <c r="B17" s="642"/>
      <c r="C17" s="642"/>
      <c r="D17" s="642"/>
      <c r="E17" s="1573" t="e">
        <f>IF((AND(F87&gt;$D$5,F87&lt;=$D$6)),"EXTENSION YEAR"," ")</f>
        <v>#REF!</v>
      </c>
      <c r="F17" s="1573"/>
      <c r="G17" s="1573"/>
      <c r="H17" s="1573" t="e">
        <f>IF((AND(I87&gt;$D$5,I87&lt;=$D$6)),"EXTENSION YEAR"," ")</f>
        <v>#REF!</v>
      </c>
      <c r="I17" s="1573"/>
      <c r="J17" s="1573"/>
      <c r="K17" s="1573" t="e">
        <f>IF((AND(L87&gt;$D$5,L87&lt;=$D$6)),"EXTENSION YEAR"," ")</f>
        <v>#REF!</v>
      </c>
      <c r="L17" s="1573"/>
      <c r="M17" s="1573"/>
      <c r="N17" s="1573" t="e">
        <f>IF((AND(O87&gt;$D$5,O87&lt;=$D$6)),"EXTENSION YEAR"," ")</f>
        <v>#REF!</v>
      </c>
      <c r="O17" s="1573"/>
      <c r="P17" s="1573"/>
      <c r="Q17" s="1573" t="e">
        <f>IF((AND(R87&gt;$D$5,R87&lt;=$D$6)),"EXTENSION YEAR"," ")</f>
        <v>#REF!</v>
      </c>
      <c r="R17" s="1573"/>
      <c r="S17" s="1573"/>
      <c r="T17" s="1573" t="e">
        <f>IF((AND(U87&gt;$D$5,U87&lt;=$D$6)),"EXTENSION YEAR"," ")</f>
        <v>#REF!</v>
      </c>
      <c r="U17" s="1573"/>
      <c r="V17" s="1573"/>
      <c r="W17" s="1573" t="e">
        <f>IF((AND(X87&gt;$D$5,X87&lt;=$D$6)),"EXTENSION YEAR"," ")</f>
        <v>#REF!</v>
      </c>
      <c r="X17" s="1573"/>
      <c r="Y17" s="1573"/>
      <c r="Z17" s="1573" t="e">
        <f>IF((AND(AA87&gt;$D$5,AA87&lt;=$D$6)),"EXTENSION YEAR"," ")</f>
        <v>#REF!</v>
      </c>
      <c r="AA17" s="1573"/>
      <c r="AB17" s="1573"/>
      <c r="AC17" s="1573" t="e">
        <f>IF((AND(AD87&gt;$D$5,AD87&lt;=$D$6)),"EXTENSION YEAR"," ")</f>
        <v>#REF!</v>
      </c>
      <c r="AD17" s="1573"/>
      <c r="AE17" s="1573"/>
      <c r="AF17" s="1573" t="e">
        <f>IF((AND(AG87&gt;$D$5,AG87&lt;=$D$6)),"EXTENSION YEAR"," ")</f>
        <v>#REF!</v>
      </c>
      <c r="AG17" s="1573"/>
      <c r="AH17" s="1573"/>
      <c r="AI17" s="645"/>
      <c r="AJ17" s="645"/>
      <c r="AK17" s="645"/>
    </row>
    <row r="18" spans="1:38" s="73" customFormat="1" ht="18.75" customHeight="1">
      <c r="E18" s="1247" t="s">
        <v>237</v>
      </c>
      <c r="F18" s="1248"/>
      <c r="G18" s="1249"/>
      <c r="H18" s="1251" t="s">
        <v>238</v>
      </c>
      <c r="I18" s="1251"/>
      <c r="J18" s="1252"/>
      <c r="K18" s="1254" t="s">
        <v>239</v>
      </c>
      <c r="L18" s="1254"/>
      <c r="M18" s="1254"/>
      <c r="N18" s="1256" t="s">
        <v>240</v>
      </c>
      <c r="O18" s="1257"/>
      <c r="P18" s="1258"/>
      <c r="Q18" s="1259" t="s">
        <v>241</v>
      </c>
      <c r="R18" s="1260"/>
      <c r="S18" s="1261"/>
      <c r="T18" s="1262" t="s">
        <v>242</v>
      </c>
      <c r="U18" s="1262"/>
      <c r="V18" s="1262"/>
      <c r="W18" s="1219" t="s">
        <v>243</v>
      </c>
      <c r="X18" s="1220"/>
      <c r="Y18" s="1221"/>
      <c r="Z18" s="1222" t="s">
        <v>244</v>
      </c>
      <c r="AA18" s="1223"/>
      <c r="AB18" s="1224"/>
      <c r="AC18" s="1225" t="s">
        <v>245</v>
      </c>
      <c r="AD18" s="1226"/>
      <c r="AE18" s="1227"/>
      <c r="AF18" s="1228" t="s">
        <v>246</v>
      </c>
      <c r="AG18" s="1229"/>
      <c r="AH18" s="1229"/>
      <c r="AI18" s="1574" t="s">
        <v>259</v>
      </c>
      <c r="AJ18" s="1575"/>
      <c r="AK18" s="1576"/>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10/1/2024 - 6/30/2029</v>
      </c>
      <c r="AJ19" s="668" t="str">
        <f>CONCATENATE(AJ92," - ",AJ93)</f>
        <v>10/1/2024 - 6/30/2029</v>
      </c>
      <c r="AK19" s="669" t="str">
        <f>CONCATENATE(AK92," - ",AK93)</f>
        <v>10/1/2024 - 6/30/2029</v>
      </c>
    </row>
    <row r="20" spans="1:38">
      <c r="A20" s="94"/>
      <c r="B20" s="94"/>
      <c r="C20" s="94"/>
      <c r="D20" s="94"/>
      <c r="E20" s="442" t="e">
        <f>_xlfn.CONCAT(ROUND(YEARFRAC(E88,E89),0)*12," Months")</f>
        <v>#REF!</v>
      </c>
      <c r="F20" s="74" t="e">
        <f t="shared" ref="F20:AH20" si="1">_xlfn.CONCAT(ROUND(YEARFRAC(F88,F89),0)*12," Months")</f>
        <v>#REF!</v>
      </c>
      <c r="G20" s="443" t="str">
        <f t="shared" si="1"/>
        <v>12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8" t="e">
        <f>IF($B$10="New Agreement","","Current")</f>
        <v>#REF!</v>
      </c>
      <c r="AJ20" s="1572" t="e">
        <f>'Summary - SS'!#REF!</f>
        <v>#REF!</v>
      </c>
      <c r="AK20" s="1570"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69"/>
      <c r="AJ21" s="1482"/>
      <c r="AK21" s="1571"/>
    </row>
    <row r="22" spans="1:38">
      <c r="A22" s="1319" t="s">
        <v>261</v>
      </c>
      <c r="B22" s="1308"/>
      <c r="C22" s="1308"/>
      <c r="D22" s="1308"/>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5" t="s">
        <v>262</v>
      </c>
      <c r="B23" s="1202"/>
      <c r="C23" s="1202"/>
      <c r="D23" s="1202"/>
      <c r="E23" s="55">
        <f>'Salary Detail (4)'!G62</f>
        <v>0</v>
      </c>
      <c r="F23" s="54">
        <f>'Salary Detail (4)'!H62</f>
        <v>0</v>
      </c>
      <c r="G23" s="266">
        <f>'Salary Detail (4)'!I62</f>
        <v>0</v>
      </c>
      <c r="H23" s="124">
        <f>'Salary Detail (4)'!N62</f>
        <v>0</v>
      </c>
      <c r="I23" s="54">
        <f>'Salary Detail (4)'!O62</f>
        <v>0</v>
      </c>
      <c r="J23" s="266">
        <f>'Salary Detail (4)'!P62</f>
        <v>0</v>
      </c>
      <c r="K23" s="124">
        <f>'Salary Detail (4)'!U62</f>
        <v>0</v>
      </c>
      <c r="L23" s="54">
        <f>'Salary Detail (4)'!V62</f>
        <v>0</v>
      </c>
      <c r="M23" s="265">
        <f>'Salary Detail (4)'!W62</f>
        <v>0</v>
      </c>
      <c r="N23" s="55">
        <f>'Salary Detail (4)'!AB62</f>
        <v>0</v>
      </c>
      <c r="O23" s="54">
        <f>'Salary Detail (4)'!AC62</f>
        <v>0</v>
      </c>
      <c r="P23" s="266">
        <f>'Salary Detail (4)'!AD62</f>
        <v>0</v>
      </c>
      <c r="Q23" s="55">
        <f>'Salary Detail (4)'!AI62</f>
        <v>0</v>
      </c>
      <c r="R23" s="54">
        <f>'Salary Detail (4)'!AJ62</f>
        <v>0</v>
      </c>
      <c r="S23" s="266">
        <f>'Salary Detail (4)'!AK62</f>
        <v>0</v>
      </c>
      <c r="T23" s="124">
        <f>'Salary Detail (4)'!AP62</f>
        <v>0</v>
      </c>
      <c r="U23" s="54">
        <f>'Salary Detail (4)'!AQ62</f>
        <v>0</v>
      </c>
      <c r="V23" s="265">
        <f>'Salary Detail (4)'!AR62</f>
        <v>0</v>
      </c>
      <c r="W23" s="55">
        <f>'Salary Detail (4)'!AW62</f>
        <v>0</v>
      </c>
      <c r="X23" s="54">
        <f>'Salary Detail (4)'!AX62</f>
        <v>0</v>
      </c>
      <c r="Y23" s="266">
        <f>'Salary Detail (4)'!AY62</f>
        <v>0</v>
      </c>
      <c r="Z23" s="55">
        <f>'Salary Detail (4)'!BD62</f>
        <v>0</v>
      </c>
      <c r="AA23" s="54">
        <f>'Salary Detail (4)'!BE62</f>
        <v>0</v>
      </c>
      <c r="AB23" s="266">
        <f>'Salary Detail (4)'!BF62</f>
        <v>0</v>
      </c>
      <c r="AC23" s="55">
        <f>'Salary Detail (4)'!BK62</f>
        <v>0</v>
      </c>
      <c r="AD23" s="54">
        <f>'Salary Detail (4)'!BL62</f>
        <v>0</v>
      </c>
      <c r="AE23" s="266">
        <f>'Salary Detail (4)'!BM62</f>
        <v>0</v>
      </c>
      <c r="AF23" s="55">
        <f>'Salary Detail (4)'!BR62</f>
        <v>0</v>
      </c>
      <c r="AG23" s="54">
        <f>'Salary Detail (4)'!BS62</f>
        <v>0</v>
      </c>
      <c r="AH23" s="266">
        <f>'Salary Detail (4)'!BT62</f>
        <v>0</v>
      </c>
      <c r="AI23" s="254">
        <f t="shared" ref="AI23:AK25" si="2">SUM(E23,H23,K23,N23,Q23,T23,W23,Z23,AC23,AF23)</f>
        <v>0</v>
      </c>
      <c r="AJ23" s="255">
        <f t="shared" si="2"/>
        <v>0</v>
      </c>
      <c r="AK23" s="45">
        <f t="shared" si="2"/>
        <v>0</v>
      </c>
    </row>
    <row r="24" spans="1:38">
      <c r="A24" s="1202" t="s">
        <v>263</v>
      </c>
      <c r="B24" s="1202"/>
      <c r="C24" s="1202"/>
      <c r="D24" s="1202"/>
      <c r="E24" s="38">
        <f>'Operating Detail (4)'!C68</f>
        <v>0</v>
      </c>
      <c r="F24" s="39">
        <f>'Operating Detail (4)'!D68</f>
        <v>0</v>
      </c>
      <c r="G24" s="267">
        <f>'Operating Detail (4)'!E68</f>
        <v>0</v>
      </c>
      <c r="H24" s="125">
        <f>'Operating Detail (4)'!F68</f>
        <v>0</v>
      </c>
      <c r="I24" s="39">
        <f>'Operating Detail (4)'!G68</f>
        <v>0</v>
      </c>
      <c r="J24" s="267">
        <f>'Operating Detail (4)'!H68</f>
        <v>0</v>
      </c>
      <c r="K24" s="125">
        <f>'Operating Detail (4)'!I68</f>
        <v>0</v>
      </c>
      <c r="L24" s="39">
        <f>'Operating Detail (4)'!J68</f>
        <v>0</v>
      </c>
      <c r="M24" s="256">
        <f>'Operating Detail (4)'!K68</f>
        <v>0</v>
      </c>
      <c r="N24" s="38">
        <f>'Operating Detail (4)'!L68</f>
        <v>0</v>
      </c>
      <c r="O24" s="39">
        <f>'Operating Detail (4)'!M68</f>
        <v>0</v>
      </c>
      <c r="P24" s="267">
        <f>'Operating Detail (4)'!N68</f>
        <v>0</v>
      </c>
      <c r="Q24" s="38">
        <f>'Operating Detail (4)'!O68</f>
        <v>0</v>
      </c>
      <c r="R24" s="39">
        <f>'Operating Detail (4)'!P68</f>
        <v>0</v>
      </c>
      <c r="S24" s="267">
        <f>'Operating Detail (4)'!Q68</f>
        <v>0</v>
      </c>
      <c r="T24" s="125">
        <f>'Operating Detail (4)'!R68</f>
        <v>0</v>
      </c>
      <c r="U24" s="39">
        <f>'Operating Detail (4)'!S68</f>
        <v>0</v>
      </c>
      <c r="V24" s="256">
        <f>'Operating Detail (4)'!T68</f>
        <v>0</v>
      </c>
      <c r="W24" s="38">
        <f>'Operating Detail (4)'!U68</f>
        <v>0</v>
      </c>
      <c r="X24" s="39">
        <f>'Operating Detail (4)'!V68</f>
        <v>0</v>
      </c>
      <c r="Y24" s="267">
        <f>'Operating Detail (4)'!W68</f>
        <v>0</v>
      </c>
      <c r="Z24" s="38">
        <f>'Operating Detail (4)'!X68</f>
        <v>0</v>
      </c>
      <c r="AA24" s="39">
        <f>'Operating Detail (4)'!Y68</f>
        <v>0</v>
      </c>
      <c r="AB24" s="267">
        <f>'Operating Detail (4)'!Z68</f>
        <v>0</v>
      </c>
      <c r="AC24" s="38">
        <f>'Operating Detail (4)'!AA68</f>
        <v>0</v>
      </c>
      <c r="AD24" s="39">
        <f>'Operating Detail (4)'!AB68</f>
        <v>0</v>
      </c>
      <c r="AE24" s="267">
        <f>'Operating Detail (4)'!AC68</f>
        <v>0</v>
      </c>
      <c r="AF24" s="38">
        <f>'Operating Detail (4)'!AD68</f>
        <v>0</v>
      </c>
      <c r="AG24" s="39">
        <f>'Operating Detail (4)'!AE68</f>
        <v>0</v>
      </c>
      <c r="AH24" s="267">
        <f>'Operating Detail (4)'!AF68</f>
        <v>0</v>
      </c>
      <c r="AI24" s="256">
        <f t="shared" si="2"/>
        <v>0</v>
      </c>
      <c r="AJ24" s="257">
        <f t="shared" si="2"/>
        <v>0</v>
      </c>
      <c r="AK24" s="40">
        <f t="shared" si="2"/>
        <v>0</v>
      </c>
      <c r="AL24" s="41"/>
    </row>
    <row r="25" spans="1:38" s="42" customFormat="1">
      <c r="A25" s="1202" t="s">
        <v>264</v>
      </c>
      <c r="B25" s="1202"/>
      <c r="C25" s="1202"/>
      <c r="D25" s="1202"/>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21" t="s">
        <v>265</v>
      </c>
      <c r="B26" s="1321"/>
      <c r="C26" s="1321"/>
      <c r="D26" s="1321"/>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258"/>
      <c r="AJ26" s="259"/>
      <c r="AK26" s="260"/>
    </row>
    <row r="27" spans="1:38">
      <c r="A27" s="1202" t="s">
        <v>285</v>
      </c>
      <c r="B27" s="1202"/>
      <c r="C27" s="1202"/>
      <c r="D27" s="1202"/>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2" t="s">
        <v>267</v>
      </c>
      <c r="B28" s="1202"/>
      <c r="C28" s="1202"/>
      <c r="D28" s="1202"/>
      <c r="E28" s="268">
        <f>'Operating Detail (4)'!C93</f>
        <v>0</v>
      </c>
      <c r="F28" s="269">
        <f>'Operating Detail (4)'!D93</f>
        <v>0</v>
      </c>
      <c r="G28" s="271">
        <f>'Operating Detail (4)'!E93</f>
        <v>0</v>
      </c>
      <c r="H28" s="272">
        <f>'Operating Detail (4)'!F93</f>
        <v>0</v>
      </c>
      <c r="I28" s="269">
        <f>'Operating Detail (4)'!G93</f>
        <v>0</v>
      </c>
      <c r="J28" s="271">
        <f>'Operating Detail (4)'!H93</f>
        <v>0</v>
      </c>
      <c r="K28" s="272">
        <f>'Operating Detail (4)'!I93</f>
        <v>0</v>
      </c>
      <c r="L28" s="269">
        <f>'Operating Detail (4)'!J93</f>
        <v>0</v>
      </c>
      <c r="M28" s="270">
        <f>'Operating Detail (4)'!K93</f>
        <v>0</v>
      </c>
      <c r="N28" s="268">
        <f>'Operating Detail (4)'!L93</f>
        <v>0</v>
      </c>
      <c r="O28" s="269">
        <f>'Operating Detail (4)'!M93</f>
        <v>0</v>
      </c>
      <c r="P28" s="271">
        <f>'Operating Detail (4)'!N93</f>
        <v>0</v>
      </c>
      <c r="Q28" s="268">
        <f>'Operating Detail (4)'!O93</f>
        <v>0</v>
      </c>
      <c r="R28" s="269">
        <f>'Operating Detail (4)'!P93</f>
        <v>0</v>
      </c>
      <c r="S28" s="271">
        <f>'Operating Detail (4)'!Q93</f>
        <v>0</v>
      </c>
      <c r="T28" s="272">
        <f>'Operating Detail (4)'!R93</f>
        <v>0</v>
      </c>
      <c r="U28" s="269">
        <f>'Operating Detail (4)'!S93</f>
        <v>0</v>
      </c>
      <c r="V28" s="270">
        <f>'Operating Detail (4)'!T93</f>
        <v>0</v>
      </c>
      <c r="W28" s="268">
        <f>'Operating Detail (4)'!U93</f>
        <v>0</v>
      </c>
      <c r="X28" s="269">
        <f>'Operating Detail (4)'!V93</f>
        <v>0</v>
      </c>
      <c r="Y28" s="271">
        <f>'Operating Detail (4)'!W93</f>
        <v>0</v>
      </c>
      <c r="Z28" s="268">
        <f>'Operating Detail (4)'!X93</f>
        <v>0</v>
      </c>
      <c r="AA28" s="269">
        <f>'Operating Detail (4)'!Y93</f>
        <v>0</v>
      </c>
      <c r="AB28" s="271">
        <f>'Operating Detail (4)'!Z93</f>
        <v>0</v>
      </c>
      <c r="AC28" s="268">
        <f>'Operating Detail (4)'!AA93</f>
        <v>0</v>
      </c>
      <c r="AD28" s="269">
        <f>'Operating Detail (4)'!AB93</f>
        <v>0</v>
      </c>
      <c r="AE28" s="271">
        <f>'Operating Detail (4)'!AC93</f>
        <v>0</v>
      </c>
      <c r="AF28" s="268">
        <f>'Operating Detail (4)'!AD93</f>
        <v>0</v>
      </c>
      <c r="AG28" s="269">
        <f>'Operating Detail (4)'!AE93</f>
        <v>0</v>
      </c>
      <c r="AH28" s="271">
        <f>'Operating Detail (4)'!AF93</f>
        <v>0</v>
      </c>
      <c r="AI28" s="256">
        <f t="shared" ref="AI28:AK30" si="5">SUM(E28,H28,K28,N28,Q28,T28,W28,Z28,AC28,AF28)</f>
        <v>0</v>
      </c>
      <c r="AJ28" s="257">
        <f t="shared" si="5"/>
        <v>0</v>
      </c>
      <c r="AK28" s="40">
        <f t="shared" si="5"/>
        <v>0</v>
      </c>
    </row>
    <row r="29" spans="1:38">
      <c r="A29" s="1202" t="s">
        <v>286</v>
      </c>
      <c r="B29" s="1202"/>
      <c r="C29" s="1202"/>
      <c r="D29" s="1202"/>
      <c r="E29" s="273">
        <f>'Operating Detail (4)'!C104</f>
        <v>0</v>
      </c>
      <c r="F29" s="269">
        <f>'Operating Detail (4)'!D104</f>
        <v>0</v>
      </c>
      <c r="G29" s="271">
        <f>'Operating Detail (4)'!E104</f>
        <v>0</v>
      </c>
      <c r="H29" s="274">
        <f>'Operating Detail (4)'!F104</f>
        <v>0</v>
      </c>
      <c r="I29" s="269">
        <f>'Operating Detail (4)'!G104</f>
        <v>0</v>
      </c>
      <c r="J29" s="271">
        <f>'Operating Detail (4)'!H104</f>
        <v>0</v>
      </c>
      <c r="K29" s="274">
        <f>'Operating Detail (4)'!I104</f>
        <v>0</v>
      </c>
      <c r="L29" s="269">
        <f>'Operating Detail (4)'!J104</f>
        <v>0</v>
      </c>
      <c r="M29" s="270">
        <f>'Operating Detail (4)'!K104</f>
        <v>0</v>
      </c>
      <c r="N29" s="273">
        <f>'Operating Detail (4)'!L104</f>
        <v>0</v>
      </c>
      <c r="O29" s="269">
        <f>'Operating Detail (4)'!M104</f>
        <v>0</v>
      </c>
      <c r="P29" s="271">
        <f>'Operating Detail (4)'!N104</f>
        <v>0</v>
      </c>
      <c r="Q29" s="273">
        <f>'Operating Detail (4)'!O104</f>
        <v>0</v>
      </c>
      <c r="R29" s="269">
        <f>'Operating Detail (4)'!P104</f>
        <v>0</v>
      </c>
      <c r="S29" s="271">
        <f>'Operating Detail (4)'!Q104</f>
        <v>0</v>
      </c>
      <c r="T29" s="274">
        <f>'Operating Detail (4)'!R104</f>
        <v>0</v>
      </c>
      <c r="U29" s="269">
        <f>'Operating Detail (4)'!S104</f>
        <v>0</v>
      </c>
      <c r="V29" s="270">
        <f>'Operating Detail (4)'!T104</f>
        <v>0</v>
      </c>
      <c r="W29" s="273">
        <f>'Operating Detail (4)'!U104</f>
        <v>0</v>
      </c>
      <c r="X29" s="269">
        <f>'Operating Detail (4)'!V104</f>
        <v>0</v>
      </c>
      <c r="Y29" s="271">
        <f>'Operating Detail (4)'!W104</f>
        <v>0</v>
      </c>
      <c r="Z29" s="273">
        <f>'Operating Detail (4)'!X104</f>
        <v>0</v>
      </c>
      <c r="AA29" s="269">
        <f>'Operating Detail (4)'!Y104</f>
        <v>0</v>
      </c>
      <c r="AB29" s="271">
        <f>'Operating Detail (4)'!Z104</f>
        <v>0</v>
      </c>
      <c r="AC29" s="273">
        <f>'Operating Detail (4)'!AA104</f>
        <v>0</v>
      </c>
      <c r="AD29" s="269">
        <f>'Operating Detail (4)'!AB104</f>
        <v>0</v>
      </c>
      <c r="AE29" s="271">
        <f>'Operating Detail (4)'!AC104</f>
        <v>0</v>
      </c>
      <c r="AF29" s="273">
        <f>'Operating Detail (4)'!AD104</f>
        <v>0</v>
      </c>
      <c r="AG29" s="269">
        <f>'Operating Detail (4)'!AE104</f>
        <v>0</v>
      </c>
      <c r="AH29" s="271">
        <f>'Operating Detail (4)'!AF104</f>
        <v>0</v>
      </c>
      <c r="AI29" s="256">
        <f t="shared" si="5"/>
        <v>0</v>
      </c>
      <c r="AJ29" s="257">
        <f t="shared" si="5"/>
        <v>0</v>
      </c>
      <c r="AK29" s="40">
        <f t="shared" si="5"/>
        <v>0</v>
      </c>
    </row>
    <row r="30" spans="1:38" s="32" customFormat="1">
      <c r="A30" s="1202" t="s">
        <v>287</v>
      </c>
      <c r="B30" s="1202"/>
      <c r="C30" s="1202"/>
      <c r="D30" s="1202"/>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4" t="s">
        <v>270</v>
      </c>
      <c r="B31" s="1194"/>
      <c r="C31" s="1194"/>
      <c r="D31" s="1194"/>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7"/>
      <c r="B32" s="1307"/>
      <c r="C32" s="1307"/>
      <c r="D32" s="1307"/>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9" t="s">
        <v>271</v>
      </c>
      <c r="B33" s="1308"/>
      <c r="C33" s="1308"/>
      <c r="D33" s="1308"/>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7" t="str">
        <f>IF('Summary - SS'!A27:D27&lt;&gt;"",'Summary - SS'!A27:D27,"")</f>
        <v>Prop C</v>
      </c>
      <c r="B34" s="1448"/>
      <c r="C34" s="1448"/>
      <c r="D34" s="1448"/>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7" t="str">
        <f>IF('Summary - SS'!A28:D28&lt;&gt;"",'Summary - SS'!A28:D28,"")</f>
        <v>Prop C - One Time</v>
      </c>
      <c r="B35" s="1448"/>
      <c r="C35" s="1448"/>
      <c r="D35" s="1448"/>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7" t="str">
        <f>IF('Summary - SS'!A29:D29&lt;&gt;"",'Summary - SS'!A29:D29,"")</f>
        <v>Prop C - Start Up</v>
      </c>
      <c r="B36" s="1448"/>
      <c r="C36" s="1448"/>
      <c r="D36" s="1448"/>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7" t="str">
        <f>IF('Summary - SS'!A30:D30&lt;&gt;"",'Summary - SS'!A30:D30,"")</f>
        <v/>
      </c>
      <c r="B37" s="1448"/>
      <c r="C37" s="1448"/>
      <c r="D37" s="1448"/>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7" t="str">
        <f>IF('Summary - SS'!A31:D31&lt;&gt;"",'Summary - SS'!A31:D31,"")</f>
        <v/>
      </c>
      <c r="B38" s="1448"/>
      <c r="C38" s="1448"/>
      <c r="D38" s="1448"/>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7" t="str">
        <f>IF('Summary - SS'!A32:D32&lt;&gt;"",'Summary - SS'!A32:D32,"")</f>
        <v/>
      </c>
      <c r="B39" s="1448"/>
      <c r="C39" s="1448"/>
      <c r="D39" s="1448"/>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7" t="str">
        <f>IF('Summary - SS'!A33:D33&lt;&gt;"",'Summary - SS'!A33:D33,"")</f>
        <v/>
      </c>
      <c r="B40" s="1448"/>
      <c r="C40" s="1448"/>
      <c r="D40" s="1448"/>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7" t="str">
        <f>IF('Summary - SS'!A34:D34&lt;&gt;"",'Summary - SS'!A34:D34,"")</f>
        <v/>
      </c>
      <c r="B41" s="1448"/>
      <c r="C41" s="1448"/>
      <c r="D41" s="1448"/>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7" t="str">
        <f>IF('Summary - SS'!A35:D35&lt;&gt;"",'Summary - SS'!A35:D35,"")</f>
        <v/>
      </c>
      <c r="B42" s="1448"/>
      <c r="C42" s="1448"/>
      <c r="D42" s="1448"/>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7" t="str">
        <f>IF('Summary - SS'!A36:D36&lt;&gt;"",'Summary - SS'!A36:D36,"")</f>
        <v/>
      </c>
      <c r="B43" s="1448"/>
      <c r="C43" s="1448"/>
      <c r="D43" s="1448"/>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7" t="str">
        <f>IF('Summary - SS'!A37:D37&lt;&gt;"",'Summary - SS'!A37:D37,"")</f>
        <v/>
      </c>
      <c r="B44" s="1448"/>
      <c r="C44" s="1448"/>
      <c r="D44" s="1448"/>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7" t="str">
        <f>IF('Summary - SS'!A38:D38&lt;&gt;"",'Summary - SS'!A38:D38,"")</f>
        <v/>
      </c>
      <c r="B45" s="1448"/>
      <c r="C45" s="1448"/>
      <c r="D45" s="1448"/>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7" t="str">
        <f>IF('Summary - SS'!A39:D39&lt;&gt;"",'Summary - SS'!A39:D39,"")</f>
        <v/>
      </c>
      <c r="B46" s="1448"/>
      <c r="C46" s="1448"/>
      <c r="D46" s="1448"/>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7" t="str">
        <f>IF('Summary - SS'!A40:D40&lt;&gt;"",'Summary - SS'!A40:D40,"")</f>
        <v/>
      </c>
      <c r="B47" s="1448"/>
      <c r="C47" s="1448"/>
      <c r="D47" s="1448"/>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7" t="str">
        <f>IF('Summary - SS'!A41:D41&lt;&gt;"",'Summary - SS'!A41:D41,"")</f>
        <v/>
      </c>
      <c r="B48" s="1448"/>
      <c r="C48" s="1448"/>
      <c r="D48" s="1448"/>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7" t="str">
        <f>IF('Summary - SS'!A42:D42&lt;&gt;"",'Summary - SS'!A42:D42,"")</f>
        <v/>
      </c>
      <c r="B49" s="1448"/>
      <c r="C49" s="1448"/>
      <c r="D49" s="1448"/>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7" t="str">
        <f>IF('Summary - SS'!A43:D43&lt;&gt;"",'Summary - SS'!A43:D43,"")</f>
        <v/>
      </c>
      <c r="B50" s="1448"/>
      <c r="C50" s="1448"/>
      <c r="D50" s="1448"/>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7" t="str">
        <f>IF('Summary - SS'!A44:D44&lt;&gt;"",'Summary - SS'!A44:D44,"")</f>
        <v/>
      </c>
      <c r="B51" s="1448"/>
      <c r="C51" s="1448"/>
      <c r="D51" s="1448"/>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7" t="str">
        <f>IF('Summary - SS'!A45:D45&lt;&gt;"",'Summary - SS'!A45:D45,"")</f>
        <v/>
      </c>
      <c r="B52" s="1448"/>
      <c r="C52" s="1448"/>
      <c r="D52" s="1448"/>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5" t="s">
        <v>272</v>
      </c>
      <c r="B53" s="1456"/>
      <c r="C53" s="1456"/>
      <c r="D53" s="1456"/>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7"/>
      <c r="B54" s="1307"/>
      <c r="C54" s="1307"/>
      <c r="D54" s="1307"/>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283"/>
    </row>
    <row r="55" spans="1:39" ht="15.75" customHeight="1">
      <c r="A55" s="1308" t="s">
        <v>273</v>
      </c>
      <c r="B55" s="1308"/>
      <c r="C55" s="1308"/>
      <c r="D55" s="1308"/>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202" t="str">
        <f>IF('Summary - SS'!A49:D49&lt;&gt;"",'Summary - SS'!A49:D49,"")</f>
        <v/>
      </c>
      <c r="B56" s="1202"/>
      <c r="C56" s="1202"/>
      <c r="D56" s="1202"/>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202" t="str">
        <f>IF('Summary - SS'!A50:D50&lt;&gt;"",'Summary - SS'!A50:D50,"")</f>
        <v/>
      </c>
      <c r="B57" s="1202"/>
      <c r="C57" s="1202"/>
      <c r="D57" s="1202"/>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202" t="str">
        <f>IF('Summary - SS'!A51:D51&lt;&gt;"",'Summary - SS'!A51:D51,"")</f>
        <v/>
      </c>
      <c r="B58" s="1202"/>
      <c r="C58" s="1202"/>
      <c r="D58" s="1202"/>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202" t="str">
        <f>IF('Summary - SS'!A52:D52&lt;&gt;"",'Summary - SS'!A52:D52,"")</f>
        <v/>
      </c>
      <c r="B59" s="1202"/>
      <c r="C59" s="1202"/>
      <c r="D59" s="1202"/>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4" t="s">
        <v>274</v>
      </c>
      <c r="B60" s="1194"/>
      <c r="C60" s="1194"/>
      <c r="D60" s="1194"/>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4"/>
      <c r="B61" s="1194"/>
      <c r="C61" s="1194"/>
      <c r="D61" s="1194"/>
      <c r="E61" s="265"/>
      <c r="F61" s="263"/>
      <c r="G61" s="635"/>
      <c r="H61" s="635"/>
      <c r="I61" s="263"/>
      <c r="J61" s="635"/>
      <c r="K61" s="635"/>
      <c r="L61" s="263"/>
      <c r="M61" s="635"/>
      <c r="N61" s="635"/>
      <c r="O61" s="263"/>
      <c r="P61" s="635"/>
      <c r="Q61" s="635"/>
      <c r="R61" s="263"/>
      <c r="S61" s="635"/>
      <c r="T61" s="635"/>
      <c r="U61" s="263"/>
      <c r="V61" s="635"/>
      <c r="W61" s="635"/>
      <c r="X61" s="263"/>
      <c r="Y61" s="635"/>
      <c r="Z61" s="635"/>
      <c r="AA61" s="263"/>
      <c r="AB61" s="635"/>
      <c r="AC61" s="635"/>
      <c r="AD61" s="263"/>
      <c r="AE61" s="635"/>
      <c r="AF61" s="635"/>
      <c r="AG61" s="263"/>
      <c r="AH61" s="635"/>
      <c r="AI61" s="635"/>
      <c r="AJ61" s="263"/>
      <c r="AK61" s="814"/>
    </row>
    <row r="62" spans="1:39" s="32" customFormat="1" ht="18" customHeight="1">
      <c r="A62" s="1194" t="s">
        <v>275</v>
      </c>
      <c r="B62" s="1194"/>
      <c r="C62" s="1194"/>
      <c r="D62" s="1194"/>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2" t="s">
        <v>276</v>
      </c>
      <c r="B63" s="1202"/>
      <c r="C63" s="1202"/>
      <c r="D63" s="1202"/>
      <c r="E63" s="268">
        <f>IF(AND(E62-E31&gt;-2,E62-E31&lt;2),0,E62-E31)</f>
        <v>0</v>
      </c>
      <c r="F63" s="281"/>
      <c r="G63" s="282">
        <f>IF(AND(G62-G31&gt;-2,G62-G31&lt;2),0,G62-G31)</f>
        <v>0</v>
      </c>
      <c r="H63" s="466">
        <f>IF(AND(H62-H31&gt;-2,H62-H31&lt;2),0,H62-H31)</f>
        <v>0</v>
      </c>
      <c r="I63" s="463"/>
      <c r="J63" s="465">
        <f>IF(AND(J62-J31&gt;-2,J62-J31&lt;2),0,J62-J31)</f>
        <v>0</v>
      </c>
      <c r="K63" s="466">
        <f>IF(AND(K62-K31&gt;-2,K62-K31&lt;2),0,K62-K31)</f>
        <v>0</v>
      </c>
      <c r="L63" s="463"/>
      <c r="M63" s="467">
        <f>IF(AND(M62-M31&gt;-2,M62-M31&lt;2),0,M62-M31)</f>
        <v>0</v>
      </c>
      <c r="N63" s="464">
        <f>IF(AND(N62-N31&gt;-2,N62-N31&lt;2),0,N62-N31)</f>
        <v>0</v>
      </c>
      <c r="O63" s="463"/>
      <c r="P63" s="465">
        <f>IF(AND(P62-P31&gt;-2,P62-P31&lt;2),0,P62-P31)</f>
        <v>0</v>
      </c>
      <c r="Q63" s="464">
        <f>IF(AND(Q62-Q31&gt;-2,Q62-Q31&lt;2),0,Q62-Q31)</f>
        <v>0</v>
      </c>
      <c r="R63" s="463"/>
      <c r="S63" s="465">
        <f>IF(AND(S62-S31&gt;-2,S62-S31&lt;2),0,S62-S31)</f>
        <v>0</v>
      </c>
      <c r="T63" s="466">
        <f>IF(AND(T62-T31&gt;-2,T62-T31&lt;2),0,T62-T31)</f>
        <v>0</v>
      </c>
      <c r="U63" s="463"/>
      <c r="V63" s="467">
        <f>IF(AND(V62-V31&gt;-2,V62-V31&lt;2),0,V62-V31)</f>
        <v>0</v>
      </c>
      <c r="W63" s="464">
        <f>IF(AND(W62-W31&gt;-2,W62-W31&lt;2),0,W62-W31)</f>
        <v>0</v>
      </c>
      <c r="X63" s="463"/>
      <c r="Y63" s="465">
        <f>IF(AND(Y62-Y31&gt;-2,Y62-Y31&lt;2),0,Y62-Y31)</f>
        <v>0</v>
      </c>
      <c r="Z63" s="464">
        <f>IF(AND(Z62-Z31&gt;-2,Z62-Z31&lt;2),0,Z62-Z31)</f>
        <v>0</v>
      </c>
      <c r="AA63" s="463"/>
      <c r="AB63" s="465">
        <f>IF(AND(AB62-AB31&gt;-2,AB62-AB31&lt;2),0,AB62-AB31)</f>
        <v>0</v>
      </c>
      <c r="AC63" s="464">
        <f>IF(AND(AC62-AC31&gt;-2,AC62-AC31&lt;2),0,AC62-AC31)</f>
        <v>0</v>
      </c>
      <c r="AD63" s="463"/>
      <c r="AE63" s="465">
        <f>IF(AND(AE62-AE31&gt;-2,AE62-AE31&lt;2),0,AE62-AE31)</f>
        <v>0</v>
      </c>
      <c r="AF63" s="464">
        <f>IF(AND(AF62-AF31&gt;-2,AF62-AF31&lt;2),0,AF62-AF31)</f>
        <v>0</v>
      </c>
      <c r="AG63" s="463"/>
      <c r="AH63" s="465">
        <f>IF(AND(AH62-AH31&gt;-2,AH62-AH31&lt;2),0,AH62-AH31)</f>
        <v>0</v>
      </c>
      <c r="AI63" s="261">
        <f>IF(AND(AI62-AI31&gt;-4,AI62-AI31&lt;4),0,AI62-AI31)</f>
        <v>0</v>
      </c>
      <c r="AJ63" s="262"/>
      <c r="AK63" s="468">
        <f>IF(AND(AK62-AK31&gt;-4,AK62-AK31&lt;4),0,AK62-AK31)</f>
        <v>0</v>
      </c>
      <c r="AL63" s="46"/>
      <c r="AM63" s="46"/>
    </row>
    <row r="64" spans="1:39" ht="13"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49999999999999" customHeight="1">
      <c r="A65" s="62"/>
      <c r="B65" s="62"/>
      <c r="C65" s="62"/>
      <c r="D65" s="62"/>
      <c r="E65" s="56"/>
      <c r="AH65" s="52"/>
      <c r="AI65" s="52"/>
    </row>
    <row r="66" spans="1:35" ht="20.149999999999999" customHeight="1">
      <c r="A66" s="62"/>
      <c r="B66" s="62"/>
      <c r="C66" s="62"/>
      <c r="D66" s="62"/>
      <c r="E66" s="56"/>
      <c r="AH66" s="52"/>
      <c r="AI66" s="52"/>
    </row>
    <row r="67" spans="1:35">
      <c r="A67" s="808" t="s">
        <v>278</v>
      </c>
      <c r="B67" s="1313" t="str">
        <f>IF('Summary - SS'!B60:D60&lt;&gt;"",'Summary - SS'!B60:D60,"")</f>
        <v/>
      </c>
      <c r="C67" s="1301"/>
      <c r="D67" s="1314"/>
      <c r="E67" s="56"/>
    </row>
    <row r="68" spans="1:35">
      <c r="A68" s="808" t="s">
        <v>279</v>
      </c>
      <c r="B68" s="1313" t="str">
        <f>IF('Summary - SS'!B61:D61&lt;&gt;"",'Summary - SS'!B61:D61,"")</f>
        <v/>
      </c>
      <c r="C68" s="1301"/>
      <c r="D68" s="1314"/>
      <c r="E68" s="56"/>
    </row>
    <row r="69" spans="1:35" ht="17.25" customHeight="1">
      <c r="A69" s="808" t="s">
        <v>280</v>
      </c>
      <c r="B69" s="1313" t="str">
        <f>IF('Summary - SS'!B62:D62&lt;&gt;"",'Summary - SS'!B62:D62,"")</f>
        <v/>
      </c>
      <c r="C69" s="1301"/>
      <c r="D69" s="1314"/>
      <c r="E69" s="56"/>
      <c r="AH69" s="53"/>
    </row>
    <row r="70" spans="1:35" ht="17.25" customHeight="1">
      <c r="A70" s="808" t="s">
        <v>281</v>
      </c>
      <c r="B70" s="1313" t="str">
        <f>IF('Summary - SS'!B63:D63&lt;&gt;"",'Summary - SS'!B63:D63,"")</f>
        <v/>
      </c>
      <c r="C70" s="1301"/>
      <c r="D70" s="1314"/>
      <c r="E70" s="56"/>
      <c r="AH70" s="53"/>
    </row>
    <row r="71" spans="1:35" ht="15.75" customHeight="1">
      <c r="A71" s="1194"/>
      <c r="B71" s="1194"/>
      <c r="C71" s="1194"/>
      <c r="D71" s="830"/>
      <c r="E71" s="189"/>
    </row>
    <row r="72" spans="1:35">
      <c r="A72" s="1584" t="s">
        <v>282</v>
      </c>
      <c r="B72" s="1585"/>
      <c r="C72" s="1586" t="e">
        <f>_xlfn.SINGLE('Summary - SS'!#REF!)</f>
        <v>#REF!</v>
      </c>
      <c r="D72" s="1587"/>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45566</v>
      </c>
      <c r="H88" s="50" t="e">
        <f>'Summary - SS'!#REF!</f>
        <v>#REF!</v>
      </c>
      <c r="I88" s="50" t="e">
        <f>'Summary - SS'!#REF!</f>
        <v>#REF!</v>
      </c>
      <c r="J88" s="50">
        <f>'Summary - SS'!F80</f>
        <v>45839</v>
      </c>
      <c r="K88" s="50" t="e">
        <f>'Summary - SS'!#REF!</f>
        <v>#REF!</v>
      </c>
      <c r="L88" s="50" t="e">
        <f>'Summary - SS'!#REF!</f>
        <v>#REF!</v>
      </c>
      <c r="M88" s="50">
        <f>'Summary - SS'!G80</f>
        <v>46204</v>
      </c>
      <c r="N88" s="50" t="e">
        <f>'Summary - SS'!#REF!</f>
        <v>#REF!</v>
      </c>
      <c r="O88" s="50" t="e">
        <f>'Summary - SS'!#REF!</f>
        <v>#REF!</v>
      </c>
      <c r="P88" s="50">
        <f>'Summary - SS'!H80</f>
        <v>46569</v>
      </c>
      <c r="Q88" s="50" t="e">
        <f>'Summary - SS'!#REF!</f>
        <v>#REF!</v>
      </c>
      <c r="R88" s="50" t="e">
        <f>'Summary - SS'!#REF!</f>
        <v>#REF!</v>
      </c>
      <c r="S88" s="50">
        <f>'Summary - SS'!I80</f>
        <v>46935</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45566</v>
      </c>
      <c r="AJ88" s="50">
        <f>$B$6</f>
        <v>45566</v>
      </c>
      <c r="AK88" s="50">
        <f>$B$6</f>
        <v>45566</v>
      </c>
    </row>
    <row r="89" spans="1:37" ht="13.5" customHeight="1">
      <c r="A89" s="49" t="s">
        <v>233</v>
      </c>
      <c r="B89" s="49"/>
      <c r="C89" s="49"/>
      <c r="D89" s="49"/>
      <c r="E89" s="50" t="e">
        <f>'Summary - SS'!#REF!</f>
        <v>#REF!</v>
      </c>
      <c r="F89" s="50" t="e">
        <f>'Summary - SS'!#REF!</f>
        <v>#REF!</v>
      </c>
      <c r="G89" s="50">
        <f>'Summary - SS'!E81</f>
        <v>45838</v>
      </c>
      <c r="H89" s="50" t="e">
        <f>'Summary - SS'!#REF!</f>
        <v>#REF!</v>
      </c>
      <c r="I89" s="50" t="e">
        <f>'Summary - SS'!#REF!</f>
        <v>#REF!</v>
      </c>
      <c r="J89" s="50">
        <f>'Summary - SS'!F81</f>
        <v>46203</v>
      </c>
      <c r="K89" s="50" t="e">
        <f>'Summary - SS'!#REF!</f>
        <v>#REF!</v>
      </c>
      <c r="L89" s="50" t="e">
        <f>'Summary - SS'!#REF!</f>
        <v>#REF!</v>
      </c>
      <c r="M89" s="50">
        <f>'Summary - SS'!G81</f>
        <v>46568</v>
      </c>
      <c r="N89" s="50" t="e">
        <f>'Summary - SS'!#REF!</f>
        <v>#REF!</v>
      </c>
      <c r="O89" s="50" t="e">
        <f>'Summary - SS'!#REF!</f>
        <v>#REF!</v>
      </c>
      <c r="P89" s="50">
        <f>'Summary - SS'!H81</f>
        <v>46934</v>
      </c>
      <c r="Q89" s="50" t="e">
        <f>'Summary - SS'!#REF!</f>
        <v>#REF!</v>
      </c>
      <c r="R89" s="50" t="e">
        <f>'Summary - SS'!#REF!</f>
        <v>#REF!</v>
      </c>
      <c r="S89" s="50">
        <f>'Summary - SS'!I81</f>
        <v>47299</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47391</v>
      </c>
      <c r="AJ89" s="50">
        <f t="shared" ref="AJ89:AK89" si="60">DATE(YEAR(AJ88)+$D$5,MONTH(AJ88),DAY(AJ88))-1</f>
        <v>47391</v>
      </c>
      <c r="AK89" s="50">
        <f t="shared" si="60"/>
        <v>47391</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10/1/2024</v>
      </c>
      <c r="AJ92" s="33" t="str">
        <f>TEXT($B$6,"m/d/yyyy")</f>
        <v>10/1/2024</v>
      </c>
      <c r="AK92" s="33" t="str">
        <f>TEXT($B$6,"m/d/yyyy")</f>
        <v>10/1/2024</v>
      </c>
    </row>
    <row r="93" spans="1:37">
      <c r="AI93" s="33" t="str">
        <f>TEXT($C$5,"m/d/yyyy")</f>
        <v>6/30/2029</v>
      </c>
      <c r="AJ93" s="33" t="str">
        <f t="shared" ref="AJ93:AK93" si="63">TEXT($C$5,"m/d/yyyy")</f>
        <v>6/30/2029</v>
      </c>
      <c r="AK93" s="33" t="str">
        <f t="shared" si="63"/>
        <v>6/30/2029</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407" priority="46">
      <formula>LEN(TRIM(B7))=0</formula>
    </cfRule>
  </conditionalFormatting>
  <conditionalFormatting sqref="B16">
    <cfRule type="containsBlanks" dxfId="406" priority="33">
      <formula>LEN(TRIM(B16))=0</formula>
    </cfRule>
  </conditionalFormatting>
  <conditionalFormatting sqref="B15:C15">
    <cfRule type="cellIs" dxfId="405" priority="26" operator="lessThan">
      <formula>0</formula>
    </cfRule>
  </conditionalFormatting>
  <conditionalFormatting sqref="B10:D10">
    <cfRule type="cellIs" dxfId="404" priority="6" operator="equal">
      <formula>"New Agreement"</formula>
    </cfRule>
    <cfRule type="cellIs" dxfId="403" priority="7" stopIfTrue="1" operator="equal">
      <formula>"Amendment"</formula>
    </cfRule>
    <cfRule type="cellIs" dxfId="402" priority="8" operator="equal">
      <formula>"Modification"</formula>
    </cfRule>
    <cfRule type="cellIs" dxfId="401" priority="9" operator="equal">
      <formula>"Revision"</formula>
    </cfRule>
    <cfRule type="containsBlanks" dxfId="400" priority="10">
      <formula>LEN(TRIM(B10))=0</formula>
    </cfRule>
  </conditionalFormatting>
  <conditionalFormatting sqref="E26 G26:H26 J26:K26 M26:N26 P26:Q26 S26:T26 V26:W26 Y26:Z26 AB26:AC26 AE26:AF26 AH26">
    <cfRule type="containsBlanks" dxfId="399" priority="58">
      <formula>LEN(TRIM(E26))=0</formula>
    </cfRule>
  </conditionalFormatting>
  <conditionalFormatting sqref="E30 G30:H30 J30:K30 M30:N30 P30:Q30 S30:T30 V30:W30 Y30:Z30 AB30:AC30 AE30:AF30 AH30">
    <cfRule type="containsBlanks" dxfId="398" priority="29">
      <formula>LEN(TRIM(E30))=0</formula>
    </cfRule>
  </conditionalFormatting>
  <conditionalFormatting sqref="E18:AH22">
    <cfRule type="expression" dxfId="397" priority="2">
      <formula>E$87&gt;$D$6</formula>
    </cfRule>
  </conditionalFormatting>
  <conditionalFormatting sqref="E20:AH53">
    <cfRule type="expression" dxfId="396" priority="1">
      <formula>E$90&gt;E$89</formula>
    </cfRule>
  </conditionalFormatting>
  <conditionalFormatting sqref="E23:AH63">
    <cfRule type="expression" dxfId="395" priority="316">
      <formula>E$87&gt;$D$6</formula>
    </cfRule>
  </conditionalFormatting>
  <conditionalFormatting sqref="E30:AH30">
    <cfRule type="expression" dxfId="394" priority="28">
      <formula>COUNTIF($A$34:$D$53,"*HUD*")=0</formula>
    </cfRule>
  </conditionalFormatting>
  <conditionalFormatting sqref="E63:AK63">
    <cfRule type="cellIs" dxfId="393" priority="48" operator="notBetween">
      <formula>-2</formula>
      <formula>2</formula>
    </cfRule>
  </conditionalFormatting>
  <conditionalFormatting sqref="F21 I21 L21 O21 F23:F25 I23:I25 L23:L25 O23:O25 R23:R25 U23:U25 X23:X25 AA23:AA25 AD23:AD25 AG23:AG25 AJ23:AJ25 AJ28:AJ61">
    <cfRule type="cellIs" dxfId="392" priority="56" operator="notEqual">
      <formula>0</formula>
    </cfRule>
  </conditionalFormatting>
  <conditionalFormatting sqref="F28:F62 I28:I62 L28:L62 O28:O62 R28:R62 U28:U62 X28:X62 AA28:AA62 AD28:AD62 AG28:AG62">
    <cfRule type="cellIs" dxfId="391" priority="30" operator="notEqual">
      <formula>0</formula>
    </cfRule>
  </conditionalFormatting>
  <conditionalFormatting sqref="H54:AH63 E63:AH63 E54:G62">
    <cfRule type="expression" dxfId="390" priority="271">
      <formula>E$90&gt;E$89</formula>
    </cfRule>
  </conditionalFormatting>
  <conditionalFormatting sqref="Q32:Q33">
    <cfRule type="cellIs" dxfId="389" priority="4" operator="notEqual">
      <formula>0</formula>
    </cfRule>
  </conditionalFormatting>
  <conditionalFormatting sqref="Q54:Q55">
    <cfRule type="cellIs" dxfId="388" priority="5" operator="notEqual">
      <formula>0</formula>
    </cfRule>
  </conditionalFormatting>
  <conditionalFormatting sqref="AJ62:AJ63 F63 I63 L63 O63 R63 U63 X63 AA63 AD63 AG63">
    <cfRule type="cellIs" dxfId="387" priority="49"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H566"/>
  <sheetViews>
    <sheetView showGridLines="0" showZeros="0" zoomScale="85" zoomScaleNormal="85" workbookViewId="0">
      <pane xSplit="1" ySplit="14" topLeftCell="BP15" activePane="bottomRight" state="frozen"/>
      <selection activeCell="B9" sqref="B9:I9"/>
      <selection pane="topRight" activeCell="B9" sqref="B9:I9"/>
      <selection pane="bottomLeft" activeCell="B9" sqref="B9:I9"/>
      <selection pane="bottomRight" activeCell="B9" sqref="B9:I9"/>
    </sheetView>
  </sheetViews>
  <sheetFormatPr defaultColWidth="17.7265625" defaultRowHeight="15.5" outlineLevelCol="1"/>
  <cols>
    <col min="1" max="1" width="17.7265625" style="251" customWidth="1"/>
    <col min="2" max="2" width="44.81640625" style="293" customWidth="1"/>
    <col min="3" max="3" width="14.7265625" style="251" customWidth="1" outlineLevel="1"/>
    <col min="4" max="5" width="11" style="251" customWidth="1" outlineLevel="1"/>
    <col min="6" max="6" width="11" style="251" customWidth="1"/>
    <col min="7" max="7" width="15.7265625" style="251" customWidth="1" outlineLevel="1"/>
    <col min="8" max="8" width="15.7265625" style="292" customWidth="1" outlineLevel="1"/>
    <col min="9" max="9" width="15.7265625" style="251" customWidth="1"/>
    <col min="10" max="10" width="15.7265625" style="251" customWidth="1" outlineLevel="1"/>
    <col min="11" max="12" width="11" style="251" customWidth="1" outlineLevel="1"/>
    <col min="13" max="13" width="11" style="251" customWidth="1"/>
    <col min="14" max="14" width="15.7265625" style="251" customWidth="1" outlineLevel="1"/>
    <col min="15" max="15" width="15.7265625" style="292" customWidth="1" outlineLevel="1"/>
    <col min="16" max="16" width="15.7265625" style="251" customWidth="1"/>
    <col min="17" max="17" width="15.7265625" style="251" customWidth="1" outlineLevel="1"/>
    <col min="18" max="19" width="11" style="251" customWidth="1" outlineLevel="1"/>
    <col min="20" max="20" width="11" style="251" customWidth="1"/>
    <col min="21" max="21" width="15.7265625" style="251" customWidth="1" outlineLevel="1"/>
    <col min="22" max="22" width="15.7265625" style="292" customWidth="1" outlineLevel="1"/>
    <col min="23" max="23" width="15.7265625" style="251" customWidth="1"/>
    <col min="24" max="24" width="15.7265625" style="251" customWidth="1" outlineLevel="1"/>
    <col min="25" max="26" width="11" style="251" customWidth="1" outlineLevel="1"/>
    <col min="27" max="27" width="11" style="251" customWidth="1"/>
    <col min="28" max="28" width="15.7265625" style="251" customWidth="1" outlineLevel="1"/>
    <col min="29" max="29" width="15.7265625" style="292" customWidth="1" outlineLevel="1"/>
    <col min="30" max="30" width="15.7265625" style="251" customWidth="1"/>
    <col min="31" max="31" width="15.7265625" style="251" customWidth="1" outlineLevel="1"/>
    <col min="32" max="33" width="11" style="251" customWidth="1" outlineLevel="1"/>
    <col min="34" max="34" width="11" style="251" customWidth="1"/>
    <col min="35" max="35" width="15.7265625" style="251" customWidth="1" outlineLevel="1"/>
    <col min="36" max="36" width="15.7265625" style="292" customWidth="1" outlineLevel="1"/>
    <col min="37" max="37" width="15.7265625" style="251" customWidth="1"/>
    <col min="38" max="38" width="15.7265625" style="251" customWidth="1" outlineLevel="1"/>
    <col min="39" max="40" width="11" style="251" customWidth="1" outlineLevel="1"/>
    <col min="41" max="41" width="11" style="251" customWidth="1"/>
    <col min="42" max="42" width="15.7265625" style="251" customWidth="1" outlineLevel="1"/>
    <col min="43" max="43" width="15.7265625" style="292" customWidth="1" outlineLevel="1"/>
    <col min="44" max="44" width="15.7265625" style="251" customWidth="1"/>
    <col min="45" max="45" width="15.7265625" style="251" customWidth="1" outlineLevel="1"/>
    <col min="46" max="47" width="11" style="251" customWidth="1" outlineLevel="1"/>
    <col min="48" max="48" width="11" style="251" customWidth="1"/>
    <col min="49" max="49" width="15.7265625" style="251" customWidth="1" outlineLevel="1"/>
    <col min="50" max="50" width="15.7265625" style="292" customWidth="1" outlineLevel="1"/>
    <col min="51" max="51" width="15.7265625" style="251" customWidth="1"/>
    <col min="52" max="52" width="15.7265625" style="251" customWidth="1" outlineLevel="1"/>
    <col min="53" max="54" width="11" style="251" customWidth="1" outlineLevel="1"/>
    <col min="55" max="55" width="11" style="251" customWidth="1"/>
    <col min="56" max="56" width="15.7265625" style="251" customWidth="1" outlineLevel="1"/>
    <col min="57" max="57" width="15.7265625" style="292" customWidth="1" outlineLevel="1"/>
    <col min="58" max="58" width="15.7265625" style="251" customWidth="1"/>
    <col min="59" max="59" width="15.7265625" style="251" customWidth="1" outlineLevel="1"/>
    <col min="60" max="61" width="11" style="251" customWidth="1" outlineLevel="1"/>
    <col min="62" max="62" width="11" style="251" customWidth="1"/>
    <col min="63" max="63" width="15.7265625" style="251" customWidth="1" outlineLevel="1"/>
    <col min="64" max="64" width="15.7265625" style="292" customWidth="1" outlineLevel="1"/>
    <col min="65" max="65" width="15.7265625" style="251" customWidth="1"/>
    <col min="66" max="66" width="15.7265625" style="56" customWidth="1" outlineLevel="1"/>
    <col min="67" max="67" width="12.54296875" style="56" customWidth="1" outlineLevel="1"/>
    <col min="68" max="68" width="9.7265625" style="66" customWidth="1" outlineLevel="1"/>
    <col min="69" max="69" width="10.26953125" style="251" customWidth="1"/>
    <col min="70" max="71" width="17.7265625" style="251" customWidth="1" outlineLevel="1"/>
    <col min="72" max="72" width="17.7265625" style="251" customWidth="1"/>
    <col min="73" max="74" width="17.7265625" style="251" customWidth="1" outlineLevel="1"/>
    <col min="75" max="105" width="17.7265625" style="251" customWidth="1"/>
    <col min="106" max="16384" width="17.7265625" style="251"/>
  </cols>
  <sheetData>
    <row r="1" spans="1:112" s="56" customFormat="1">
      <c r="A1" s="63" t="str">
        <f>'Summary (4)'!A1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(4)'!B3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(4)'!A7</f>
        <v>Provider Name</v>
      </c>
      <c r="B4" s="579">
        <f>'Summary (4)'!B7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(4)'!A8</f>
        <v>Program</v>
      </c>
      <c r="B5" s="579" t="str">
        <f>'Summary (4)'!B8</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(4)'!A9</f>
        <v>F$P Contract ID#</v>
      </c>
      <c r="B6" s="507" t="e">
        <f>'Summary (4)'!B9</f>
        <v>#REF!</v>
      </c>
      <c r="BN6" s="1588"/>
      <c r="BO6" s="1588"/>
      <c r="BP6" s="1588"/>
    </row>
    <row r="7" spans="1:112" s="70" customFormat="1">
      <c r="A7" s="229" t="s">
        <v>283</v>
      </c>
      <c r="B7" s="580">
        <f>'Summary (4)'!B12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 thickBot="1">
      <c r="A9" s="251"/>
      <c r="B9" s="134"/>
      <c r="C9" s="1589" t="e">
        <f>'Summary (4)'!H17</f>
        <v>#REF!</v>
      </c>
      <c r="D9" s="1589"/>
      <c r="E9" s="1589"/>
      <c r="F9" s="1589"/>
      <c r="G9" s="1589"/>
      <c r="H9" s="1589"/>
      <c r="I9" s="1589"/>
      <c r="J9" s="1589" t="e">
        <f>'Summary (4)'!K17</f>
        <v>#REF!</v>
      </c>
      <c r="K9" s="1589"/>
      <c r="L9" s="1589"/>
      <c r="M9" s="1589"/>
      <c r="N9" s="1589"/>
      <c r="O9" s="1589"/>
      <c r="P9" s="1589"/>
      <c r="Q9" s="1589" t="e">
        <f>'Summary (4)'!N17</f>
        <v>#REF!</v>
      </c>
      <c r="R9" s="1589"/>
      <c r="S9" s="1589"/>
      <c r="T9" s="1589"/>
      <c r="U9" s="1589"/>
      <c r="V9" s="1589"/>
      <c r="W9" s="1589"/>
      <c r="X9" s="1589" t="e">
        <f>'Summary (4)'!Q17</f>
        <v>#REF!</v>
      </c>
      <c r="Y9" s="1589"/>
      <c r="Z9" s="1589"/>
      <c r="AA9" s="1589"/>
      <c r="AB9" s="1589"/>
      <c r="AC9" s="1589"/>
      <c r="AD9" s="1589"/>
      <c r="AE9" s="1589" t="e">
        <f>'Summary (4)'!T17</f>
        <v>#REF!</v>
      </c>
      <c r="AF9" s="1589"/>
      <c r="AG9" s="1589"/>
      <c r="AH9" s="1589"/>
      <c r="AI9" s="1589"/>
      <c r="AJ9" s="1589"/>
      <c r="AK9" s="1589"/>
      <c r="AL9" s="1589" t="e">
        <f>'Summary (4)'!W17</f>
        <v>#REF!</v>
      </c>
      <c r="AM9" s="1589"/>
      <c r="AN9" s="1589"/>
      <c r="AO9" s="1589"/>
      <c r="AP9" s="1589"/>
      <c r="AQ9" s="1589"/>
      <c r="AR9" s="1589"/>
      <c r="AS9" s="1589" t="e">
        <f>'Summary (4)'!Z17</f>
        <v>#REF!</v>
      </c>
      <c r="AT9" s="1589"/>
      <c r="AU9" s="1589"/>
      <c r="AV9" s="1589"/>
      <c r="AW9" s="1589"/>
      <c r="AX9" s="1589"/>
      <c r="AY9" s="1589"/>
      <c r="AZ9" s="1589" t="e">
        <f>'Summary (4)'!AC17</f>
        <v>#REF!</v>
      </c>
      <c r="BA9" s="1589"/>
      <c r="BB9" s="1589"/>
      <c r="BC9" s="1589"/>
      <c r="BD9" s="1589"/>
      <c r="BE9" s="1589"/>
      <c r="BF9" s="1589"/>
      <c r="BG9" s="1589" t="e">
        <f>'Summary (4)'!AF17</f>
        <v>#REF!</v>
      </c>
      <c r="BH9" s="1589"/>
      <c r="BI9" s="1589"/>
      <c r="BJ9" s="1589"/>
      <c r="BK9" s="1589"/>
      <c r="BL9" s="1589"/>
      <c r="BM9" s="1589"/>
      <c r="BN9" s="1589">
        <f>'Summary (4)'!AM17</f>
        <v>0</v>
      </c>
      <c r="BO9" s="1589"/>
      <c r="BP9" s="1589"/>
      <c r="BQ9" s="1589"/>
      <c r="BR9" s="1589"/>
      <c r="BS9" s="1589"/>
      <c r="BT9" s="1589"/>
    </row>
    <row r="10" spans="1:112" ht="18" customHeight="1">
      <c r="A10" s="1392"/>
      <c r="B10" s="1393"/>
      <c r="C10" s="1410" t="s">
        <v>237</v>
      </c>
      <c r="D10" s="1411"/>
      <c r="E10" s="1411"/>
      <c r="F10" s="1411"/>
      <c r="G10" s="1411"/>
      <c r="H10" s="1411"/>
      <c r="I10" s="1412"/>
      <c r="J10" s="1380" t="s">
        <v>238</v>
      </c>
      <c r="K10" s="1381"/>
      <c r="L10" s="1381"/>
      <c r="M10" s="1381"/>
      <c r="N10" s="1381"/>
      <c r="O10" s="1381"/>
      <c r="P10" s="1382"/>
      <c r="Q10" s="1407" t="s">
        <v>239</v>
      </c>
      <c r="R10" s="1408"/>
      <c r="S10" s="1408"/>
      <c r="T10" s="1408"/>
      <c r="U10" s="1408"/>
      <c r="V10" s="1408"/>
      <c r="W10" s="1409"/>
      <c r="X10" s="1424" t="s">
        <v>240</v>
      </c>
      <c r="Y10" s="1425"/>
      <c r="Z10" s="1425"/>
      <c r="AA10" s="1425"/>
      <c r="AB10" s="1425"/>
      <c r="AC10" s="1425"/>
      <c r="AD10" s="1426"/>
      <c r="AE10" s="1427" t="s">
        <v>241</v>
      </c>
      <c r="AF10" s="1428"/>
      <c r="AG10" s="1428"/>
      <c r="AH10" s="1428"/>
      <c r="AI10" s="1428"/>
      <c r="AJ10" s="1428"/>
      <c r="AK10" s="1429"/>
      <c r="AL10" s="1495" t="s">
        <v>242</v>
      </c>
      <c r="AM10" s="1496"/>
      <c r="AN10" s="1496"/>
      <c r="AO10" s="1496"/>
      <c r="AP10" s="1496"/>
      <c r="AQ10" s="1496"/>
      <c r="AR10" s="1497"/>
      <c r="AS10" s="1498" t="s">
        <v>243</v>
      </c>
      <c r="AT10" s="1499"/>
      <c r="AU10" s="1499"/>
      <c r="AV10" s="1499"/>
      <c r="AW10" s="1499"/>
      <c r="AX10" s="1499"/>
      <c r="AY10" s="1500"/>
      <c r="AZ10" s="1501" t="s">
        <v>244</v>
      </c>
      <c r="BA10" s="1502"/>
      <c r="BB10" s="1502"/>
      <c r="BC10" s="1502"/>
      <c r="BD10" s="1502"/>
      <c r="BE10" s="1502"/>
      <c r="BF10" s="1503"/>
      <c r="BG10" s="1504" t="s">
        <v>245</v>
      </c>
      <c r="BH10" s="1505"/>
      <c r="BI10" s="1505"/>
      <c r="BJ10" s="1505"/>
      <c r="BK10" s="1505"/>
      <c r="BL10" s="1505"/>
      <c r="BM10" s="1506"/>
      <c r="BN10" s="1487" t="s">
        <v>246</v>
      </c>
      <c r="BO10" s="1488"/>
      <c r="BP10" s="1488"/>
      <c r="BQ10" s="1488"/>
      <c r="BR10" s="1488"/>
      <c r="BS10" s="1488"/>
      <c r="BT10" s="1488"/>
      <c r="BU10" s="1590" t="s">
        <v>259</v>
      </c>
      <c r="BV10" s="1591"/>
      <c r="BW10" s="1592"/>
    </row>
    <row r="11" spans="1:112" s="296" customFormat="1" ht="31.5" customHeight="1">
      <c r="A11" s="1394"/>
      <c r="B11" s="1395"/>
      <c r="C11" s="1374" t="s">
        <v>312</v>
      </c>
      <c r="D11" s="1375"/>
      <c r="E11" s="1368" t="s">
        <v>313</v>
      </c>
      <c r="F11" s="1369"/>
      <c r="G11" s="98" t="e">
        <f>'Summary (4)'!E19</f>
        <v>#REF!</v>
      </c>
      <c r="H11" s="316" t="e">
        <f>'Summary (4)'!F19</f>
        <v>#REF!</v>
      </c>
      <c r="I11" s="135" t="e">
        <f>'Summary (4)'!G19</f>
        <v>#REF!</v>
      </c>
      <c r="J11" s="1383" t="s">
        <v>312</v>
      </c>
      <c r="K11" s="1384"/>
      <c r="L11" s="1389" t="s">
        <v>313</v>
      </c>
      <c r="M11" s="1384"/>
      <c r="N11" s="99" t="e">
        <f>'Summary (4)'!H19</f>
        <v>#REF!</v>
      </c>
      <c r="O11" s="317" t="e">
        <f>'Summary (4)'!I19</f>
        <v>#REF!</v>
      </c>
      <c r="P11" s="142" t="e">
        <f>'Summary (4)'!J19</f>
        <v>#REF!</v>
      </c>
      <c r="Q11" s="1413" t="s">
        <v>312</v>
      </c>
      <c r="R11" s="1414"/>
      <c r="S11" s="1419" t="s">
        <v>313</v>
      </c>
      <c r="T11" s="1414"/>
      <c r="U11" s="100" t="e">
        <f>'Summary (4)'!K19</f>
        <v>#REF!</v>
      </c>
      <c r="V11" s="318" t="e">
        <f>'Summary (4)'!L19</f>
        <v>#REF!</v>
      </c>
      <c r="W11" s="145" t="e">
        <f>'Summary (4)'!M19</f>
        <v>#REF!</v>
      </c>
      <c r="X11" s="1362" t="s">
        <v>312</v>
      </c>
      <c r="Y11" s="1363"/>
      <c r="Z11" s="1404" t="s">
        <v>313</v>
      </c>
      <c r="AA11" s="1363"/>
      <c r="AB11" s="101" t="e">
        <f>'Summary (4)'!N19</f>
        <v>#REF!</v>
      </c>
      <c r="AC11" s="319" t="e">
        <f>'Summary (4)'!O19</f>
        <v>#REF!</v>
      </c>
      <c r="AD11" s="148" t="e">
        <f>'Summary (4)'!P19</f>
        <v>#REF!</v>
      </c>
      <c r="AE11" s="1430" t="s">
        <v>312</v>
      </c>
      <c r="AF11" s="1431"/>
      <c r="AG11" s="1436" t="s">
        <v>313</v>
      </c>
      <c r="AH11" s="1431"/>
      <c r="AI11" s="821" t="e">
        <f>'Summary (4)'!Q19</f>
        <v>#REF!</v>
      </c>
      <c r="AJ11" s="320" t="e">
        <f>'Summary (4)'!R19</f>
        <v>#REF!</v>
      </c>
      <c r="AK11" s="151" t="e">
        <f>'Summary (4)'!S19</f>
        <v>#REF!</v>
      </c>
      <c r="AL11" s="1509" t="s">
        <v>312</v>
      </c>
      <c r="AM11" s="1510"/>
      <c r="AN11" s="1524" t="s">
        <v>313</v>
      </c>
      <c r="AO11" s="1510"/>
      <c r="AP11" s="820" t="e">
        <f>'Summary (4)'!T19</f>
        <v>#REF!</v>
      </c>
      <c r="AQ11" s="321" t="e">
        <f>'Summary (4)'!U19</f>
        <v>#REF!</v>
      </c>
      <c r="AR11" s="154" t="e">
        <f>'Summary (4)'!V19</f>
        <v>#REF!</v>
      </c>
      <c r="AS11" s="1527" t="s">
        <v>312</v>
      </c>
      <c r="AT11" s="1528"/>
      <c r="AU11" s="1533" t="s">
        <v>313</v>
      </c>
      <c r="AV11" s="1528"/>
      <c r="AW11" s="818" t="e">
        <f>'Summary (4)'!W19</f>
        <v>#REF!</v>
      </c>
      <c r="AX11" s="322" t="e">
        <f>'Summary (4)'!X19</f>
        <v>#REF!</v>
      </c>
      <c r="AY11" s="157" t="e">
        <f>'Summary (4)'!Y19</f>
        <v>#REF!</v>
      </c>
      <c r="AZ11" s="1536" t="s">
        <v>312</v>
      </c>
      <c r="BA11" s="1537"/>
      <c r="BB11" s="1542" t="s">
        <v>313</v>
      </c>
      <c r="BC11" s="1537"/>
      <c r="BD11" s="823" t="e">
        <f>'Summary (4)'!Z19</f>
        <v>#REF!</v>
      </c>
      <c r="BE11" s="323" t="e">
        <f>'Summary (4)'!AA19</f>
        <v>#REF!</v>
      </c>
      <c r="BF11" s="160" t="e">
        <f>'Summary (4)'!AB19</f>
        <v>#REF!</v>
      </c>
      <c r="BG11" s="1545" t="s">
        <v>312</v>
      </c>
      <c r="BH11" s="1490"/>
      <c r="BI11" s="1489" t="s">
        <v>313</v>
      </c>
      <c r="BJ11" s="1490"/>
      <c r="BK11" s="824" t="e">
        <f>'Summary (4)'!AC19</f>
        <v>#REF!</v>
      </c>
      <c r="BL11" s="324" t="e">
        <f>'Summary (4)'!AD19</f>
        <v>#REF!</v>
      </c>
      <c r="BM11" s="163" t="e">
        <f>'Summary (4)'!AE19</f>
        <v>#REF!</v>
      </c>
      <c r="BN11" s="1515" t="s">
        <v>312</v>
      </c>
      <c r="BO11" s="1516"/>
      <c r="BP11" s="1521" t="s">
        <v>313</v>
      </c>
      <c r="BQ11" s="1516"/>
      <c r="BR11" s="110" t="e">
        <f>'Summary (4)'!AF19</f>
        <v>#REF!</v>
      </c>
      <c r="BS11" s="325" t="e">
        <f>'Summary (4)'!AG19</f>
        <v>#REF!</v>
      </c>
      <c r="BT11" s="692" t="e">
        <f>'Summary (4)'!AH19</f>
        <v>#REF!</v>
      </c>
      <c r="BU11" s="670" t="str">
        <f>'Summary (4)'!AI19</f>
        <v>10/1/2024 - 6/30/2029</v>
      </c>
      <c r="BV11" s="695" t="str">
        <f>'Summary (4)'!AJ19</f>
        <v>10/1/2024 - 6/30/2029</v>
      </c>
      <c r="BW11" s="696" t="str">
        <f>'Summary (4)'!AK19</f>
        <v>10/1/2024 - 6/30/2029</v>
      </c>
    </row>
    <row r="12" spans="1:112" s="296" customFormat="1">
      <c r="A12" s="1394"/>
      <c r="B12" s="1395"/>
      <c r="C12" s="1376"/>
      <c r="D12" s="1377"/>
      <c r="E12" s="1370"/>
      <c r="F12" s="1371"/>
      <c r="G12" s="98" t="e">
        <f>'Summary (4)'!E20</f>
        <v>#REF!</v>
      </c>
      <c r="H12" s="316" t="e">
        <f>'Summary (4)'!F20</f>
        <v>#REF!</v>
      </c>
      <c r="I12" s="135" t="str">
        <f>'Summary (4)'!G20</f>
        <v>12 Months</v>
      </c>
      <c r="J12" s="1385"/>
      <c r="K12" s="1386"/>
      <c r="L12" s="1390"/>
      <c r="M12" s="1386"/>
      <c r="N12" s="99" t="e">
        <f>'Summary (4)'!H20</f>
        <v>#REF!</v>
      </c>
      <c r="O12" s="317" t="e">
        <f>'Summary (4)'!I20</f>
        <v>#REF!</v>
      </c>
      <c r="P12" s="142" t="str">
        <f>'Summary (4)'!J20</f>
        <v>12 Months</v>
      </c>
      <c r="Q12" s="1415"/>
      <c r="R12" s="1416"/>
      <c r="S12" s="1420"/>
      <c r="T12" s="1416"/>
      <c r="U12" s="100" t="e">
        <f>'Summary (4)'!K20</f>
        <v>#REF!</v>
      </c>
      <c r="V12" s="318" t="e">
        <f>'Summary (4)'!L20</f>
        <v>#REF!</v>
      </c>
      <c r="W12" s="145" t="str">
        <f>'Summary (4)'!M20</f>
        <v>12 Months</v>
      </c>
      <c r="X12" s="1364"/>
      <c r="Y12" s="1365"/>
      <c r="Z12" s="1405"/>
      <c r="AA12" s="1365"/>
      <c r="AB12" s="101" t="e">
        <f>'Summary (4)'!N20</f>
        <v>#REF!</v>
      </c>
      <c r="AC12" s="319" t="e">
        <f>'Summary (4)'!O20</f>
        <v>#REF!</v>
      </c>
      <c r="AD12" s="148" t="str">
        <f>'Summary (4)'!P20</f>
        <v>12 Months</v>
      </c>
      <c r="AE12" s="1432"/>
      <c r="AF12" s="1433"/>
      <c r="AG12" s="1437"/>
      <c r="AH12" s="1433"/>
      <c r="AI12" s="821" t="e">
        <f>'Summary (4)'!Q20</f>
        <v>#REF!</v>
      </c>
      <c r="AJ12" s="320" t="e">
        <f>'Summary (4)'!R20</f>
        <v>#REF!</v>
      </c>
      <c r="AK12" s="151" t="str">
        <f>'Summary (4)'!S20</f>
        <v>12 Months</v>
      </c>
      <c r="AL12" s="1511"/>
      <c r="AM12" s="1512"/>
      <c r="AN12" s="1525"/>
      <c r="AO12" s="1512"/>
      <c r="AP12" s="820" t="e">
        <f>'Summary (4)'!T20</f>
        <v>#REF!</v>
      </c>
      <c r="AQ12" s="321" t="e">
        <f>'Summary (4)'!U20</f>
        <v>#REF!</v>
      </c>
      <c r="AR12" s="154" t="e">
        <f>'Summary (4)'!V20</f>
        <v>#REF!</v>
      </c>
      <c r="AS12" s="1529"/>
      <c r="AT12" s="1530"/>
      <c r="AU12" s="1534"/>
      <c r="AV12" s="1530"/>
      <c r="AW12" s="818" t="e">
        <f>'Summary (4)'!W20</f>
        <v>#REF!</v>
      </c>
      <c r="AX12" s="322" t="e">
        <f>'Summary (4)'!X20</f>
        <v>#REF!</v>
      </c>
      <c r="AY12" s="157" t="e">
        <f>'Summary (4)'!Y20</f>
        <v>#REF!</v>
      </c>
      <c r="AZ12" s="1538"/>
      <c r="BA12" s="1539"/>
      <c r="BB12" s="1543"/>
      <c r="BC12" s="1539"/>
      <c r="BD12" s="823" t="e">
        <f>'Summary (4)'!Z20</f>
        <v>#REF!</v>
      </c>
      <c r="BE12" s="323" t="e">
        <f>'Summary (4)'!AA20</f>
        <v>#REF!</v>
      </c>
      <c r="BF12" s="160" t="e">
        <f>'Summary (4)'!AB20</f>
        <v>#REF!</v>
      </c>
      <c r="BG12" s="1546"/>
      <c r="BH12" s="1492"/>
      <c r="BI12" s="1491"/>
      <c r="BJ12" s="1492"/>
      <c r="BK12" s="824" t="e">
        <f>'Summary (4)'!AC20</f>
        <v>#REF!</v>
      </c>
      <c r="BL12" s="324" t="e">
        <f>'Summary (4)'!AD20</f>
        <v>#REF!</v>
      </c>
      <c r="BM12" s="163" t="e">
        <f>'Summary (4)'!AE20</f>
        <v>#REF!</v>
      </c>
      <c r="BN12" s="1517"/>
      <c r="BO12" s="1518"/>
      <c r="BP12" s="1522"/>
      <c r="BQ12" s="1518"/>
      <c r="BR12" s="110" t="e">
        <f>'Summary (4)'!AF20</f>
        <v>#REF!</v>
      </c>
      <c r="BS12" s="325" t="e">
        <f>'Summary (4)'!AG20</f>
        <v>#REF!</v>
      </c>
      <c r="BT12" s="692" t="e">
        <f>'Summary (4)'!AH20</f>
        <v>#REF!</v>
      </c>
      <c r="BU12" s="1593" t="e">
        <f>IF('Summary - SS'!#REF!="New Agreement","","Current")</f>
        <v>#REF!</v>
      </c>
      <c r="BV12" s="1595" t="e">
        <f>'Summary (4)'!AJ20</f>
        <v>#REF!</v>
      </c>
      <c r="BW12" s="1422" t="str">
        <f>'Summary (6)'!AK20</f>
        <v>New</v>
      </c>
    </row>
    <row r="13" spans="1:112" s="297" customFormat="1" ht="15.75" customHeight="1">
      <c r="A13" s="1394"/>
      <c r="B13" s="1395"/>
      <c r="C13" s="1378"/>
      <c r="D13" s="1379"/>
      <c r="E13" s="1372"/>
      <c r="F13" s="1373"/>
      <c r="G13" s="102" t="e">
        <f>IF('Summary - SS'!#REF!="New Agreement","","Current")</f>
        <v>#REF!</v>
      </c>
      <c r="H13" s="316" t="e">
        <f>'Summary (4)'!F21</f>
        <v>#REF!</v>
      </c>
      <c r="I13" s="136" t="str">
        <f>'Summary (4)'!G21</f>
        <v>New</v>
      </c>
      <c r="J13" s="1387"/>
      <c r="K13" s="1388"/>
      <c r="L13" s="1391"/>
      <c r="M13" s="1388"/>
      <c r="N13" s="103" t="e">
        <f>IF('Summary - SS'!#REF!="New Agreement","","Current")</f>
        <v>#REF!</v>
      </c>
      <c r="O13" s="317" t="e">
        <f>'Summary (4)'!I21</f>
        <v>#REF!</v>
      </c>
      <c r="P13" s="143" t="str">
        <f>'Summary (4)'!J21</f>
        <v>New</v>
      </c>
      <c r="Q13" s="1417"/>
      <c r="R13" s="1418"/>
      <c r="S13" s="1421"/>
      <c r="T13" s="1418"/>
      <c r="U13" s="104" t="e">
        <f>IF('Summary - SS'!#REF!="New Agreement","","Current")</f>
        <v>#REF!</v>
      </c>
      <c r="V13" s="318" t="e">
        <f>'Summary (4)'!L21</f>
        <v>#REF!</v>
      </c>
      <c r="W13" s="146" t="str">
        <f>'Summary (4)'!M21</f>
        <v>New</v>
      </c>
      <c r="X13" s="1366"/>
      <c r="Y13" s="1367"/>
      <c r="Z13" s="1406"/>
      <c r="AA13" s="1367"/>
      <c r="AB13" s="105" t="e">
        <f>IF('Summary - SS'!#REF!="New Agreement","","Current")</f>
        <v>#REF!</v>
      </c>
      <c r="AC13" s="326" t="e">
        <f>'Summary (4)'!O21</f>
        <v>#REF!</v>
      </c>
      <c r="AD13" s="149" t="str">
        <f>'Summary (4)'!P21</f>
        <v>New</v>
      </c>
      <c r="AE13" s="1434"/>
      <c r="AF13" s="1435"/>
      <c r="AG13" s="1438"/>
      <c r="AH13" s="1435"/>
      <c r="AI13" s="106" t="e">
        <f>IF('Summary - SS'!#REF!="New Agreement","","Current")</f>
        <v>#REF!</v>
      </c>
      <c r="AJ13" s="327" t="e">
        <f>'Summary (4)'!R21</f>
        <v>#REF!</v>
      </c>
      <c r="AK13" s="152" t="str">
        <f>'Summary (4)'!S21</f>
        <v>New</v>
      </c>
      <c r="AL13" s="1513"/>
      <c r="AM13" s="1514"/>
      <c r="AN13" s="1526"/>
      <c r="AO13" s="1514"/>
      <c r="AP13" s="111" t="e">
        <f>IF('Summary - SS'!#REF!="New Agreement","","Current")</f>
        <v>#REF!</v>
      </c>
      <c r="AQ13" s="328" t="e">
        <f>'Summary (4)'!U21</f>
        <v>#REF!</v>
      </c>
      <c r="AR13" s="155" t="str">
        <f>'Summary (4)'!V21</f>
        <v>New</v>
      </c>
      <c r="AS13" s="1531"/>
      <c r="AT13" s="1532"/>
      <c r="AU13" s="1535"/>
      <c r="AV13" s="1532"/>
      <c r="AW13" s="112" t="e">
        <f>IF('Summary - SS'!#REF!="New Agreement","","Current")</f>
        <v>#REF!</v>
      </c>
      <c r="AX13" s="329" t="e">
        <f>'Summary (4)'!X21</f>
        <v>#REF!</v>
      </c>
      <c r="AY13" s="158" t="str">
        <f>'Summary (4)'!Y21</f>
        <v>New</v>
      </c>
      <c r="AZ13" s="1540"/>
      <c r="BA13" s="1541"/>
      <c r="BB13" s="1544"/>
      <c r="BC13" s="1541"/>
      <c r="BD13" s="113" t="e">
        <f>IF('Summary - SS'!#REF!="New Agreement","","Current")</f>
        <v>#REF!</v>
      </c>
      <c r="BE13" s="330" t="e">
        <f>'Summary (4)'!AA21</f>
        <v>#REF!</v>
      </c>
      <c r="BF13" s="161" t="str">
        <f>'Summary (4)'!AB21</f>
        <v>New</v>
      </c>
      <c r="BG13" s="1547"/>
      <c r="BH13" s="1494"/>
      <c r="BI13" s="1493"/>
      <c r="BJ13" s="1494"/>
      <c r="BK13" s="114" t="e">
        <f>IF('Summary - SS'!#REF!="New Agreement","","Current")</f>
        <v>#REF!</v>
      </c>
      <c r="BL13" s="331" t="e">
        <f>'Summary (4)'!AD21</f>
        <v>#REF!</v>
      </c>
      <c r="BM13" s="164" t="str">
        <f>'Summary (4)'!AE21</f>
        <v>New</v>
      </c>
      <c r="BN13" s="1519"/>
      <c r="BO13" s="1520"/>
      <c r="BP13" s="1523"/>
      <c r="BQ13" s="1520"/>
      <c r="BR13" s="115" t="e">
        <f>IF('Summary - SS'!#REF!="New Agreement","","Current")</f>
        <v>#REF!</v>
      </c>
      <c r="BS13" s="332" t="e">
        <f>'Summary (4)'!AG21</f>
        <v>#REF!</v>
      </c>
      <c r="BT13" s="693" t="str">
        <f>'Summary (4)'!AH21</f>
        <v>New</v>
      </c>
      <c r="BU13" s="1594"/>
      <c r="BV13" s="1596"/>
      <c r="BW13" s="1423"/>
    </row>
    <row r="14" spans="1:112" s="297" customFormat="1" ht="62">
      <c r="A14" s="1396" t="s">
        <v>311</v>
      </c>
      <c r="B14" s="1397"/>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60"/>
      <c r="B15" s="1190"/>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60"/>
      <c r="B16" s="1190"/>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49999999999999" customHeight="1">
      <c r="A17" s="1360"/>
      <c r="B17" s="1190"/>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49999999999999" customHeight="1">
      <c r="A18" s="1360"/>
      <c r="B18" s="1190"/>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49999999999999" customHeight="1">
      <c r="A19" s="1360"/>
      <c r="B19" s="1190"/>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49999999999999" customHeight="1">
      <c r="A20" s="1360"/>
      <c r="B20" s="1190"/>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49999999999999" customHeight="1">
      <c r="A21" s="1360"/>
      <c r="B21" s="1190"/>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49999999999999" customHeight="1">
      <c r="A22" s="1360"/>
      <c r="B22" s="1190"/>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49999999999999" customHeight="1">
      <c r="A23" s="1360"/>
      <c r="B23" s="1190"/>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49999999999999" customHeight="1">
      <c r="A24" s="1360"/>
      <c r="B24" s="1190"/>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49999999999999" customHeight="1">
      <c r="A25" s="1360"/>
      <c r="B25" s="1190"/>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49999999999999" customHeight="1">
      <c r="A26" s="1360"/>
      <c r="B26" s="1190"/>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49999999999999" customHeight="1">
      <c r="A27" s="1360"/>
      <c r="B27" s="1190"/>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49999999999999" customHeight="1">
      <c r="A28" s="1360"/>
      <c r="B28" s="1190"/>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49999999999999" customHeight="1">
      <c r="A29" s="1360"/>
      <c r="B29" s="1190"/>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49999999999999" customHeight="1">
      <c r="A30" s="1360"/>
      <c r="B30" s="1190"/>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49999999999999" customHeight="1">
      <c r="A31" s="1360"/>
      <c r="B31" s="1190"/>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49999999999999" customHeight="1">
      <c r="A32" s="1360"/>
      <c r="B32" s="1190"/>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49999999999999" customHeight="1">
      <c r="A33" s="1360"/>
      <c r="B33" s="1190"/>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49999999999999" customHeight="1">
      <c r="A34" s="1360"/>
      <c r="B34" s="1190"/>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49999999999999" customHeight="1">
      <c r="A35" s="1360"/>
      <c r="B35" s="1190"/>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49999999999999" customHeight="1">
      <c r="A36" s="1360"/>
      <c r="B36" s="1190"/>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49999999999999" customHeight="1">
      <c r="A37" s="1360"/>
      <c r="B37" s="1190"/>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49999999999999" customHeight="1">
      <c r="A38" s="1360"/>
      <c r="B38" s="1190"/>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49999999999999" customHeight="1">
      <c r="A39" s="1360"/>
      <c r="B39" s="1190"/>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49999999999999" customHeight="1">
      <c r="A40" s="1360"/>
      <c r="B40" s="1190"/>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49999999999999" customHeight="1">
      <c r="A41" s="1360"/>
      <c r="B41" s="1190"/>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49999999999999" customHeight="1">
      <c r="A42" s="1360"/>
      <c r="B42" s="1190"/>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49999999999999" customHeight="1">
      <c r="A43" s="1360"/>
      <c r="B43" s="1190"/>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49999999999999" customHeight="1">
      <c r="A44" s="1360"/>
      <c r="B44" s="1190"/>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49999999999999" customHeight="1">
      <c r="A45" s="1360"/>
      <c r="B45" s="1190"/>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49999999999999" customHeight="1">
      <c r="A46" s="1360"/>
      <c r="B46" s="1190"/>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49999999999999" customHeight="1">
      <c r="A47" s="1360"/>
      <c r="B47" s="1190"/>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49999999999999" customHeight="1">
      <c r="A48" s="1360"/>
      <c r="B48" s="1190"/>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49999999999999" customHeight="1">
      <c r="A49" s="1360"/>
      <c r="B49" s="1190"/>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49999999999999" customHeight="1">
      <c r="A50" s="1360"/>
      <c r="B50" s="1190"/>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49999999999999" customHeight="1">
      <c r="A51" s="1360"/>
      <c r="B51" s="1190"/>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49999999999999" customHeight="1">
      <c r="A52" s="1360"/>
      <c r="B52" s="1190"/>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49999999999999" customHeight="1">
      <c r="A53" s="1360"/>
      <c r="B53" s="1190"/>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49999999999999" customHeight="1">
      <c r="A54" s="1360"/>
      <c r="B54" s="1190"/>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49999999999999" customHeight="1">
      <c r="A55" s="1360"/>
      <c r="B55" s="1190"/>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49999999999999" customHeight="1">
      <c r="A56" s="1360"/>
      <c r="B56" s="1190"/>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49999999999999" customHeight="1">
      <c r="A57" s="1360"/>
      <c r="B57" s="1190"/>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49999999999999" customHeight="1">
      <c r="A58" s="1441"/>
      <c r="B58" s="1442"/>
      <c r="C58" s="1401" t="s">
        <v>319</v>
      </c>
      <c r="D58" s="1402"/>
      <c r="E58" s="1402"/>
      <c r="F58" s="1403"/>
      <c r="G58" s="494">
        <f>ROUND(SUM(G15:G57),0)</f>
        <v>0</v>
      </c>
      <c r="H58" s="492">
        <f>ROUND(SUM(H15:H57),0)</f>
        <v>0</v>
      </c>
      <c r="I58" s="495">
        <f>ROUND(SUM(I15:I57),0)</f>
        <v>0</v>
      </c>
      <c r="J58" s="1401" t="s">
        <v>319</v>
      </c>
      <c r="K58" s="1402"/>
      <c r="L58" s="1402"/>
      <c r="M58" s="1403"/>
      <c r="N58" s="494">
        <f>ROUND(SUM(N15:N57),0)</f>
        <v>0</v>
      </c>
      <c r="O58" s="492">
        <f>ROUND(SUM(O15:O57),0)</f>
        <v>0</v>
      </c>
      <c r="P58" s="495">
        <f>ROUND(SUM(P15:P57),0)</f>
        <v>0</v>
      </c>
      <c r="Q58" s="1401" t="s">
        <v>319</v>
      </c>
      <c r="R58" s="1402"/>
      <c r="S58" s="1402"/>
      <c r="T58" s="1403"/>
      <c r="U58" s="494">
        <f>ROUND(SUM(U15:U57),0)</f>
        <v>0</v>
      </c>
      <c r="V58" s="492">
        <f>ROUND(SUM(V15:V57),0)</f>
        <v>0</v>
      </c>
      <c r="W58" s="495">
        <f>ROUND(SUM(W15:W57),0)</f>
        <v>0</v>
      </c>
      <c r="X58" s="1401" t="s">
        <v>319</v>
      </c>
      <c r="Y58" s="1402"/>
      <c r="Z58" s="1402"/>
      <c r="AA58" s="1403"/>
      <c r="AB58" s="494">
        <f>ROUND(SUM(AB15:AB57),0)</f>
        <v>0</v>
      </c>
      <c r="AC58" s="492">
        <f>ROUND(SUM(AC15:AC57),0)</f>
        <v>0</v>
      </c>
      <c r="AD58" s="495">
        <f>ROUND(SUM(AD15:AD57),0)</f>
        <v>0</v>
      </c>
      <c r="AE58" s="1401" t="s">
        <v>319</v>
      </c>
      <c r="AF58" s="1402"/>
      <c r="AG58" s="1402"/>
      <c r="AH58" s="1403"/>
      <c r="AI58" s="494">
        <f>ROUND(SUM(AI15:AI57),0)</f>
        <v>0</v>
      </c>
      <c r="AJ58" s="492">
        <f>ROUND(SUM(AJ15:AJ57),0)</f>
        <v>0</v>
      </c>
      <c r="AK58" s="495">
        <f>SUM(AK15:AK57)</f>
        <v>0</v>
      </c>
      <c r="AL58" s="1401" t="s">
        <v>319</v>
      </c>
      <c r="AM58" s="1402"/>
      <c r="AN58" s="1402"/>
      <c r="AO58" s="1403"/>
      <c r="AP58" s="494">
        <f>ROUND(SUM(AP15:AP57),0)</f>
        <v>0</v>
      </c>
      <c r="AQ58" s="492">
        <f>ROUND(SUM(AQ15:AQ57),0)</f>
        <v>0</v>
      </c>
      <c r="AR58" s="495">
        <f>ROUND(SUM(AR15:AR57),0)</f>
        <v>0</v>
      </c>
      <c r="AS58" s="1401" t="s">
        <v>319</v>
      </c>
      <c r="AT58" s="1402"/>
      <c r="AU58" s="1402"/>
      <c r="AV58" s="1403"/>
      <c r="AW58" s="494">
        <f>ROUND(SUM(AW15:AW57),0)</f>
        <v>0</v>
      </c>
      <c r="AX58" s="492">
        <f>ROUND(SUM(AX15:AX57),0)</f>
        <v>0</v>
      </c>
      <c r="AY58" s="495">
        <f>ROUND(SUM(AY15:AY57),0)</f>
        <v>0</v>
      </c>
      <c r="AZ58" s="1401" t="s">
        <v>319</v>
      </c>
      <c r="BA58" s="1402"/>
      <c r="BB58" s="1402"/>
      <c r="BC58" s="1403"/>
      <c r="BD58" s="494">
        <f>ROUND(SUM(BD15:BD57),0)</f>
        <v>0</v>
      </c>
      <c r="BE58" s="492">
        <f>ROUND(SUM(BE15:BE57),0)</f>
        <v>0</v>
      </c>
      <c r="BF58" s="495">
        <f>ROUND(SUM(BF15:BF57),0)</f>
        <v>0</v>
      </c>
      <c r="BG58" s="1401" t="s">
        <v>319</v>
      </c>
      <c r="BH58" s="1402"/>
      <c r="BI58" s="1402"/>
      <c r="BJ58" s="1403"/>
      <c r="BK58" s="494">
        <f>ROUND(SUM(BK15:BK57),0)</f>
        <v>0</v>
      </c>
      <c r="BL58" s="492">
        <f>ROUND(SUM(BL15:BL57),0)</f>
        <v>0</v>
      </c>
      <c r="BM58" s="495">
        <f>ROUND(SUM(BM15:BM57),0)</f>
        <v>0</v>
      </c>
      <c r="BN58" s="1401" t="s">
        <v>319</v>
      </c>
      <c r="BO58" s="1402"/>
      <c r="BP58" s="1402"/>
      <c r="BQ58" s="1403"/>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49999999999999" customHeight="1">
      <c r="A59" s="1443" t="s">
        <v>320</v>
      </c>
      <c r="B59" s="1444"/>
      <c r="C59" s="1399"/>
      <c r="D59" s="1399"/>
      <c r="E59" s="1400"/>
      <c r="F59" s="499">
        <f>SUM(F15:F57)</f>
        <v>0</v>
      </c>
      <c r="G59" s="714"/>
      <c r="H59" s="715"/>
      <c r="I59" s="716"/>
      <c r="J59" s="1398"/>
      <c r="K59" s="1399"/>
      <c r="L59" s="1400"/>
      <c r="M59" s="499">
        <f>SUM(M15:M57)</f>
        <v>0</v>
      </c>
      <c r="N59" s="714"/>
      <c r="O59" s="715"/>
      <c r="P59" s="716"/>
      <c r="Q59" s="1398"/>
      <c r="R59" s="1399"/>
      <c r="S59" s="1400"/>
      <c r="T59" s="499">
        <f>SUM(T15:T57)</f>
        <v>0</v>
      </c>
      <c r="U59" s="714"/>
      <c r="V59" s="715"/>
      <c r="W59" s="716"/>
      <c r="X59" s="1398"/>
      <c r="Y59" s="1399"/>
      <c r="Z59" s="1400"/>
      <c r="AA59" s="499">
        <f>SUM(AA15:AA57)</f>
        <v>0</v>
      </c>
      <c r="AB59" s="714"/>
      <c r="AC59" s="715"/>
      <c r="AD59" s="716"/>
      <c r="AE59" s="1398"/>
      <c r="AF59" s="1399"/>
      <c r="AG59" s="1400"/>
      <c r="AH59" s="499"/>
      <c r="AI59" s="714"/>
      <c r="AJ59" s="715"/>
      <c r="AK59" s="716"/>
      <c r="AL59" s="1398"/>
      <c r="AM59" s="1399"/>
      <c r="AN59" s="1400"/>
      <c r="AO59" s="499">
        <f>SUM(AO15:AO57)</f>
        <v>0</v>
      </c>
      <c r="AP59" s="714"/>
      <c r="AQ59" s="715"/>
      <c r="AR59" s="716"/>
      <c r="AS59" s="1398"/>
      <c r="AT59" s="1399"/>
      <c r="AU59" s="1400"/>
      <c r="AV59" s="499">
        <f>SUM(AV15:AV57)</f>
        <v>0</v>
      </c>
      <c r="AW59" s="714"/>
      <c r="AX59" s="715"/>
      <c r="AY59" s="716"/>
      <c r="AZ59" s="1398"/>
      <c r="BA59" s="1399"/>
      <c r="BB59" s="1400"/>
      <c r="BC59" s="499">
        <f>SUM(BC15:BC57)</f>
        <v>0</v>
      </c>
      <c r="BD59" s="714"/>
      <c r="BE59" s="715"/>
      <c r="BF59" s="716"/>
      <c r="BG59" s="1398"/>
      <c r="BH59" s="1399"/>
      <c r="BI59" s="1400"/>
      <c r="BJ59" s="499">
        <f>SUM(BJ15:BJ57)</f>
        <v>0</v>
      </c>
      <c r="BK59" s="714"/>
      <c r="BL59" s="715"/>
      <c r="BM59" s="716"/>
      <c r="BN59" s="1398"/>
      <c r="BO59" s="1399"/>
      <c r="BP59" s="1400"/>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49999999999999" customHeight="1">
      <c r="A60" s="1445" t="s">
        <v>321</v>
      </c>
      <c r="B60" s="1446"/>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49999999999999" customHeight="1">
      <c r="A61" s="1445" t="s">
        <v>322</v>
      </c>
      <c r="B61" s="1446"/>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 thickBot="1">
      <c r="A62" s="1439" t="s">
        <v>323</v>
      </c>
      <c r="B62" s="1440"/>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49999999999999"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49999999999999"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49999999999999"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49999999999999"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49999999999999"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49999999999999"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49999999999999"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49999999999999"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49999999999999"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(4)'!$E87</f>
        <v>1</v>
      </c>
      <c r="D74" s="200">
        <f>'Summary (4)'!$E87</f>
        <v>1</v>
      </c>
      <c r="E74" s="200">
        <f>'Summary (4)'!$E87</f>
        <v>1</v>
      </c>
      <c r="F74" s="200">
        <f>'Summary (4)'!$E87</f>
        <v>1</v>
      </c>
      <c r="G74" s="200">
        <f>'Summary (4)'!$E87</f>
        <v>1</v>
      </c>
      <c r="H74" s="339">
        <f>'Summary (4)'!$E87</f>
        <v>1</v>
      </c>
      <c r="I74" s="201">
        <f>'Summary (4)'!$E87</f>
        <v>1</v>
      </c>
      <c r="J74" s="199">
        <f>'Summary (4)'!$H87</f>
        <v>2</v>
      </c>
      <c r="K74" s="200">
        <f>'Summary (4)'!$H87</f>
        <v>2</v>
      </c>
      <c r="L74" s="200">
        <f>'Summary (4)'!$H87</f>
        <v>2</v>
      </c>
      <c r="M74" s="200">
        <f>'Summary (4)'!$H87</f>
        <v>2</v>
      </c>
      <c r="N74" s="200">
        <f>'Summary (4)'!$H87</f>
        <v>2</v>
      </c>
      <c r="O74" s="339">
        <f>'Summary (4)'!$H87</f>
        <v>2</v>
      </c>
      <c r="P74" s="201">
        <f>'Summary (4)'!$H87</f>
        <v>2</v>
      </c>
      <c r="Q74" s="199">
        <f>'Summary (4)'!$K87</f>
        <v>3</v>
      </c>
      <c r="R74" s="200">
        <f>'Summary (4)'!$K87</f>
        <v>3</v>
      </c>
      <c r="S74" s="200">
        <f>'Summary (4)'!$K87</f>
        <v>3</v>
      </c>
      <c r="T74" s="200">
        <f>'Summary (4)'!$K87</f>
        <v>3</v>
      </c>
      <c r="U74" s="200">
        <f>'Summary (4)'!$K87</f>
        <v>3</v>
      </c>
      <c r="V74" s="339">
        <f>'Summary (4)'!$K87</f>
        <v>3</v>
      </c>
      <c r="W74" s="201">
        <f>'Summary (4)'!$K87</f>
        <v>3</v>
      </c>
      <c r="X74" s="199">
        <f>'Summary (4)'!$N87</f>
        <v>4</v>
      </c>
      <c r="Y74" s="200">
        <f>'Summary (4)'!$N87</f>
        <v>4</v>
      </c>
      <c r="Z74" s="200">
        <f>'Summary (4)'!$N87</f>
        <v>4</v>
      </c>
      <c r="AA74" s="200">
        <f>'Summary (4)'!$N87</f>
        <v>4</v>
      </c>
      <c r="AB74" s="200">
        <f>'Summary (4)'!$N87</f>
        <v>4</v>
      </c>
      <c r="AC74" s="339">
        <f>'Summary (4)'!$N87</f>
        <v>4</v>
      </c>
      <c r="AD74" s="201">
        <f>'Summary (4)'!$N87</f>
        <v>4</v>
      </c>
      <c r="AE74" s="199">
        <f>'Summary (4)'!$Q87</f>
        <v>5</v>
      </c>
      <c r="AF74" s="200">
        <f>'Summary (4)'!$Q87</f>
        <v>5</v>
      </c>
      <c r="AG74" s="200">
        <f>'Summary (4)'!$Q87</f>
        <v>5</v>
      </c>
      <c r="AH74" s="200">
        <f>'Summary (4)'!$Q87</f>
        <v>5</v>
      </c>
      <c r="AI74" s="200">
        <f>'Summary (4)'!$Q87</f>
        <v>5</v>
      </c>
      <c r="AJ74" s="339">
        <f>'Summary (4)'!$Q87</f>
        <v>5</v>
      </c>
      <c r="AK74" s="201">
        <f>'Summary (4)'!$Q87</f>
        <v>5</v>
      </c>
      <c r="AL74" s="199">
        <f>'Summary (4)'!$T87</f>
        <v>6</v>
      </c>
      <c r="AM74" s="200">
        <f>'Summary (4)'!$T87</f>
        <v>6</v>
      </c>
      <c r="AN74" s="200">
        <f>'Summary (4)'!$T87</f>
        <v>6</v>
      </c>
      <c r="AO74" s="200">
        <f>'Summary (4)'!$T87</f>
        <v>6</v>
      </c>
      <c r="AP74" s="200">
        <f>'Summary (4)'!$T87</f>
        <v>6</v>
      </c>
      <c r="AQ74" s="339">
        <f>'Summary (4)'!$T87</f>
        <v>6</v>
      </c>
      <c r="AR74" s="201">
        <f>'Summary (4)'!$T87</f>
        <v>6</v>
      </c>
      <c r="AS74" s="199">
        <f>'Summary (4)'!$W87</f>
        <v>7</v>
      </c>
      <c r="AT74" s="200">
        <f>'Summary (4)'!$W87</f>
        <v>7</v>
      </c>
      <c r="AU74" s="200">
        <f>'Summary (4)'!$W87</f>
        <v>7</v>
      </c>
      <c r="AV74" s="200">
        <f>'Summary (4)'!$W87</f>
        <v>7</v>
      </c>
      <c r="AW74" s="200">
        <f>'Summary (4)'!$W87</f>
        <v>7</v>
      </c>
      <c r="AX74" s="339">
        <f>'Summary (4)'!$W87</f>
        <v>7</v>
      </c>
      <c r="AY74" s="201">
        <f>'Summary (4)'!$W87</f>
        <v>7</v>
      </c>
      <c r="AZ74" s="199">
        <f>'Summary (4)'!$Z87</f>
        <v>8</v>
      </c>
      <c r="BA74" s="200">
        <f>'Summary (4)'!$Z87</f>
        <v>8</v>
      </c>
      <c r="BB74" s="200">
        <f>'Summary (4)'!$Z87</f>
        <v>8</v>
      </c>
      <c r="BC74" s="200">
        <f>'Summary (4)'!$Z87</f>
        <v>8</v>
      </c>
      <c r="BD74" s="200">
        <f>'Summary (4)'!$Z87</f>
        <v>8</v>
      </c>
      <c r="BE74" s="339">
        <f>'Summary (4)'!$Z87</f>
        <v>8</v>
      </c>
      <c r="BF74" s="201">
        <f>'Summary (4)'!$Z87</f>
        <v>8</v>
      </c>
      <c r="BG74" s="199">
        <f>'Summary (4)'!$AC87</f>
        <v>9</v>
      </c>
      <c r="BH74" s="200">
        <f>'Summary (4)'!$AC87</f>
        <v>9</v>
      </c>
      <c r="BI74" s="200">
        <f>'Summary (4)'!$AC87</f>
        <v>9</v>
      </c>
      <c r="BJ74" s="200">
        <f>'Summary (4)'!$AC87</f>
        <v>9</v>
      </c>
      <c r="BK74" s="200">
        <f>'Summary (4)'!$AC87</f>
        <v>9</v>
      </c>
      <c r="BL74" s="339">
        <f>'Summary (4)'!$AC87</f>
        <v>9</v>
      </c>
      <c r="BM74" s="201">
        <f>'Summary (4)'!$AC87</f>
        <v>9</v>
      </c>
      <c r="BN74" s="199">
        <f>'Summary (4)'!$AF87</f>
        <v>10</v>
      </c>
      <c r="BO74" s="200">
        <f>'Summary (4)'!$AF87</f>
        <v>10</v>
      </c>
      <c r="BP74" s="200">
        <f>'Summary (4)'!$AF87</f>
        <v>10</v>
      </c>
      <c r="BQ74" s="200">
        <f>'Summary (4)'!$AF87</f>
        <v>10</v>
      </c>
      <c r="BR74" s="200">
        <f>'Summary (4)'!$AF87</f>
        <v>10</v>
      </c>
      <c r="BS74" s="339">
        <f>'Summary (4)'!$AF87</f>
        <v>10</v>
      </c>
      <c r="BT74" s="201">
        <f>'Summary (4)'!$AF87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(4)'!$E88</f>
        <v>#REF!</v>
      </c>
      <c r="D75" s="65" t="e">
        <f>'Summary (4)'!$E88</f>
        <v>#REF!</v>
      </c>
      <c r="E75" s="65" t="e">
        <f>'Summary (4)'!$E88</f>
        <v>#REF!</v>
      </c>
      <c r="F75" s="65" t="e">
        <f>'Summary (4)'!$E88</f>
        <v>#REF!</v>
      </c>
      <c r="G75" s="65" t="e">
        <f>'Summary (4)'!$E88</f>
        <v>#REF!</v>
      </c>
      <c r="H75" s="340" t="e">
        <f>'Summary (4)'!$E88</f>
        <v>#REF!</v>
      </c>
      <c r="I75" s="203" t="e">
        <f>'Summary (4)'!$E88</f>
        <v>#REF!</v>
      </c>
      <c r="J75" s="202" t="e">
        <f>'Summary (4)'!$H88</f>
        <v>#REF!</v>
      </c>
      <c r="K75" s="65" t="e">
        <f>'Summary (4)'!$H88</f>
        <v>#REF!</v>
      </c>
      <c r="L75" s="65" t="e">
        <f>'Summary (4)'!$H88</f>
        <v>#REF!</v>
      </c>
      <c r="M75" s="65" t="e">
        <f>'Summary (4)'!$H88</f>
        <v>#REF!</v>
      </c>
      <c r="N75" s="65" t="e">
        <f>'Summary (4)'!$H88</f>
        <v>#REF!</v>
      </c>
      <c r="O75" s="340" t="e">
        <f>'Summary (4)'!$H88</f>
        <v>#REF!</v>
      </c>
      <c r="P75" s="203" t="e">
        <f>'Summary (4)'!$H88</f>
        <v>#REF!</v>
      </c>
      <c r="Q75" s="202" t="e">
        <f>'Summary (4)'!$K88</f>
        <v>#REF!</v>
      </c>
      <c r="R75" s="65" t="e">
        <f>'Summary (4)'!$K88</f>
        <v>#REF!</v>
      </c>
      <c r="S75" s="65" t="e">
        <f>'Summary (4)'!$K88</f>
        <v>#REF!</v>
      </c>
      <c r="T75" s="65" t="e">
        <f>'Summary (4)'!$K88</f>
        <v>#REF!</v>
      </c>
      <c r="U75" s="65" t="e">
        <f>'Summary (4)'!$K88</f>
        <v>#REF!</v>
      </c>
      <c r="V75" s="340" t="e">
        <f>'Summary (4)'!$K88</f>
        <v>#REF!</v>
      </c>
      <c r="W75" s="203" t="e">
        <f>'Summary (4)'!$K88</f>
        <v>#REF!</v>
      </c>
      <c r="X75" s="202" t="e">
        <f>'Summary (4)'!$N88</f>
        <v>#REF!</v>
      </c>
      <c r="Y75" s="65" t="e">
        <f>'Summary (4)'!$N88</f>
        <v>#REF!</v>
      </c>
      <c r="Z75" s="65" t="e">
        <f>'Summary (4)'!$N88</f>
        <v>#REF!</v>
      </c>
      <c r="AA75" s="65" t="e">
        <f>'Summary (4)'!$N88</f>
        <v>#REF!</v>
      </c>
      <c r="AB75" s="65" t="e">
        <f>'Summary (4)'!$N88</f>
        <v>#REF!</v>
      </c>
      <c r="AC75" s="340" t="e">
        <f>'Summary (4)'!$N88</f>
        <v>#REF!</v>
      </c>
      <c r="AD75" s="203" t="e">
        <f>'Summary (4)'!$N88</f>
        <v>#REF!</v>
      </c>
      <c r="AE75" s="202" t="e">
        <f>'Summary (4)'!$Q88</f>
        <v>#REF!</v>
      </c>
      <c r="AF75" s="65" t="e">
        <f>'Summary (4)'!$Q88</f>
        <v>#REF!</v>
      </c>
      <c r="AG75" s="65" t="e">
        <f>'Summary (4)'!$Q88</f>
        <v>#REF!</v>
      </c>
      <c r="AH75" s="65" t="e">
        <f>'Summary (4)'!$Q88</f>
        <v>#REF!</v>
      </c>
      <c r="AI75" s="65" t="e">
        <f>'Summary (4)'!$Q88</f>
        <v>#REF!</v>
      </c>
      <c r="AJ75" s="340" t="e">
        <f>'Summary (4)'!$Q88</f>
        <v>#REF!</v>
      </c>
      <c r="AK75" s="203" t="e">
        <f>'Summary (4)'!$Q88</f>
        <v>#REF!</v>
      </c>
      <c r="AL75" s="202" t="e">
        <f>'Summary (4)'!$T88</f>
        <v>#REF!</v>
      </c>
      <c r="AM75" s="65" t="e">
        <f>'Summary (4)'!$T88</f>
        <v>#REF!</v>
      </c>
      <c r="AN75" s="65" t="e">
        <f>'Summary (4)'!$T88</f>
        <v>#REF!</v>
      </c>
      <c r="AO75" s="65" t="e">
        <f>'Summary (4)'!$T88</f>
        <v>#REF!</v>
      </c>
      <c r="AP75" s="65" t="e">
        <f>'Summary (4)'!$T88</f>
        <v>#REF!</v>
      </c>
      <c r="AQ75" s="340" t="e">
        <f>'Summary (4)'!$T88</f>
        <v>#REF!</v>
      </c>
      <c r="AR75" s="203" t="e">
        <f>'Summary (4)'!$T88</f>
        <v>#REF!</v>
      </c>
      <c r="AS75" s="202" t="e">
        <f>'Summary (4)'!$W88</f>
        <v>#REF!</v>
      </c>
      <c r="AT75" s="65" t="e">
        <f>'Summary (4)'!$W88</f>
        <v>#REF!</v>
      </c>
      <c r="AU75" s="65" t="e">
        <f>'Summary (4)'!$W88</f>
        <v>#REF!</v>
      </c>
      <c r="AV75" s="65" t="e">
        <f>'Summary (4)'!$W88</f>
        <v>#REF!</v>
      </c>
      <c r="AW75" s="65" t="e">
        <f>'Summary (4)'!$W88</f>
        <v>#REF!</v>
      </c>
      <c r="AX75" s="340" t="e">
        <f>'Summary (4)'!$W88</f>
        <v>#REF!</v>
      </c>
      <c r="AY75" s="203" t="e">
        <f>'Summary (4)'!$W88</f>
        <v>#REF!</v>
      </c>
      <c r="AZ75" s="202" t="e">
        <f>'Summary (4)'!$Z88</f>
        <v>#REF!</v>
      </c>
      <c r="BA75" s="65" t="e">
        <f>'Summary (4)'!$Z88</f>
        <v>#REF!</v>
      </c>
      <c r="BB75" s="65" t="e">
        <f>'Summary (4)'!$Z88</f>
        <v>#REF!</v>
      </c>
      <c r="BC75" s="65" t="e">
        <f>'Summary (4)'!$Z88</f>
        <v>#REF!</v>
      </c>
      <c r="BD75" s="65" t="e">
        <f>'Summary (4)'!$Z88</f>
        <v>#REF!</v>
      </c>
      <c r="BE75" s="340" t="e">
        <f>'Summary (4)'!$Z88</f>
        <v>#REF!</v>
      </c>
      <c r="BF75" s="203" t="e">
        <f>'Summary (4)'!$Z88</f>
        <v>#REF!</v>
      </c>
      <c r="BG75" s="202" t="e">
        <f>'Summary (4)'!$AC88</f>
        <v>#REF!</v>
      </c>
      <c r="BH75" s="65" t="e">
        <f>'Summary (4)'!$AC88</f>
        <v>#REF!</v>
      </c>
      <c r="BI75" s="65" t="e">
        <f>'Summary (4)'!$AC88</f>
        <v>#REF!</v>
      </c>
      <c r="BJ75" s="65" t="e">
        <f>'Summary (4)'!$AC88</f>
        <v>#REF!</v>
      </c>
      <c r="BK75" s="65" t="e">
        <f>'Summary (4)'!$AC88</f>
        <v>#REF!</v>
      </c>
      <c r="BL75" s="340" t="e">
        <f>'Summary (4)'!$AC88</f>
        <v>#REF!</v>
      </c>
      <c r="BM75" s="203" t="e">
        <f>'Summary (4)'!$AC88</f>
        <v>#REF!</v>
      </c>
      <c r="BN75" s="202" t="e">
        <f>'Summary (4)'!$AF88</f>
        <v>#REF!</v>
      </c>
      <c r="BO75" s="65" t="e">
        <f>'Summary (4)'!$AF88</f>
        <v>#REF!</v>
      </c>
      <c r="BP75" s="65" t="e">
        <f>'Summary (4)'!$AF88</f>
        <v>#REF!</v>
      </c>
      <c r="BQ75" s="65" t="e">
        <f>'Summary (4)'!$AF88</f>
        <v>#REF!</v>
      </c>
      <c r="BR75" s="65" t="e">
        <f>'Summary (4)'!$AF88</f>
        <v>#REF!</v>
      </c>
      <c r="BS75" s="340" t="e">
        <f>'Summary (4)'!$AF88</f>
        <v>#REF!</v>
      </c>
      <c r="BT75" s="203" t="e">
        <f>'Summary (4)'!$AF88</f>
        <v>#REF!</v>
      </c>
      <c r="BU75" s="65">
        <f>'Summary (4)'!AI88</f>
        <v>45566</v>
      </c>
      <c r="BV75" s="65">
        <f>'Summary (4)'!AJ88</f>
        <v>45566</v>
      </c>
      <c r="BW75" s="65">
        <f>'Summary (4)'!AK88</f>
        <v>45566</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(4)'!$E89</f>
        <v>#REF!</v>
      </c>
      <c r="D76" s="65" t="e">
        <f>'Summary (4)'!$E89</f>
        <v>#REF!</v>
      </c>
      <c r="E76" s="65" t="e">
        <f>'Summary (4)'!$E89</f>
        <v>#REF!</v>
      </c>
      <c r="F76" s="65" t="e">
        <f>'Summary (4)'!$E89</f>
        <v>#REF!</v>
      </c>
      <c r="G76" s="65" t="e">
        <f>'Summary (4)'!$E89</f>
        <v>#REF!</v>
      </c>
      <c r="H76" s="340" t="e">
        <f>'Summary (4)'!$E89</f>
        <v>#REF!</v>
      </c>
      <c r="I76" s="203" t="e">
        <f>'Summary (4)'!$E89</f>
        <v>#REF!</v>
      </c>
      <c r="J76" s="202" t="e">
        <f>'Summary (4)'!$H89</f>
        <v>#REF!</v>
      </c>
      <c r="K76" s="65" t="e">
        <f>'Summary (4)'!$H89</f>
        <v>#REF!</v>
      </c>
      <c r="L76" s="65" t="e">
        <f>'Summary (4)'!$H89</f>
        <v>#REF!</v>
      </c>
      <c r="M76" s="65" t="e">
        <f>'Summary (4)'!$H89</f>
        <v>#REF!</v>
      </c>
      <c r="N76" s="65" t="e">
        <f>'Summary (4)'!$H89</f>
        <v>#REF!</v>
      </c>
      <c r="O76" s="340" t="e">
        <f>'Summary (4)'!$H89</f>
        <v>#REF!</v>
      </c>
      <c r="P76" s="203" t="e">
        <f>'Summary (4)'!$H89</f>
        <v>#REF!</v>
      </c>
      <c r="Q76" s="202" t="e">
        <f>'Summary (4)'!$K89</f>
        <v>#REF!</v>
      </c>
      <c r="R76" s="65" t="e">
        <f>'Summary (4)'!$K89</f>
        <v>#REF!</v>
      </c>
      <c r="S76" s="65" t="e">
        <f>'Summary (4)'!$K89</f>
        <v>#REF!</v>
      </c>
      <c r="T76" s="65" t="e">
        <f>'Summary (4)'!$K89</f>
        <v>#REF!</v>
      </c>
      <c r="U76" s="65" t="e">
        <f>'Summary (4)'!$K89</f>
        <v>#REF!</v>
      </c>
      <c r="V76" s="340" t="e">
        <f>'Summary (4)'!$K89</f>
        <v>#REF!</v>
      </c>
      <c r="W76" s="203" t="e">
        <f>'Summary (4)'!$K89</f>
        <v>#REF!</v>
      </c>
      <c r="X76" s="202" t="e">
        <f>'Summary (4)'!$N89</f>
        <v>#REF!</v>
      </c>
      <c r="Y76" s="65" t="e">
        <f>'Summary (4)'!$N89</f>
        <v>#REF!</v>
      </c>
      <c r="Z76" s="65" t="e">
        <f>'Summary (4)'!$N89</f>
        <v>#REF!</v>
      </c>
      <c r="AA76" s="65" t="e">
        <f>'Summary (4)'!$N89</f>
        <v>#REF!</v>
      </c>
      <c r="AB76" s="65" t="e">
        <f>'Summary (4)'!$N89</f>
        <v>#REF!</v>
      </c>
      <c r="AC76" s="340" t="e">
        <f>'Summary (4)'!$N89</f>
        <v>#REF!</v>
      </c>
      <c r="AD76" s="203" t="e">
        <f>'Summary (4)'!$N89</f>
        <v>#REF!</v>
      </c>
      <c r="AE76" s="202" t="e">
        <f>'Summary (4)'!$Q89</f>
        <v>#REF!</v>
      </c>
      <c r="AF76" s="65" t="e">
        <f>'Summary (4)'!$Q89</f>
        <v>#REF!</v>
      </c>
      <c r="AG76" s="65" t="e">
        <f>'Summary (4)'!$Q89</f>
        <v>#REF!</v>
      </c>
      <c r="AH76" s="65" t="e">
        <f>'Summary (4)'!$Q89</f>
        <v>#REF!</v>
      </c>
      <c r="AI76" s="65" t="e">
        <f>'Summary (4)'!$Q89</f>
        <v>#REF!</v>
      </c>
      <c r="AJ76" s="340" t="e">
        <f>'Summary (4)'!$Q89</f>
        <v>#REF!</v>
      </c>
      <c r="AK76" s="203" t="e">
        <f>'Summary (4)'!$Q89</f>
        <v>#REF!</v>
      </c>
      <c r="AL76" s="202" t="e">
        <f>'Summary (4)'!$T89</f>
        <v>#REF!</v>
      </c>
      <c r="AM76" s="65" t="e">
        <f>'Summary (4)'!$T89</f>
        <v>#REF!</v>
      </c>
      <c r="AN76" s="65" t="e">
        <f>'Summary (4)'!$T89</f>
        <v>#REF!</v>
      </c>
      <c r="AO76" s="65" t="e">
        <f>'Summary (4)'!$T89</f>
        <v>#REF!</v>
      </c>
      <c r="AP76" s="65" t="e">
        <f>'Summary (4)'!$T89</f>
        <v>#REF!</v>
      </c>
      <c r="AQ76" s="340" t="e">
        <f>'Summary (4)'!$T89</f>
        <v>#REF!</v>
      </c>
      <c r="AR76" s="203" t="e">
        <f>'Summary (4)'!$T89</f>
        <v>#REF!</v>
      </c>
      <c r="AS76" s="202" t="e">
        <f>'Summary (4)'!$W89</f>
        <v>#REF!</v>
      </c>
      <c r="AT76" s="65" t="e">
        <f>'Summary (4)'!$W89</f>
        <v>#REF!</v>
      </c>
      <c r="AU76" s="65" t="e">
        <f>'Summary (4)'!$W89</f>
        <v>#REF!</v>
      </c>
      <c r="AV76" s="65" t="e">
        <f>'Summary (4)'!$W89</f>
        <v>#REF!</v>
      </c>
      <c r="AW76" s="65" t="e">
        <f>'Summary (4)'!$W89</f>
        <v>#REF!</v>
      </c>
      <c r="AX76" s="340" t="e">
        <f>'Summary (4)'!$W89</f>
        <v>#REF!</v>
      </c>
      <c r="AY76" s="203" t="e">
        <f>'Summary (4)'!$W89</f>
        <v>#REF!</v>
      </c>
      <c r="AZ76" s="202" t="e">
        <f>'Summary (4)'!$Z89</f>
        <v>#REF!</v>
      </c>
      <c r="BA76" s="65" t="e">
        <f>'Summary (4)'!$Z89</f>
        <v>#REF!</v>
      </c>
      <c r="BB76" s="65" t="e">
        <f>'Summary (4)'!$Z89</f>
        <v>#REF!</v>
      </c>
      <c r="BC76" s="65" t="e">
        <f>'Summary (4)'!$Z89</f>
        <v>#REF!</v>
      </c>
      <c r="BD76" s="65" t="e">
        <f>'Summary (4)'!$Z89</f>
        <v>#REF!</v>
      </c>
      <c r="BE76" s="340" t="e">
        <f>'Summary (4)'!$Z89</f>
        <v>#REF!</v>
      </c>
      <c r="BF76" s="203" t="e">
        <f>'Summary (4)'!$Z89</f>
        <v>#REF!</v>
      </c>
      <c r="BG76" s="202" t="e">
        <f>'Summary (4)'!$AC89</f>
        <v>#REF!</v>
      </c>
      <c r="BH76" s="65" t="e">
        <f>'Summary (4)'!$AC89</f>
        <v>#REF!</v>
      </c>
      <c r="BI76" s="65" t="e">
        <f>'Summary (4)'!$AC89</f>
        <v>#REF!</v>
      </c>
      <c r="BJ76" s="65" t="e">
        <f>'Summary (4)'!$AC89</f>
        <v>#REF!</v>
      </c>
      <c r="BK76" s="65" t="e">
        <f>'Summary (4)'!$AC89</f>
        <v>#REF!</v>
      </c>
      <c r="BL76" s="340" t="e">
        <f>'Summary (4)'!$AC89</f>
        <v>#REF!</v>
      </c>
      <c r="BM76" s="203" t="e">
        <f>'Summary (4)'!$AC89</f>
        <v>#REF!</v>
      </c>
      <c r="BN76" s="202" t="e">
        <f>'Summary (4)'!$AF89</f>
        <v>#REF!</v>
      </c>
      <c r="BO76" s="65" t="e">
        <f>'Summary (4)'!$AF89</f>
        <v>#REF!</v>
      </c>
      <c r="BP76" s="65" t="e">
        <f>'Summary (4)'!$AF89</f>
        <v>#REF!</v>
      </c>
      <c r="BQ76" s="65" t="e">
        <f>'Summary (4)'!$AF89</f>
        <v>#REF!</v>
      </c>
      <c r="BR76" s="65" t="e">
        <f>'Summary (4)'!$AF89</f>
        <v>#REF!</v>
      </c>
      <c r="BS76" s="340" t="e">
        <f>'Summary (4)'!$AF89</f>
        <v>#REF!</v>
      </c>
      <c r="BT76" s="203" t="e">
        <f>'Summary (4)'!$AF89</f>
        <v>#REF!</v>
      </c>
      <c r="BU76" s="65">
        <f>'Summary (4)'!AI89</f>
        <v>47391</v>
      </c>
      <c r="BV76" s="65">
        <f>'Summary (4)'!AJ89</f>
        <v>47391</v>
      </c>
      <c r="BW76" s="65">
        <f>'Summary (4)'!AK89</f>
        <v>47391</v>
      </c>
    </row>
    <row r="77" spans="1:112" s="60" customFormat="1">
      <c r="A77" s="482" t="s">
        <v>220</v>
      </c>
      <c r="B77" s="482"/>
      <c r="C77" s="202">
        <f>'Summary (4)'!$E90</f>
        <v>0</v>
      </c>
      <c r="D77" s="65">
        <f>'Summary (4)'!$E90</f>
        <v>0</v>
      </c>
      <c r="E77" s="65">
        <f>'Summary (4)'!$E90</f>
        <v>0</v>
      </c>
      <c r="F77" s="65">
        <f>'Summary (4)'!$E90</f>
        <v>0</v>
      </c>
      <c r="G77" s="65">
        <f>'Summary (4)'!$E90</f>
        <v>0</v>
      </c>
      <c r="H77" s="340">
        <f>'Summary (4)'!$E90</f>
        <v>0</v>
      </c>
      <c r="I77" s="203">
        <f>'Summary (4)'!$E90</f>
        <v>0</v>
      </c>
      <c r="J77" s="202">
        <f>'Summary (4)'!$H90</f>
        <v>0</v>
      </c>
      <c r="K77" s="65">
        <f>'Summary (4)'!$H90</f>
        <v>0</v>
      </c>
      <c r="L77" s="65">
        <f>'Summary (4)'!$H90</f>
        <v>0</v>
      </c>
      <c r="M77" s="65">
        <f>'Summary (4)'!$H90</f>
        <v>0</v>
      </c>
      <c r="N77" s="65">
        <f>'Summary (4)'!$H90</f>
        <v>0</v>
      </c>
      <c r="O77" s="340">
        <f>'Summary (4)'!$H90</f>
        <v>0</v>
      </c>
      <c r="P77" s="203">
        <f>'Summary (4)'!$H90</f>
        <v>0</v>
      </c>
      <c r="Q77" s="202">
        <f>'Summary (4)'!$K90</f>
        <v>0</v>
      </c>
      <c r="R77" s="65">
        <f>'Summary (4)'!$K90</f>
        <v>0</v>
      </c>
      <c r="S77" s="65">
        <f>'Summary (4)'!$K90</f>
        <v>0</v>
      </c>
      <c r="T77" s="65">
        <f>'Summary (4)'!$K90</f>
        <v>0</v>
      </c>
      <c r="U77" s="65">
        <f>'Summary (4)'!$K90</f>
        <v>0</v>
      </c>
      <c r="V77" s="340">
        <f>'Summary (4)'!$K90</f>
        <v>0</v>
      </c>
      <c r="W77" s="203">
        <f>'Summary (4)'!$K90</f>
        <v>0</v>
      </c>
      <c r="X77" s="202">
        <f>'Summary (4)'!$N90</f>
        <v>0</v>
      </c>
      <c r="Y77" s="65">
        <f>'Summary (4)'!$N90</f>
        <v>0</v>
      </c>
      <c r="Z77" s="65">
        <f>'Summary (4)'!$N90</f>
        <v>0</v>
      </c>
      <c r="AA77" s="65">
        <f>'Summary (4)'!$N90</f>
        <v>0</v>
      </c>
      <c r="AB77" s="65">
        <f>'Summary (4)'!$N90</f>
        <v>0</v>
      </c>
      <c r="AC77" s="340">
        <f>'Summary (4)'!$N90</f>
        <v>0</v>
      </c>
      <c r="AD77" s="203">
        <f>'Summary (4)'!$N90</f>
        <v>0</v>
      </c>
      <c r="AE77" s="202">
        <f>'Summary (4)'!$Q90</f>
        <v>0</v>
      </c>
      <c r="AF77" s="65">
        <f>'Summary (4)'!$Q90</f>
        <v>0</v>
      </c>
      <c r="AG77" s="65">
        <f>'Summary (4)'!$Q90</f>
        <v>0</v>
      </c>
      <c r="AH77" s="65">
        <f>'Summary (4)'!$Q90</f>
        <v>0</v>
      </c>
      <c r="AI77" s="65">
        <f>'Summary (4)'!$Q90</f>
        <v>0</v>
      </c>
      <c r="AJ77" s="340">
        <f>'Summary (4)'!$Q90</f>
        <v>0</v>
      </c>
      <c r="AK77" s="203">
        <f>'Summary (4)'!$Q90</f>
        <v>0</v>
      </c>
      <c r="AL77" s="202">
        <f>'Summary (4)'!$T90</f>
        <v>0</v>
      </c>
      <c r="AM77" s="65">
        <f>'Summary (4)'!$T90</f>
        <v>0</v>
      </c>
      <c r="AN77" s="65">
        <f>'Summary (4)'!$T90</f>
        <v>0</v>
      </c>
      <c r="AO77" s="65">
        <f>'Summary (4)'!$T90</f>
        <v>0</v>
      </c>
      <c r="AP77" s="65">
        <f>'Summary (4)'!$T90</f>
        <v>0</v>
      </c>
      <c r="AQ77" s="340">
        <f>'Summary (4)'!$T90</f>
        <v>0</v>
      </c>
      <c r="AR77" s="203">
        <f>'Summary (4)'!$T90</f>
        <v>0</v>
      </c>
      <c r="AS77" s="202">
        <f>'Summary (4)'!$W90</f>
        <v>0</v>
      </c>
      <c r="AT77" s="65">
        <f>'Summary (4)'!$W90</f>
        <v>0</v>
      </c>
      <c r="AU77" s="65">
        <f>'Summary (4)'!$W90</f>
        <v>0</v>
      </c>
      <c r="AV77" s="65">
        <f>'Summary (4)'!$W90</f>
        <v>0</v>
      </c>
      <c r="AW77" s="65">
        <f>'Summary (4)'!$W90</f>
        <v>0</v>
      </c>
      <c r="AX77" s="340">
        <f>'Summary (4)'!$W90</f>
        <v>0</v>
      </c>
      <c r="AY77" s="203">
        <f>'Summary (4)'!$W90</f>
        <v>0</v>
      </c>
      <c r="AZ77" s="202">
        <f>'Summary (4)'!$Z90</f>
        <v>0</v>
      </c>
      <c r="BA77" s="65">
        <f>'Summary (4)'!$Z90</f>
        <v>0</v>
      </c>
      <c r="BB77" s="65">
        <f>'Summary (4)'!$Z90</f>
        <v>0</v>
      </c>
      <c r="BC77" s="65">
        <f>'Summary (4)'!$Z90</f>
        <v>0</v>
      </c>
      <c r="BD77" s="65">
        <f>'Summary (4)'!$Z90</f>
        <v>0</v>
      </c>
      <c r="BE77" s="340">
        <f>'Summary (4)'!$Z90</f>
        <v>0</v>
      </c>
      <c r="BF77" s="203">
        <f>'Summary (4)'!$Z90</f>
        <v>0</v>
      </c>
      <c r="BG77" s="202">
        <f>'Summary (4)'!$AC90</f>
        <v>0</v>
      </c>
      <c r="BH77" s="65">
        <f>'Summary (4)'!$AC90</f>
        <v>0</v>
      </c>
      <c r="BI77" s="65">
        <f>'Summary (4)'!$AC90</f>
        <v>0</v>
      </c>
      <c r="BJ77" s="65">
        <f>'Summary (4)'!$AC90</f>
        <v>0</v>
      </c>
      <c r="BK77" s="65">
        <f>'Summary (4)'!$AC90</f>
        <v>0</v>
      </c>
      <c r="BL77" s="340">
        <f>'Summary (4)'!$AC90</f>
        <v>0</v>
      </c>
      <c r="BM77" s="203">
        <f>'Summary (4)'!$AC90</f>
        <v>0</v>
      </c>
      <c r="BN77" s="202">
        <f>'Summary (4)'!$AF90</f>
        <v>0</v>
      </c>
      <c r="BO77" s="65">
        <f>'Summary (4)'!$AF90</f>
        <v>0</v>
      </c>
      <c r="BP77" s="65">
        <f>'Summary (4)'!$AF90</f>
        <v>0</v>
      </c>
      <c r="BQ77" s="65">
        <f>'Summary (4)'!$AF90</f>
        <v>0</v>
      </c>
      <c r="BR77" s="65">
        <f>'Summary (4)'!$AF90</f>
        <v>0</v>
      </c>
      <c r="BS77" s="340">
        <f>'Summary (4)'!$AF90</f>
        <v>0</v>
      </c>
      <c r="BT77" s="203">
        <f>'Summary (4)'!$AF90</f>
        <v>0</v>
      </c>
      <c r="BU77" s="65">
        <f>'Summary (4)'!AI90</f>
        <v>0</v>
      </c>
      <c r="BV77" s="65">
        <f>'Summary (4)'!AJ90</f>
        <v>0</v>
      </c>
      <c r="BW77" s="65">
        <f>'Summary (4)'!AK90</f>
        <v>0</v>
      </c>
    </row>
    <row r="78" spans="1:112" s="60" customFormat="1" ht="16" thickBot="1">
      <c r="A78" s="484" t="s">
        <v>234</v>
      </c>
      <c r="B78" s="484"/>
      <c r="C78" s="204" t="e">
        <f>'Summary (4)'!$E91</f>
        <v>#REF!</v>
      </c>
      <c r="D78" s="205" t="e">
        <f>'Summary (4)'!$E91</f>
        <v>#REF!</v>
      </c>
      <c r="E78" s="205" t="e">
        <f>'Summary (4)'!$E91</f>
        <v>#REF!</v>
      </c>
      <c r="F78" s="205" t="e">
        <f>'Summary (4)'!$E91</f>
        <v>#REF!</v>
      </c>
      <c r="G78" s="205" t="e">
        <f>'Summary (4)'!$E91</f>
        <v>#REF!</v>
      </c>
      <c r="H78" s="341" t="e">
        <f>'Summary (4)'!$E91</f>
        <v>#REF!</v>
      </c>
      <c r="I78" s="206" t="e">
        <f>'Summary (4)'!$E91</f>
        <v>#REF!</v>
      </c>
      <c r="J78" s="204" t="e">
        <f>'Summary (4)'!$H91</f>
        <v>#REF!</v>
      </c>
      <c r="K78" s="205" t="e">
        <f>'Summary (4)'!$H91</f>
        <v>#REF!</v>
      </c>
      <c r="L78" s="205" t="e">
        <f>'Summary (4)'!$H91</f>
        <v>#REF!</v>
      </c>
      <c r="M78" s="205" t="e">
        <f>'Summary (4)'!$H91</f>
        <v>#REF!</v>
      </c>
      <c r="N78" s="205" t="e">
        <f>'Summary (4)'!$H91</f>
        <v>#REF!</v>
      </c>
      <c r="O78" s="341" t="e">
        <f>'Summary (4)'!$H91</f>
        <v>#REF!</v>
      </c>
      <c r="P78" s="206" t="e">
        <f>'Summary (4)'!$H91</f>
        <v>#REF!</v>
      </c>
      <c r="Q78" s="204" t="e">
        <f>'Summary (4)'!$K91</f>
        <v>#REF!</v>
      </c>
      <c r="R78" s="205" t="e">
        <f>'Summary (4)'!$K91</f>
        <v>#REF!</v>
      </c>
      <c r="S78" s="205" t="e">
        <f>'Summary (4)'!$K91</f>
        <v>#REF!</v>
      </c>
      <c r="T78" s="205" t="e">
        <f>'Summary (4)'!$K91</f>
        <v>#REF!</v>
      </c>
      <c r="U78" s="205" t="e">
        <f>'Summary (4)'!$K91</f>
        <v>#REF!</v>
      </c>
      <c r="V78" s="341" t="e">
        <f>'Summary (4)'!$K91</f>
        <v>#REF!</v>
      </c>
      <c r="W78" s="206" t="e">
        <f>'Summary (4)'!$K91</f>
        <v>#REF!</v>
      </c>
      <c r="X78" s="204" t="e">
        <f>'Summary (4)'!$N91</f>
        <v>#REF!</v>
      </c>
      <c r="Y78" s="205" t="e">
        <f>'Summary (4)'!$N91</f>
        <v>#REF!</v>
      </c>
      <c r="Z78" s="205" t="e">
        <f>'Summary (4)'!$N91</f>
        <v>#REF!</v>
      </c>
      <c r="AA78" s="205" t="e">
        <f>'Summary (4)'!$N91</f>
        <v>#REF!</v>
      </c>
      <c r="AB78" s="205" t="e">
        <f>'Summary (4)'!$N91</f>
        <v>#REF!</v>
      </c>
      <c r="AC78" s="341" t="e">
        <f>'Summary (4)'!$N91</f>
        <v>#REF!</v>
      </c>
      <c r="AD78" s="206" t="e">
        <f>'Summary (4)'!$N91</f>
        <v>#REF!</v>
      </c>
      <c r="AE78" s="204" t="e">
        <f>'Summary (4)'!$Q91</f>
        <v>#REF!</v>
      </c>
      <c r="AF78" s="205" t="e">
        <f>'Summary (4)'!$Q91</f>
        <v>#REF!</v>
      </c>
      <c r="AG78" s="205" t="e">
        <f>'Summary (4)'!$Q91</f>
        <v>#REF!</v>
      </c>
      <c r="AH78" s="205" t="e">
        <f>'Summary (4)'!$Q91</f>
        <v>#REF!</v>
      </c>
      <c r="AI78" s="205" t="e">
        <f>'Summary (4)'!$Q91</f>
        <v>#REF!</v>
      </c>
      <c r="AJ78" s="341" t="e">
        <f>'Summary (4)'!$Q91</f>
        <v>#REF!</v>
      </c>
      <c r="AK78" s="206" t="e">
        <f>'Summary (4)'!$Q91</f>
        <v>#REF!</v>
      </c>
      <c r="AL78" s="204" t="e">
        <f>'Summary (4)'!$T91</f>
        <v>#REF!</v>
      </c>
      <c r="AM78" s="205" t="e">
        <f>'Summary (4)'!$T91</f>
        <v>#REF!</v>
      </c>
      <c r="AN78" s="205" t="e">
        <f>'Summary (4)'!$T91</f>
        <v>#REF!</v>
      </c>
      <c r="AO78" s="205" t="e">
        <f>'Summary (4)'!$T91</f>
        <v>#REF!</v>
      </c>
      <c r="AP78" s="205" t="e">
        <f>'Summary (4)'!$T91</f>
        <v>#REF!</v>
      </c>
      <c r="AQ78" s="341" t="e">
        <f>'Summary (4)'!$T91</f>
        <v>#REF!</v>
      </c>
      <c r="AR78" s="206" t="e">
        <f>'Summary (4)'!$T91</f>
        <v>#REF!</v>
      </c>
      <c r="AS78" s="204" t="e">
        <f>'Summary (4)'!$W91</f>
        <v>#REF!</v>
      </c>
      <c r="AT78" s="205" t="e">
        <f>'Summary (4)'!$W91</f>
        <v>#REF!</v>
      </c>
      <c r="AU78" s="205" t="e">
        <f>'Summary (4)'!$W91</f>
        <v>#REF!</v>
      </c>
      <c r="AV78" s="205" t="e">
        <f>'Summary (4)'!$W91</f>
        <v>#REF!</v>
      </c>
      <c r="AW78" s="205" t="e">
        <f>'Summary (4)'!$W91</f>
        <v>#REF!</v>
      </c>
      <c r="AX78" s="341" t="e">
        <f>'Summary (4)'!$W91</f>
        <v>#REF!</v>
      </c>
      <c r="AY78" s="206" t="e">
        <f>'Summary (4)'!$W91</f>
        <v>#REF!</v>
      </c>
      <c r="AZ78" s="204" t="e">
        <f>'Summary (4)'!$Z91</f>
        <v>#REF!</v>
      </c>
      <c r="BA78" s="205" t="e">
        <f>'Summary (4)'!$Z91</f>
        <v>#REF!</v>
      </c>
      <c r="BB78" s="205" t="e">
        <f>'Summary (4)'!$Z91</f>
        <v>#REF!</v>
      </c>
      <c r="BC78" s="205" t="e">
        <f>'Summary (4)'!$Z91</f>
        <v>#REF!</v>
      </c>
      <c r="BD78" s="205" t="e">
        <f>'Summary (4)'!$Z91</f>
        <v>#REF!</v>
      </c>
      <c r="BE78" s="341" t="e">
        <f>'Summary (4)'!$Z91</f>
        <v>#REF!</v>
      </c>
      <c r="BF78" s="206" t="e">
        <f>'Summary (4)'!$Z91</f>
        <v>#REF!</v>
      </c>
      <c r="BG78" s="204" t="e">
        <f>'Summary (4)'!$AC91</f>
        <v>#REF!</v>
      </c>
      <c r="BH78" s="205" t="e">
        <f>'Summary (4)'!$AC91</f>
        <v>#REF!</v>
      </c>
      <c r="BI78" s="205" t="e">
        <f>'Summary (4)'!$AC91</f>
        <v>#REF!</v>
      </c>
      <c r="BJ78" s="205" t="e">
        <f>'Summary (4)'!$AC91</f>
        <v>#REF!</v>
      </c>
      <c r="BK78" s="205" t="e">
        <f>'Summary (4)'!$AC91</f>
        <v>#REF!</v>
      </c>
      <c r="BL78" s="341" t="e">
        <f>'Summary (4)'!$AC91</f>
        <v>#REF!</v>
      </c>
      <c r="BM78" s="206" t="e">
        <f>'Summary (4)'!$AC91</f>
        <v>#REF!</v>
      </c>
      <c r="BN78" s="204" t="e">
        <f>'Summary (4)'!$AF91</f>
        <v>#REF!</v>
      </c>
      <c r="BO78" s="205" t="e">
        <f>'Summary (4)'!$AF91</f>
        <v>#REF!</v>
      </c>
      <c r="BP78" s="205" t="e">
        <f>'Summary (4)'!$AF91</f>
        <v>#REF!</v>
      </c>
      <c r="BQ78" s="205" t="e">
        <f>'Summary (4)'!$AF91</f>
        <v>#REF!</v>
      </c>
      <c r="BR78" s="205" t="e">
        <f>'Summary (4)'!$AF91</f>
        <v>#REF!</v>
      </c>
      <c r="BS78" s="341" t="e">
        <f>'Summary (4)'!$AF91</f>
        <v>#REF!</v>
      </c>
      <c r="BT78" s="206" t="e">
        <f>'Summary (4)'!$AF91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386" priority="13">
      <formula>AND(C15&gt;0,C15&lt;C$79)</formula>
    </cfRule>
  </conditionalFormatting>
  <conditionalFormatting sqref="C15:E57 J15:L57 Q15:S57 X15:Z57 AE15:AG57 AL15:AN57 AS15:AU57 AZ15:BB57 BG15:BI57 BN15:BP57">
    <cfRule type="expression" dxfId="385" priority="10">
      <formula>$A15=""</formula>
    </cfRule>
    <cfRule type="containsBlanks" dxfId="384" priority="12">
      <formula>LEN(TRIM(C15))=0</formula>
    </cfRule>
  </conditionalFormatting>
  <conditionalFormatting sqref="C59:BQ62 BR61 BT61">
    <cfRule type="expression" dxfId="382" priority="499">
      <formula>C$77&gt;C$76</formula>
    </cfRule>
  </conditionalFormatting>
  <conditionalFormatting sqref="C15:BT57 C58 G58:J58 Q58 X58 AE58 AL58 AS58 AZ58 BG58 BN58 N58:P62 U58:W62 AB58:AD62 AI58:AK62 AP58:AR62 AW58:AY62 BD58:BF62 BK58:BM62 BR58:BT62">
    <cfRule type="expression" dxfId="381" priority="7">
      <formula>C$77&gt;C$76</formula>
    </cfRule>
  </conditionalFormatting>
  <conditionalFormatting sqref="N60 P60 U60 W60 AB60 AD60 AI60 AK60 AP60 AR60 AW60 AY60 BD60 BF60 BK60 BM60 BR60 BT60 G60 I60">
    <cfRule type="containsBlanks" dxfId="380"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98" id="{A5A0F91B-63AC-4BFA-AC4E-AE4552A65EB8}">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02" id="{EFC61B16-8660-467C-A6BA-7423F5E8003E}">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I75" activePane="bottomRight" state="frozen"/>
      <selection activeCell="B9" sqref="B9:I9"/>
      <selection pane="topRight" activeCell="B9" sqref="B9:I9"/>
      <selection pane="bottomLeft" activeCell="B9" sqref="B9:I9"/>
      <selection pane="bottomRight" activeCell="B9" sqref="B9:I9"/>
    </sheetView>
  </sheetViews>
  <sheetFormatPr defaultColWidth="9.81640625" defaultRowHeight="12.5" outlineLevelCol="1"/>
  <cols>
    <col min="1" max="1" width="20.1796875" customWidth="1"/>
    <col min="2" max="2" width="41.72656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63" t="str">
        <f>'Summary (4)'!A1</f>
        <v>DEPARTMENT OF HOMELESSNESS AND SUPPORTIVE HOUSING</v>
      </c>
      <c r="B1" s="63"/>
      <c r="C1" s="56"/>
      <c r="D1" s="56"/>
      <c r="E1" s="56"/>
      <c r="F1" s="56"/>
      <c r="G1" s="56"/>
      <c r="AI1" s="437"/>
    </row>
    <row r="2" spans="1:35" ht="15.5">
      <c r="A2" s="63" t="s">
        <v>288</v>
      </c>
      <c r="B2" s="63"/>
      <c r="C2" s="63"/>
      <c r="D2" s="56"/>
      <c r="E2" s="56"/>
      <c r="F2" s="56"/>
      <c r="G2" s="59"/>
    </row>
    <row r="3" spans="1:35" ht="15" customHeight="1">
      <c r="A3" s="68" t="s">
        <v>220</v>
      </c>
      <c r="B3" s="587">
        <f>'Summary (4)'!B3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(4)'!A7</f>
        <v>Provider Name</v>
      </c>
      <c r="B4" s="588">
        <f>'Summary (4)'!B7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(4)'!A8</f>
        <v>Program</v>
      </c>
      <c r="B5" s="588" t="str">
        <f>'Summary (4)'!B8</f>
        <v>RFQ #144 TAY Site at 42 Otis</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5">
      <c r="A6" s="69" t="str">
        <f>'Summary (4)'!A9</f>
        <v>F$P Contract ID#</v>
      </c>
      <c r="B6" s="589" t="e">
        <f>'Summary (4)'!B9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5">
      <c r="A7" s="69" t="s">
        <v>283</v>
      </c>
      <c r="B7" s="594">
        <f>'Summary (4)'!B12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8" t="e">
        <f>'Summary (4)'!E17</f>
        <v>#REF!</v>
      </c>
      <c r="D8" s="1598"/>
      <c r="E8" s="1598"/>
      <c r="F8" s="1597" t="e">
        <f>'Summary (4)'!H17</f>
        <v>#REF!</v>
      </c>
      <c r="G8" s="1597"/>
      <c r="H8" s="1597"/>
      <c r="I8" s="1597" t="e">
        <f>'Summary (4)'!K17</f>
        <v>#REF!</v>
      </c>
      <c r="J8" s="1597"/>
      <c r="K8" s="1597"/>
      <c r="L8" s="1597" t="e">
        <f>'Summary (4)'!N17</f>
        <v>#REF!</v>
      </c>
      <c r="M8" s="1597"/>
      <c r="N8" s="1597"/>
      <c r="O8" s="1597" t="e">
        <f>'Summary (4)'!Q17</f>
        <v>#REF!</v>
      </c>
      <c r="P8" s="1597"/>
      <c r="Q8" s="1597"/>
      <c r="R8" s="1597" t="e">
        <f>'Summary (4)'!T17</f>
        <v>#REF!</v>
      </c>
      <c r="S8" s="1597"/>
      <c r="T8" s="1597"/>
      <c r="U8" s="1597" t="e">
        <f>'Summary (4)'!W17</f>
        <v>#REF!</v>
      </c>
      <c r="V8" s="1597"/>
      <c r="W8" s="1597"/>
      <c r="X8" s="1597" t="e">
        <f>'Summary (4)'!Z17</f>
        <v>#REF!</v>
      </c>
      <c r="Y8" s="1597"/>
      <c r="Z8" s="1597"/>
      <c r="AA8" s="1597" t="e">
        <f>'Summary (4)'!AC17</f>
        <v>#REF!</v>
      </c>
      <c r="AB8" s="1597"/>
      <c r="AC8" s="1597"/>
      <c r="AD8" s="1597" t="e">
        <f>'Summary (4)'!AF17</f>
        <v>#REF!</v>
      </c>
      <c r="AE8" s="1597"/>
      <c r="AF8" s="1597"/>
    </row>
    <row r="9" spans="1:35" ht="24.75" customHeight="1">
      <c r="C9" s="1606" t="str">
        <f>'Summary (4)'!E18</f>
        <v>Year 1</v>
      </c>
      <c r="D9" s="1607"/>
      <c r="E9" s="1608"/>
      <c r="F9" s="1621" t="str">
        <f>'Summary (4)'!H18</f>
        <v>Year 2</v>
      </c>
      <c r="G9" s="1622"/>
      <c r="H9" s="1623"/>
      <c r="I9" s="1624" t="str">
        <f>'Summary (4)'!K18</f>
        <v>Year 3</v>
      </c>
      <c r="J9" s="1625"/>
      <c r="K9" s="1626"/>
      <c r="L9" s="1627" t="str">
        <f>'Summary (4)'!N18</f>
        <v>Year 4</v>
      </c>
      <c r="M9" s="1628"/>
      <c r="N9" s="1629"/>
      <c r="O9" s="1630" t="str">
        <f>'Summary (4)'!Q18</f>
        <v>Year 5</v>
      </c>
      <c r="P9" s="1631"/>
      <c r="Q9" s="1632"/>
      <c r="R9" s="1633" t="str">
        <f>'Summary (4)'!T18</f>
        <v>Year 6</v>
      </c>
      <c r="S9" s="1634"/>
      <c r="T9" s="1635"/>
      <c r="U9" s="1636" t="str">
        <f>'Summary (4)'!W18</f>
        <v>Year 7</v>
      </c>
      <c r="V9" s="1637"/>
      <c r="W9" s="1638"/>
      <c r="X9" s="1609" t="str">
        <f>'Summary (4)'!Z18</f>
        <v>Year 8</v>
      </c>
      <c r="Y9" s="1610"/>
      <c r="Z9" s="1611"/>
      <c r="AA9" s="1612" t="str">
        <f>'Summary (4)'!AC18</f>
        <v>Year 9</v>
      </c>
      <c r="AB9" s="1613"/>
      <c r="AC9" s="1614"/>
      <c r="AD9" s="1615" t="str">
        <f>'Summary (4)'!AF18</f>
        <v>Year 10</v>
      </c>
      <c r="AE9" s="1616"/>
      <c r="AF9" s="1617"/>
      <c r="AG9" s="1618" t="s">
        <v>259</v>
      </c>
      <c r="AH9" s="1619"/>
      <c r="AI9" s="1620"/>
    </row>
    <row r="10" spans="1:35" s="21" customFormat="1" ht="27" customHeight="1">
      <c r="C10" s="526" t="e">
        <f>'Salary Detail (4)'!G11</f>
        <v>#REF!</v>
      </c>
      <c r="D10" s="527" t="e">
        <f>'Salary Detail (4)'!H11</f>
        <v>#REF!</v>
      </c>
      <c r="E10" s="528" t="e">
        <f>'Salary Detail (4)'!I11</f>
        <v>#REF!</v>
      </c>
      <c r="F10" s="529" t="e">
        <f>'Salary Detail (4)'!N11</f>
        <v>#REF!</v>
      </c>
      <c r="G10" s="530" t="e">
        <f>'Salary Detail (4)'!O11</f>
        <v>#REF!</v>
      </c>
      <c r="H10" s="531" t="e">
        <f>'Salary Detail (4)'!P11</f>
        <v>#REF!</v>
      </c>
      <c r="I10" s="532" t="e">
        <f>'Salary Detail (4)'!U11</f>
        <v>#REF!</v>
      </c>
      <c r="J10" s="533" t="e">
        <f>'Salary Detail (4)'!V11</f>
        <v>#REF!</v>
      </c>
      <c r="K10" s="534" t="e">
        <f>'Salary Detail (4)'!W11</f>
        <v>#REF!</v>
      </c>
      <c r="L10" s="535" t="e">
        <f>'Salary Detail (4)'!AB11</f>
        <v>#REF!</v>
      </c>
      <c r="M10" s="536" t="e">
        <f>'Salary Detail (4)'!AC11</f>
        <v>#REF!</v>
      </c>
      <c r="N10" s="537" t="e">
        <f>'Salary Detail (4)'!AD11</f>
        <v>#REF!</v>
      </c>
      <c r="O10" s="538" t="e">
        <f>'Salary Detail (4)'!AI11</f>
        <v>#REF!</v>
      </c>
      <c r="P10" s="539" t="e">
        <f>'Salary Detail (4)'!AJ11</f>
        <v>#REF!</v>
      </c>
      <c r="Q10" s="540" t="e">
        <f>'Salary Detail (4)'!AK11</f>
        <v>#REF!</v>
      </c>
      <c r="R10" s="541" t="e">
        <f>'Salary Detail (4)'!AP11</f>
        <v>#REF!</v>
      </c>
      <c r="S10" s="542" t="e">
        <f>'Salary Detail (4)'!AQ11</f>
        <v>#REF!</v>
      </c>
      <c r="T10" s="543" t="e">
        <f>'Salary Detail (4)'!AR11</f>
        <v>#REF!</v>
      </c>
      <c r="U10" s="544" t="e">
        <f>'Salary Detail (4)'!AW11</f>
        <v>#REF!</v>
      </c>
      <c r="V10" s="545" t="e">
        <f>'Salary Detail (4)'!AX11</f>
        <v>#REF!</v>
      </c>
      <c r="W10" s="546" t="e">
        <f>'Salary Detail (4)'!AY11</f>
        <v>#REF!</v>
      </c>
      <c r="X10" s="547" t="e">
        <f>'Salary Detail (4)'!BD11</f>
        <v>#REF!</v>
      </c>
      <c r="Y10" s="548" t="e">
        <f>'Salary Detail (4)'!BE11</f>
        <v>#REF!</v>
      </c>
      <c r="Z10" s="549" t="e">
        <f>'Salary Detail (4)'!BF11</f>
        <v>#REF!</v>
      </c>
      <c r="AA10" s="550" t="e">
        <f>'Salary Detail (4)'!BK11</f>
        <v>#REF!</v>
      </c>
      <c r="AB10" s="551" t="e">
        <f>'Salary Detail (4)'!BL11</f>
        <v>#REF!</v>
      </c>
      <c r="AC10" s="552" t="e">
        <f>'Salary Detail (4)'!BM11</f>
        <v>#REF!</v>
      </c>
      <c r="AD10" s="553" t="e">
        <f>'Salary Detail (4)'!BR11</f>
        <v>#REF!</v>
      </c>
      <c r="AE10" s="554" t="e">
        <f>'Salary Detail (4)'!BS11</f>
        <v>#REF!</v>
      </c>
      <c r="AF10" s="555" t="e">
        <f>'Salary Detail (4)'!BT11</f>
        <v>#REF!</v>
      </c>
      <c r="AG10" s="627" t="str">
        <f>'Salary Detail (4)'!BU11</f>
        <v>10/1/2024 - 6/30/2029</v>
      </c>
      <c r="AH10" s="628" t="str">
        <f>'Salary Detail (4)'!BV11</f>
        <v>10/1/2024 - 6/30/2029</v>
      </c>
      <c r="AI10" s="629" t="str">
        <f>'Salary Detail (4)'!BW11</f>
        <v>10/1/2024 - 6/30/2029</v>
      </c>
    </row>
    <row r="11" spans="1:35" s="630" customFormat="1" ht="19.5" customHeight="1">
      <c r="C11" s="784" t="e">
        <f>'Salary Detail (4)'!G12</f>
        <v>#REF!</v>
      </c>
      <c r="D11" s="793" t="e">
        <f>'Salary Detail (4)'!H12</f>
        <v>#REF!</v>
      </c>
      <c r="E11" s="794" t="str">
        <f>'Salary Detail (4)'!I12</f>
        <v>12 Months</v>
      </c>
      <c r="F11" s="787" t="e">
        <f>'Salary Detail (4)'!N12</f>
        <v>#REF!</v>
      </c>
      <c r="G11" s="795" t="e">
        <f>'Salary Detail (4)'!O12</f>
        <v>#REF!</v>
      </c>
      <c r="H11" s="789" t="str">
        <f>'Salary Detail (4)'!P12</f>
        <v>12 Months</v>
      </c>
      <c r="I11" s="796" t="e">
        <f>'Salary Detail (4)'!U12</f>
        <v>#REF!</v>
      </c>
      <c r="J11" s="797" t="e">
        <f>'Salary Detail (4)'!V12</f>
        <v>#REF!</v>
      </c>
      <c r="K11" s="798" t="str">
        <f>'Salary Detail (4)'!W12</f>
        <v>12 Months</v>
      </c>
      <c r="L11" s="760" t="e">
        <f>'Salary Detail (4)'!AB12</f>
        <v>#REF!</v>
      </c>
      <c r="M11" s="799" t="e">
        <f>'Salary Detail (4)'!AC12</f>
        <v>#REF!</v>
      </c>
      <c r="N11" s="762" t="str">
        <f>'Salary Detail (4)'!AD12</f>
        <v>12 Months</v>
      </c>
      <c r="O11" s="763" t="e">
        <f>'Salary Detail (4)'!AI12</f>
        <v>#REF!</v>
      </c>
      <c r="P11" s="800" t="e">
        <f>'Salary Detail (4)'!AJ12</f>
        <v>#REF!</v>
      </c>
      <c r="Q11" s="765" t="str">
        <f>'Salary Detail (4)'!AK12</f>
        <v>12 Months</v>
      </c>
      <c r="R11" s="766" t="e">
        <f>'Salary Detail (4)'!AP12</f>
        <v>#REF!</v>
      </c>
      <c r="S11" s="801" t="e">
        <f>'Salary Detail (4)'!AQ12</f>
        <v>#REF!</v>
      </c>
      <c r="T11" s="768" t="e">
        <f>'Salary Detail (4)'!AR12</f>
        <v>#REF!</v>
      </c>
      <c r="U11" s="769" t="e">
        <f>'Salary Detail (4)'!AW12</f>
        <v>#REF!</v>
      </c>
      <c r="V11" s="802" t="e">
        <f>'Salary Detail (4)'!AX12</f>
        <v>#REF!</v>
      </c>
      <c r="W11" s="771" t="e">
        <f>'Salary Detail (4)'!AY12</f>
        <v>#REF!</v>
      </c>
      <c r="X11" s="772" t="e">
        <f>'Salary Detail (4)'!BD12</f>
        <v>#REF!</v>
      </c>
      <c r="Y11" s="803" t="e">
        <f>'Salary Detail (4)'!BE12</f>
        <v>#REF!</v>
      </c>
      <c r="Z11" s="774" t="e">
        <f>'Salary Detail (4)'!BF12</f>
        <v>#REF!</v>
      </c>
      <c r="AA11" s="775" t="e">
        <f>'Salary Detail (4)'!BK12</f>
        <v>#REF!</v>
      </c>
      <c r="AB11" s="804" t="e">
        <f>'Salary Detail (4)'!BL12</f>
        <v>#REF!</v>
      </c>
      <c r="AC11" s="777" t="e">
        <f>'Salary Detail (4)'!BM12</f>
        <v>#REF!</v>
      </c>
      <c r="AD11" s="778" t="e">
        <f>'Salary Detail (4)'!BR12</f>
        <v>#REF!</v>
      </c>
      <c r="AE11" s="805" t="e">
        <f>'Salary Detail (4)'!BS12</f>
        <v>#REF!</v>
      </c>
      <c r="AF11" s="780" t="e">
        <f>'Salary Detail (4)'!BT12</f>
        <v>#REF!</v>
      </c>
      <c r="AG11" s="1639" t="e">
        <f>'Salary Detail (4)'!BU12</f>
        <v>#REF!</v>
      </c>
      <c r="AH11" s="1641" t="e">
        <f>'Salary Detail (4)'!BV12</f>
        <v>#REF!</v>
      </c>
      <c r="AI11" s="1643" t="str">
        <f>'Salary Detail (4)'!BW12</f>
        <v>New</v>
      </c>
    </row>
    <row r="12" spans="1:35" s="630" customFormat="1" ht="19.5" customHeight="1">
      <c r="C12" s="784" t="e">
        <f>'Salary Detail (4)'!G13</f>
        <v>#REF!</v>
      </c>
      <c r="D12" s="785" t="e">
        <f>'Salary Detail (4)'!H13</f>
        <v>#REF!</v>
      </c>
      <c r="E12" s="786" t="str">
        <f>'Salary Detail (4)'!I13</f>
        <v>New</v>
      </c>
      <c r="F12" s="787" t="e">
        <f>'Salary Detail (4)'!N13</f>
        <v>#REF!</v>
      </c>
      <c r="G12" s="788" t="e">
        <f>'Salary Detail (4)'!O13</f>
        <v>#REF!</v>
      </c>
      <c r="H12" s="789" t="str">
        <f>'Salary Detail (4)'!P13</f>
        <v>New</v>
      </c>
      <c r="I12" s="790" t="e">
        <f>'Salary Detail (4)'!U13</f>
        <v>#REF!</v>
      </c>
      <c r="J12" s="791" t="e">
        <f>'Salary Detail (4)'!V13</f>
        <v>#REF!</v>
      </c>
      <c r="K12" s="792" t="str">
        <f>'Salary Detail (4)'!W13</f>
        <v>New</v>
      </c>
      <c r="L12" s="760" t="e">
        <f>'Salary Detail (4)'!AB13</f>
        <v>#REF!</v>
      </c>
      <c r="M12" s="761" t="e">
        <f>'Salary Detail (4)'!AC13</f>
        <v>#REF!</v>
      </c>
      <c r="N12" s="762" t="str">
        <f>'Salary Detail (4)'!AD13</f>
        <v>New</v>
      </c>
      <c r="O12" s="763" t="e">
        <f>'Salary Detail (4)'!AI13</f>
        <v>#REF!</v>
      </c>
      <c r="P12" s="764" t="e">
        <f>'Salary Detail (4)'!AJ13</f>
        <v>#REF!</v>
      </c>
      <c r="Q12" s="765" t="str">
        <f>'Salary Detail (4)'!AK13</f>
        <v>New</v>
      </c>
      <c r="R12" s="766" t="e">
        <f>'Salary Detail (4)'!AP13</f>
        <v>#REF!</v>
      </c>
      <c r="S12" s="767" t="e">
        <f>'Salary Detail (4)'!AQ13</f>
        <v>#REF!</v>
      </c>
      <c r="T12" s="768" t="str">
        <f>'Salary Detail (4)'!AR13</f>
        <v>New</v>
      </c>
      <c r="U12" s="769" t="e">
        <f>'Salary Detail (4)'!AW13</f>
        <v>#REF!</v>
      </c>
      <c r="V12" s="770" t="e">
        <f>'Salary Detail (4)'!AX13</f>
        <v>#REF!</v>
      </c>
      <c r="W12" s="771" t="str">
        <f>'Salary Detail (4)'!AY13</f>
        <v>New</v>
      </c>
      <c r="X12" s="772" t="e">
        <f>'Salary Detail (4)'!BD13</f>
        <v>#REF!</v>
      </c>
      <c r="Y12" s="773" t="e">
        <f>'Salary Detail (4)'!BE13</f>
        <v>#REF!</v>
      </c>
      <c r="Z12" s="774" t="str">
        <f>'Salary Detail (4)'!BF13</f>
        <v>New</v>
      </c>
      <c r="AA12" s="775" t="e">
        <f>'Salary Detail (4)'!BK13</f>
        <v>#REF!</v>
      </c>
      <c r="AB12" s="776" t="e">
        <f>'Salary Detail (4)'!BL13</f>
        <v>#REF!</v>
      </c>
      <c r="AC12" s="777" t="str">
        <f>'Salary Detail (4)'!BM13</f>
        <v>New</v>
      </c>
      <c r="AD12" s="778" t="e">
        <f>'Salary Detail (4)'!BR13</f>
        <v>#REF!</v>
      </c>
      <c r="AE12" s="779" t="e">
        <f>'Salary Detail (4)'!BS13</f>
        <v>#REF!</v>
      </c>
      <c r="AF12" s="780" t="str">
        <f>'Salary Detail (4)'!BT13</f>
        <v>New</v>
      </c>
      <c r="AG12" s="1640"/>
      <c r="AH12" s="1642"/>
      <c r="AI12" s="1644"/>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6" t="s">
        <v>291</v>
      </c>
      <c r="B14" s="1605"/>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6" t="s">
        <v>292</v>
      </c>
      <c r="B15" s="1605"/>
      <c r="C15" s="356"/>
      <c r="D15" s="353">
        <f t="shared" ref="D15:D67" si="0">E15-C15</f>
        <v>0</v>
      </c>
      <c r="E15" s="357"/>
      <c r="F15" s="343"/>
      <c r="G15" s="353">
        <f t="shared" ref="G15:G67" si="1">H15-F15</f>
        <v>0</v>
      </c>
      <c r="H15" s="344"/>
      <c r="I15" s="343"/>
      <c r="J15" s="353">
        <f t="shared" ref="J15:J67" si="2">K15-I15</f>
        <v>0</v>
      </c>
      <c r="K15" s="344"/>
      <c r="L15" s="343"/>
      <c r="M15" s="353">
        <f t="shared" ref="M15:M67" si="3">N15-L15</f>
        <v>0</v>
      </c>
      <c r="N15" s="344"/>
      <c r="O15" s="343"/>
      <c r="P15" s="353">
        <f t="shared" ref="P15:P67" si="4">Q15-O15</f>
        <v>0</v>
      </c>
      <c r="Q15" s="344"/>
      <c r="R15" s="343"/>
      <c r="S15" s="353">
        <f t="shared" ref="S15:S67" si="5">T15-R15</f>
        <v>0</v>
      </c>
      <c r="T15" s="344"/>
      <c r="U15" s="343"/>
      <c r="V15" s="353">
        <f t="shared" ref="V15:V67" si="6">W15-U15</f>
        <v>0</v>
      </c>
      <c r="W15" s="344"/>
      <c r="X15" s="343"/>
      <c r="Y15" s="353">
        <f t="shared" ref="Y15:Y67" si="7">Z15-X15</f>
        <v>0</v>
      </c>
      <c r="Z15" s="344"/>
      <c r="AA15" s="343"/>
      <c r="AB15" s="353">
        <f t="shared" ref="AB15:AB67" si="8">AC15-AA15</f>
        <v>0</v>
      </c>
      <c r="AC15" s="344"/>
      <c r="AD15" s="343"/>
      <c r="AE15" s="353">
        <f t="shared" ref="AE15:AE67" si="9">AF15-AD15</f>
        <v>0</v>
      </c>
      <c r="AF15" s="344"/>
      <c r="AG15" s="360">
        <f t="shared" ref="AG15:AI30" si="10">SUM(C15,F15,I15,L15,O15,R15,U15,X15,AA15,AD15)</f>
        <v>0</v>
      </c>
      <c r="AH15" s="361">
        <f t="shared" si="10"/>
        <v>0</v>
      </c>
      <c r="AI15" s="557">
        <f t="shared" si="10"/>
        <v>0</v>
      </c>
    </row>
    <row r="16" spans="1:35" s="342" customFormat="1" ht="17.25" customHeight="1">
      <c r="A16" s="1356" t="s">
        <v>293</v>
      </c>
      <c r="B16" s="1605"/>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6" t="s">
        <v>294</v>
      </c>
      <c r="B17" s="1605"/>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6" t="s">
        <v>295</v>
      </c>
      <c r="B18" s="1605"/>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6" t="s">
        <v>296</v>
      </c>
      <c r="B19" s="1605"/>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6" t="s">
        <v>297</v>
      </c>
      <c r="B20" s="1605"/>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6" t="s">
        <v>298</v>
      </c>
      <c r="B21" s="1605"/>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6" t="s">
        <v>299</v>
      </c>
      <c r="B22" s="1605"/>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7"/>
      <c r="B23" s="1599"/>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7"/>
      <c r="B24" s="1599"/>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7"/>
      <c r="B25" s="1599"/>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7"/>
      <c r="B26" s="1599"/>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7"/>
      <c r="B27" s="1599"/>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7"/>
      <c r="B28" s="1599"/>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4" si="11">SUM(C28,F28,I28,L28,O28,R28,U28,X28,AA28,AD28)</f>
        <v>0</v>
      </c>
      <c r="AH28" s="361">
        <f t="shared" si="11"/>
        <v>0</v>
      </c>
      <c r="AI28" s="557">
        <f t="shared" si="10"/>
        <v>0</v>
      </c>
      <c r="AJ28"/>
      <c r="AK28"/>
      <c r="AL28"/>
    </row>
    <row r="29" spans="1:38" s="342" customFormat="1" ht="17.25" customHeight="1">
      <c r="A29" s="1347"/>
      <c r="B29" s="1599"/>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7"/>
      <c r="B30" s="1599"/>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7"/>
      <c r="B31" s="1599"/>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7"/>
      <c r="B32" s="1599"/>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7"/>
      <c r="B33" s="1599"/>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7"/>
      <c r="B34" s="1599"/>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7"/>
      <c r="B35" s="1599"/>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7"/>
      <c r="B36" s="1599"/>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7"/>
      <c r="B37" s="1599"/>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7"/>
      <c r="B38" s="1599"/>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7"/>
      <c r="B39" s="1599"/>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7"/>
      <c r="B40" s="1599"/>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7"/>
      <c r="B41" s="1599"/>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7"/>
      <c r="B42" s="1599"/>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7"/>
      <c r="B43" s="1599"/>
      <c r="C43" s="343"/>
      <c r="D43" s="353">
        <f t="shared" ref="D43" si="12">E43-C43</f>
        <v>0</v>
      </c>
      <c r="E43" s="344"/>
      <c r="F43" s="343"/>
      <c r="G43" s="353">
        <f t="shared" ref="G43" si="13">H43-F43</f>
        <v>0</v>
      </c>
      <c r="H43" s="357"/>
      <c r="I43" s="343"/>
      <c r="J43" s="353">
        <f t="shared" ref="J43" si="14">K43-I43</f>
        <v>0</v>
      </c>
      <c r="K43" s="357"/>
      <c r="L43" s="343"/>
      <c r="M43" s="353">
        <f t="shared" ref="M43" si="15">N43-L43</f>
        <v>0</v>
      </c>
      <c r="N43" s="357"/>
      <c r="O43" s="343"/>
      <c r="P43" s="353">
        <f t="shared" ref="P43" si="16">Q43-O43</f>
        <v>0</v>
      </c>
      <c r="Q43" s="357"/>
      <c r="R43" s="343"/>
      <c r="S43" s="353">
        <f t="shared" ref="S43" si="17">T43-R43</f>
        <v>0</v>
      </c>
      <c r="T43" s="357"/>
      <c r="U43" s="343"/>
      <c r="V43" s="353">
        <f t="shared" ref="V43" si="18">W43-U43</f>
        <v>0</v>
      </c>
      <c r="W43" s="357"/>
      <c r="X43" s="343"/>
      <c r="Y43" s="353">
        <f t="shared" ref="Y43" si="19">Z43-X43</f>
        <v>0</v>
      </c>
      <c r="Z43" s="357"/>
      <c r="AA43" s="343"/>
      <c r="AB43" s="353">
        <f t="shared" ref="AB43" si="20">AC43-AA43</f>
        <v>0</v>
      </c>
      <c r="AC43" s="357"/>
      <c r="AD43" s="343"/>
      <c r="AE43" s="353">
        <f t="shared" ref="AE43" si="21">AF43-AD43</f>
        <v>0</v>
      </c>
      <c r="AF43" s="357"/>
      <c r="AG43" s="360">
        <f t="shared" ref="AG43" si="22">SUM(C43,F43,I43,L43,O43,R43,U43,X43,AA43,AD43)</f>
        <v>0</v>
      </c>
      <c r="AH43" s="361">
        <f t="shared" ref="AH43" si="23">SUM(D43,G43,J43,M43,P43,S43,V43,Y43,AB43,AE43)</f>
        <v>0</v>
      </c>
      <c r="AI43" s="557">
        <f t="shared" ref="AI43" si="24">SUM(E43,H43,K43,N43,Q43,T43,W43,Z43,AC43,AF43)</f>
        <v>0</v>
      </c>
      <c r="AJ43"/>
      <c r="AK43"/>
      <c r="AL43"/>
    </row>
    <row r="44" spans="1:38" s="342" customFormat="1" ht="17.25" customHeight="1">
      <c r="A44" s="1347"/>
      <c r="B44" s="1599"/>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7"/>
      <c r="B45" s="1599"/>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7"/>
      <c r="B46" s="1599"/>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7"/>
      <c r="B47" s="1599"/>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7"/>
      <c r="B48" s="1599"/>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7"/>
      <c r="B49" s="1599"/>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7"/>
      <c r="B50" s="1599"/>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7"/>
      <c r="B51" s="1599"/>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7"/>
      <c r="B52" s="1599"/>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7"/>
      <c r="B53" s="1599"/>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7"/>
      <c r="B54" s="1599"/>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7"/>
      <c r="B55" s="1599"/>
      <c r="C55" s="343"/>
      <c r="D55" s="353">
        <f t="shared" ref="D55" si="25">E55-C55</f>
        <v>0</v>
      </c>
      <c r="E55" s="344"/>
      <c r="F55" s="343"/>
      <c r="G55" s="353">
        <f t="shared" ref="G55" si="26">H55-F55</f>
        <v>0</v>
      </c>
      <c r="H55" s="344"/>
      <c r="I55" s="343"/>
      <c r="J55" s="353">
        <f t="shared" ref="J55" si="27">K55-I55</f>
        <v>0</v>
      </c>
      <c r="K55" s="344"/>
      <c r="L55" s="343"/>
      <c r="M55" s="353">
        <f t="shared" ref="M55" si="28">N55-L55</f>
        <v>0</v>
      </c>
      <c r="N55" s="344"/>
      <c r="O55" s="343"/>
      <c r="P55" s="353">
        <f t="shared" ref="P55" si="29">Q55-O55</f>
        <v>0</v>
      </c>
      <c r="Q55" s="344"/>
      <c r="R55" s="343"/>
      <c r="S55" s="353">
        <f t="shared" ref="S55" si="30">T55-R55</f>
        <v>0</v>
      </c>
      <c r="T55" s="344"/>
      <c r="U55" s="343"/>
      <c r="V55" s="353">
        <f t="shared" ref="V55" si="31">W55-U55</f>
        <v>0</v>
      </c>
      <c r="W55" s="344"/>
      <c r="X55" s="343"/>
      <c r="Y55" s="353">
        <f t="shared" ref="Y55" si="32">Z55-X55</f>
        <v>0</v>
      </c>
      <c r="Z55" s="344"/>
      <c r="AA55" s="343"/>
      <c r="AB55" s="353">
        <f t="shared" ref="AB55" si="33">AC55-AA55</f>
        <v>0</v>
      </c>
      <c r="AC55" s="344"/>
      <c r="AD55" s="343"/>
      <c r="AE55" s="353">
        <f t="shared" ref="AE55" si="34">AF55-AD55</f>
        <v>0</v>
      </c>
      <c r="AF55" s="344"/>
      <c r="AG55" s="360">
        <f t="shared" ref="AG55" si="35">SUM(C55,F55,I55,L55,O55,R55,U55,X55,AA55,AD55)</f>
        <v>0</v>
      </c>
      <c r="AH55" s="361">
        <f t="shared" ref="AH55" si="36">SUM(D55,G55,J55,M55,P55,S55,V55,Y55,AB55,AE55)</f>
        <v>0</v>
      </c>
      <c r="AI55" s="557">
        <f t="shared" ref="AI55" si="37">SUM(E55,H55,K55,N55,Q55,T55,W55,Z55,AC55,AF55)</f>
        <v>0</v>
      </c>
    </row>
    <row r="56" spans="1:38" s="342" customFormat="1" ht="17.25" customHeight="1">
      <c r="A56" s="1352" t="s">
        <v>300</v>
      </c>
      <c r="B56" s="1600"/>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7"/>
      <c r="B57" s="1599"/>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7"/>
      <c r="B58" s="1599"/>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7"/>
      <c r="B59" s="1599"/>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7"/>
      <c r="B60" s="1599"/>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7"/>
      <c r="B61" s="1599"/>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7"/>
      <c r="B62" s="1599"/>
      <c r="C62" s="343"/>
      <c r="D62" s="353">
        <f t="shared" ref="D62" si="38">E62-C62</f>
        <v>0</v>
      </c>
      <c r="E62" s="344"/>
      <c r="F62" s="356"/>
      <c r="G62" s="353">
        <f t="shared" ref="G62" si="39">H62-F62</f>
        <v>0</v>
      </c>
      <c r="H62" s="357"/>
      <c r="I62" s="356"/>
      <c r="J62" s="353">
        <f t="shared" ref="J62" si="40">K62-I62</f>
        <v>0</v>
      </c>
      <c r="K62" s="357"/>
      <c r="L62" s="356"/>
      <c r="M62" s="353">
        <f t="shared" ref="M62" si="41">N62-L62</f>
        <v>0</v>
      </c>
      <c r="N62" s="357"/>
      <c r="O62" s="356"/>
      <c r="P62" s="353">
        <f t="shared" ref="P62" si="42">Q62-O62</f>
        <v>0</v>
      </c>
      <c r="Q62" s="357"/>
      <c r="R62" s="356"/>
      <c r="S62" s="353">
        <f t="shared" ref="S62" si="43">T62-R62</f>
        <v>0</v>
      </c>
      <c r="T62" s="357"/>
      <c r="U62" s="356"/>
      <c r="V62" s="353">
        <f t="shared" ref="V62" si="44">W62-U62</f>
        <v>0</v>
      </c>
      <c r="W62" s="357"/>
      <c r="X62" s="356"/>
      <c r="Y62" s="353">
        <f t="shared" ref="Y62" si="45">Z62-X62</f>
        <v>0</v>
      </c>
      <c r="Z62" s="357"/>
      <c r="AA62" s="356"/>
      <c r="AB62" s="353">
        <f t="shared" ref="AB62" si="46">AC62-AA62</f>
        <v>0</v>
      </c>
      <c r="AC62" s="357"/>
      <c r="AD62" s="356"/>
      <c r="AE62" s="353">
        <f t="shared" ref="AE62" si="47">AF62-AD62</f>
        <v>0</v>
      </c>
      <c r="AF62" s="357"/>
      <c r="AG62" s="360">
        <f t="shared" ref="AG62" si="48">SUM(C62,F62,I62,L62,O62,R62,U62,X62,AA62,AD62)</f>
        <v>0</v>
      </c>
      <c r="AH62" s="361">
        <f t="shared" ref="AH62" si="49">SUM(D62,G62,J62,M62,P62,S62,V62,Y62,AB62,AE62)</f>
        <v>0</v>
      </c>
      <c r="AI62" s="557">
        <f t="shared" ref="AI62" si="50">SUM(E62,H62,K62,N62,Q62,T62,W62,Z62,AC62,AF62)</f>
        <v>0</v>
      </c>
      <c r="AJ62"/>
      <c r="AK62"/>
      <c r="AL62"/>
    </row>
    <row r="63" spans="1:38" s="342" customFormat="1" ht="17.25" customHeight="1">
      <c r="A63" s="1347"/>
      <c r="B63" s="1599"/>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7"/>
      <c r="B64" s="1599"/>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si="11"/>
        <v>0</v>
      </c>
      <c r="AH64" s="361">
        <f t="shared" si="11"/>
        <v>0</v>
      </c>
      <c r="AI64" s="557">
        <f t="shared" si="11"/>
        <v>0</v>
      </c>
    </row>
    <row r="65" spans="1:37" s="342" customFormat="1" ht="17.25" customHeight="1">
      <c r="A65" s="1347"/>
      <c r="B65" s="1599"/>
      <c r="C65" s="343"/>
      <c r="D65" s="353">
        <f t="shared" ref="D65" si="51">E65-C65</f>
        <v>0</v>
      </c>
      <c r="E65" s="344"/>
      <c r="F65" s="343"/>
      <c r="G65" s="353">
        <f t="shared" ref="G65" si="52">H65-F65</f>
        <v>0</v>
      </c>
      <c r="H65" s="344"/>
      <c r="I65" s="343"/>
      <c r="J65" s="353">
        <f t="shared" ref="J65" si="53">K65-I65</f>
        <v>0</v>
      </c>
      <c r="K65" s="344"/>
      <c r="L65" s="343"/>
      <c r="M65" s="353">
        <f t="shared" ref="M65" si="54">N65-L65</f>
        <v>0</v>
      </c>
      <c r="N65" s="344"/>
      <c r="O65" s="343"/>
      <c r="P65" s="353">
        <f t="shared" ref="P65" si="55">Q65-O65</f>
        <v>0</v>
      </c>
      <c r="Q65" s="344"/>
      <c r="R65" s="343"/>
      <c r="S65" s="353">
        <f t="shared" ref="S65" si="56">T65-R65</f>
        <v>0</v>
      </c>
      <c r="T65" s="344"/>
      <c r="U65" s="343"/>
      <c r="V65" s="353">
        <f t="shared" ref="V65" si="57">W65-U65</f>
        <v>0</v>
      </c>
      <c r="W65" s="344"/>
      <c r="X65" s="343"/>
      <c r="Y65" s="353">
        <f t="shared" ref="Y65" si="58">Z65-X65</f>
        <v>0</v>
      </c>
      <c r="Z65" s="344"/>
      <c r="AA65" s="343"/>
      <c r="AB65" s="353">
        <f t="shared" ref="AB65" si="59">AC65-AA65</f>
        <v>0</v>
      </c>
      <c r="AC65" s="344"/>
      <c r="AD65" s="343"/>
      <c r="AE65" s="353">
        <f t="shared" ref="AE65" si="60">AF65-AD65</f>
        <v>0</v>
      </c>
      <c r="AF65" s="344"/>
      <c r="AG65" s="360">
        <f t="shared" ref="AG65" si="61">SUM(C65,F65,I65,L65,O65,R65,U65,X65,AA65,AD65)</f>
        <v>0</v>
      </c>
      <c r="AH65" s="361">
        <f t="shared" ref="AH65" si="62">SUM(D65,G65,J65,M65,P65,S65,V65,Y65,AB65,AE65)</f>
        <v>0</v>
      </c>
      <c r="AI65" s="557">
        <f t="shared" ref="AI65" si="63">SUM(E65,H65,K65,N65,Q65,T65,W65,Z65,AC65,AF65)</f>
        <v>0</v>
      </c>
    </row>
    <row r="66" spans="1:37" s="342" customFormat="1" ht="17.25" customHeight="1">
      <c r="A66" s="1347"/>
      <c r="B66" s="1599"/>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ref="AG66:AI67" si="64">SUM(C66,F66,I66,L66,O66,R66,U66,X66,AA66,AD66)</f>
        <v>0</v>
      </c>
      <c r="AH66" s="361">
        <f t="shared" si="64"/>
        <v>0</v>
      </c>
      <c r="AI66" s="557">
        <f t="shared" si="64"/>
        <v>0</v>
      </c>
    </row>
    <row r="67" spans="1:37" s="342" customFormat="1" ht="15" customHeight="1">
      <c r="A67" s="1347"/>
      <c r="B67" s="1599"/>
      <c r="C67" s="346"/>
      <c r="D67" s="353">
        <f t="shared" si="0"/>
        <v>0</v>
      </c>
      <c r="E67" s="347"/>
      <c r="F67" s="346"/>
      <c r="G67" s="353">
        <f t="shared" si="1"/>
        <v>0</v>
      </c>
      <c r="H67" s="347"/>
      <c r="I67" s="346"/>
      <c r="J67" s="353">
        <f t="shared" si="2"/>
        <v>0</v>
      </c>
      <c r="K67" s="347"/>
      <c r="L67" s="346"/>
      <c r="M67" s="353">
        <f t="shared" si="3"/>
        <v>0</v>
      </c>
      <c r="N67" s="347"/>
      <c r="O67" s="346"/>
      <c r="P67" s="353">
        <f t="shared" si="4"/>
        <v>0</v>
      </c>
      <c r="Q67" s="347"/>
      <c r="R67" s="346"/>
      <c r="S67" s="353">
        <f t="shared" si="5"/>
        <v>0</v>
      </c>
      <c r="T67" s="347"/>
      <c r="U67" s="346"/>
      <c r="V67" s="353">
        <f t="shared" si="6"/>
        <v>0</v>
      </c>
      <c r="W67" s="347"/>
      <c r="X67" s="346"/>
      <c r="Y67" s="353">
        <f t="shared" si="7"/>
        <v>0</v>
      </c>
      <c r="Z67" s="347"/>
      <c r="AA67" s="346"/>
      <c r="AB67" s="353">
        <f t="shared" si="8"/>
        <v>0</v>
      </c>
      <c r="AC67" s="347"/>
      <c r="AD67" s="346"/>
      <c r="AE67" s="353">
        <f t="shared" si="9"/>
        <v>0</v>
      </c>
      <c r="AF67" s="347"/>
      <c r="AG67" s="363">
        <f t="shared" si="64"/>
        <v>0</v>
      </c>
      <c r="AH67" s="640">
        <f t="shared" si="64"/>
        <v>0</v>
      </c>
      <c r="AI67" s="365">
        <f t="shared" si="64"/>
        <v>0</v>
      </c>
    </row>
    <row r="68" spans="1:37" ht="17.25" customHeight="1">
      <c r="A68" s="1349" t="s">
        <v>301</v>
      </c>
      <c r="B68" s="1601"/>
      <c r="C68" s="356">
        <f t="shared" ref="C68:AF68" si="65">ROUND(SUM(C14:C67),0)</f>
        <v>0</v>
      </c>
      <c r="D68" s="355">
        <f t="shared" si="65"/>
        <v>0</v>
      </c>
      <c r="E68" s="357">
        <f t="shared" si="65"/>
        <v>0</v>
      </c>
      <c r="F68" s="356">
        <f t="shared" si="65"/>
        <v>0</v>
      </c>
      <c r="G68" s="355">
        <f t="shared" si="65"/>
        <v>0</v>
      </c>
      <c r="H68" s="357">
        <f t="shared" si="65"/>
        <v>0</v>
      </c>
      <c r="I68" s="356">
        <f t="shared" si="65"/>
        <v>0</v>
      </c>
      <c r="J68" s="355">
        <f t="shared" si="65"/>
        <v>0</v>
      </c>
      <c r="K68" s="357">
        <f t="shared" si="65"/>
        <v>0</v>
      </c>
      <c r="L68" s="356">
        <f t="shared" si="65"/>
        <v>0</v>
      </c>
      <c r="M68" s="355">
        <f t="shared" si="65"/>
        <v>0</v>
      </c>
      <c r="N68" s="357">
        <f t="shared" si="65"/>
        <v>0</v>
      </c>
      <c r="O68" s="356">
        <f t="shared" si="65"/>
        <v>0</v>
      </c>
      <c r="P68" s="355">
        <f t="shared" si="65"/>
        <v>0</v>
      </c>
      <c r="Q68" s="357">
        <f t="shared" si="65"/>
        <v>0</v>
      </c>
      <c r="R68" s="356">
        <f t="shared" si="65"/>
        <v>0</v>
      </c>
      <c r="S68" s="355">
        <f t="shared" si="65"/>
        <v>0</v>
      </c>
      <c r="T68" s="357">
        <f t="shared" si="65"/>
        <v>0</v>
      </c>
      <c r="U68" s="356">
        <f t="shared" si="65"/>
        <v>0</v>
      </c>
      <c r="V68" s="355">
        <f t="shared" si="65"/>
        <v>0</v>
      </c>
      <c r="W68" s="357">
        <f t="shared" si="65"/>
        <v>0</v>
      </c>
      <c r="X68" s="356">
        <f t="shared" si="65"/>
        <v>0</v>
      </c>
      <c r="Y68" s="355">
        <f t="shared" si="65"/>
        <v>0</v>
      </c>
      <c r="Z68" s="357">
        <f t="shared" si="65"/>
        <v>0</v>
      </c>
      <c r="AA68" s="356">
        <f t="shared" si="65"/>
        <v>0</v>
      </c>
      <c r="AB68" s="355">
        <f t="shared" si="65"/>
        <v>0</v>
      </c>
      <c r="AC68" s="357">
        <f t="shared" si="65"/>
        <v>0</v>
      </c>
      <c r="AD68" s="356">
        <f t="shared" si="65"/>
        <v>0</v>
      </c>
      <c r="AE68" s="355">
        <f t="shared" si="65"/>
        <v>0</v>
      </c>
      <c r="AF68" s="357">
        <f t="shared" si="65"/>
        <v>0</v>
      </c>
      <c r="AG68" s="358">
        <f t="shared" ref="AG68:AI68" si="66">SUM(AG14:AG67)</f>
        <v>0</v>
      </c>
      <c r="AH68" s="359">
        <f t="shared" si="66"/>
        <v>0</v>
      </c>
      <c r="AI68" s="357">
        <f t="shared" si="66"/>
        <v>0</v>
      </c>
    </row>
    <row r="69" spans="1:37" s="342" customFormat="1" ht="17.25" customHeight="1">
      <c r="A69" s="1355"/>
      <c r="B69" s="1604"/>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4" t="s">
        <v>302</v>
      </c>
      <c r="B70" s="1603"/>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7"/>
      <c r="B71" s="1599"/>
      <c r="C71" s="343"/>
      <c r="D71" s="353">
        <f t="shared" ref="D71:D91" si="67">E71-C71</f>
        <v>0</v>
      </c>
      <c r="E71" s="344"/>
      <c r="F71" s="343"/>
      <c r="G71" s="353">
        <f t="shared" ref="G71:G91" si="68">H71-F71</f>
        <v>0</v>
      </c>
      <c r="H71" s="344"/>
      <c r="I71" s="343"/>
      <c r="J71" s="353">
        <f t="shared" ref="J71:J90" si="69">K71-I71</f>
        <v>0</v>
      </c>
      <c r="K71" s="344"/>
      <c r="L71" s="343"/>
      <c r="M71" s="353">
        <f t="shared" ref="M71:M91" si="70">N71-L71</f>
        <v>0</v>
      </c>
      <c r="N71" s="344"/>
      <c r="O71" s="343"/>
      <c r="P71" s="353">
        <f t="shared" ref="P71:P91" si="71">Q71-O71</f>
        <v>0</v>
      </c>
      <c r="Q71" s="344"/>
      <c r="R71" s="343"/>
      <c r="S71" s="353">
        <f t="shared" ref="S71:S91" si="72">T71-R71</f>
        <v>0</v>
      </c>
      <c r="T71" s="344"/>
      <c r="U71" s="343"/>
      <c r="V71" s="353">
        <f t="shared" ref="V71:V91" si="73">W71-U71</f>
        <v>0</v>
      </c>
      <c r="W71" s="344"/>
      <c r="X71" s="343"/>
      <c r="Y71" s="353">
        <f t="shared" ref="Y71:Y91" si="74">Z71-X71</f>
        <v>0</v>
      </c>
      <c r="Z71" s="344"/>
      <c r="AA71" s="343"/>
      <c r="AB71" s="353">
        <f t="shared" ref="AB71:AB91" si="75">AC71-AA71</f>
        <v>0</v>
      </c>
      <c r="AC71" s="344"/>
      <c r="AD71" s="343"/>
      <c r="AE71" s="353">
        <f t="shared" ref="AE71:AE91" si="76">AF71-AD71</f>
        <v>0</v>
      </c>
      <c r="AF71" s="344"/>
      <c r="AG71" s="360">
        <f t="shared" ref="AG71:AI91" si="77">SUM(C71,F71,I71,L71,O71,R71,U71,X71,AA71,AD71)</f>
        <v>0</v>
      </c>
      <c r="AH71" s="361">
        <f t="shared" si="77"/>
        <v>0</v>
      </c>
      <c r="AI71" s="557">
        <f t="shared" si="77"/>
        <v>0</v>
      </c>
      <c r="AK71" s="438"/>
    </row>
    <row r="72" spans="1:37" s="342" customFormat="1" ht="17.25" customHeight="1">
      <c r="A72" s="1347"/>
      <c r="B72" s="1599"/>
      <c r="C72" s="343"/>
      <c r="D72" s="353">
        <f t="shared" si="67"/>
        <v>0</v>
      </c>
      <c r="E72" s="344"/>
      <c r="F72" s="343"/>
      <c r="G72" s="353">
        <f t="shared" si="68"/>
        <v>0</v>
      </c>
      <c r="H72" s="344"/>
      <c r="I72" s="343"/>
      <c r="J72" s="353">
        <f t="shared" si="69"/>
        <v>0</v>
      </c>
      <c r="K72" s="344"/>
      <c r="L72" s="343"/>
      <c r="M72" s="353">
        <f t="shared" si="70"/>
        <v>0</v>
      </c>
      <c r="N72" s="344"/>
      <c r="O72" s="343"/>
      <c r="P72" s="353">
        <f t="shared" si="71"/>
        <v>0</v>
      </c>
      <c r="Q72" s="344"/>
      <c r="R72" s="343"/>
      <c r="S72" s="353">
        <f t="shared" si="72"/>
        <v>0</v>
      </c>
      <c r="T72" s="344"/>
      <c r="U72" s="343"/>
      <c r="V72" s="353">
        <f t="shared" si="73"/>
        <v>0</v>
      </c>
      <c r="W72" s="344"/>
      <c r="X72" s="343"/>
      <c r="Y72" s="353">
        <f t="shared" si="74"/>
        <v>0</v>
      </c>
      <c r="Z72" s="344"/>
      <c r="AA72" s="343"/>
      <c r="AB72" s="353">
        <f t="shared" si="75"/>
        <v>0</v>
      </c>
      <c r="AC72" s="344"/>
      <c r="AD72" s="343"/>
      <c r="AE72" s="353">
        <f t="shared" si="76"/>
        <v>0</v>
      </c>
      <c r="AF72" s="344"/>
      <c r="AG72" s="360">
        <f t="shared" si="77"/>
        <v>0</v>
      </c>
      <c r="AH72" s="361">
        <f t="shared" si="77"/>
        <v>0</v>
      </c>
      <c r="AI72" s="557">
        <f t="shared" si="77"/>
        <v>0</v>
      </c>
      <c r="AK72" s="438"/>
    </row>
    <row r="73" spans="1:37" s="342" customFormat="1" ht="17.25" customHeight="1">
      <c r="A73" s="1347"/>
      <c r="B73" s="1599"/>
      <c r="C73" s="343"/>
      <c r="D73" s="353">
        <f t="shared" ref="D73:D79" si="78">E73-C73</f>
        <v>0</v>
      </c>
      <c r="E73" s="344"/>
      <c r="F73" s="343"/>
      <c r="G73" s="353">
        <f t="shared" ref="G73:G79" si="79">H73-F73</f>
        <v>0</v>
      </c>
      <c r="H73" s="344"/>
      <c r="I73" s="343"/>
      <c r="J73" s="353">
        <f t="shared" ref="J73:J79" si="80">K73-I73</f>
        <v>0</v>
      </c>
      <c r="K73" s="344"/>
      <c r="L73" s="343"/>
      <c r="M73" s="353">
        <f t="shared" ref="M73:M79" si="81">N73-L73</f>
        <v>0</v>
      </c>
      <c r="N73" s="344"/>
      <c r="O73" s="343"/>
      <c r="P73" s="353">
        <f t="shared" ref="P73:P79" si="82">Q73-O73</f>
        <v>0</v>
      </c>
      <c r="Q73" s="344"/>
      <c r="R73" s="343"/>
      <c r="S73" s="353">
        <f t="shared" ref="S73:S79" si="83">T73-R73</f>
        <v>0</v>
      </c>
      <c r="T73" s="344"/>
      <c r="U73" s="343"/>
      <c r="V73" s="353">
        <f t="shared" ref="V73:V79" si="84">W73-U73</f>
        <v>0</v>
      </c>
      <c r="W73" s="344"/>
      <c r="X73" s="343"/>
      <c r="Y73" s="353">
        <f t="shared" ref="Y73:Y79" si="85">Z73-X73</f>
        <v>0</v>
      </c>
      <c r="Z73" s="344"/>
      <c r="AA73" s="343"/>
      <c r="AB73" s="353">
        <f t="shared" ref="AB73:AB79" si="86">AC73-AA73</f>
        <v>0</v>
      </c>
      <c r="AC73" s="344"/>
      <c r="AD73" s="343"/>
      <c r="AE73" s="353">
        <f t="shared" ref="AE73:AE79" si="87">AF73-AD73</f>
        <v>0</v>
      </c>
      <c r="AF73" s="344"/>
      <c r="AG73" s="360">
        <f t="shared" ref="AG73:AG79" si="88">SUM(C73,F73,I73,L73,O73,R73,U73,X73,AA73,AD73)</f>
        <v>0</v>
      </c>
      <c r="AH73" s="361">
        <f t="shared" ref="AH73:AH79" si="89">SUM(D73,G73,J73,M73,P73,S73,V73,Y73,AB73,AE73)</f>
        <v>0</v>
      </c>
      <c r="AI73" s="557">
        <f t="shared" ref="AI73:AI79" si="90">SUM(E73,H73,K73,N73,Q73,T73,W73,Z73,AC73,AF73)</f>
        <v>0</v>
      </c>
      <c r="AK73" s="438"/>
    </row>
    <row r="74" spans="1:37" s="342" customFormat="1" ht="17.25" customHeight="1">
      <c r="A74" s="1347"/>
      <c r="B74" s="1599"/>
      <c r="C74" s="343"/>
      <c r="D74" s="353">
        <f t="shared" si="78"/>
        <v>0</v>
      </c>
      <c r="E74" s="344"/>
      <c r="F74" s="343"/>
      <c r="G74" s="353">
        <f t="shared" si="79"/>
        <v>0</v>
      </c>
      <c r="H74" s="344"/>
      <c r="I74" s="343"/>
      <c r="J74" s="353">
        <f t="shared" si="80"/>
        <v>0</v>
      </c>
      <c r="K74" s="344"/>
      <c r="L74" s="343"/>
      <c r="M74" s="353">
        <f t="shared" si="81"/>
        <v>0</v>
      </c>
      <c r="N74" s="344"/>
      <c r="O74" s="343"/>
      <c r="P74" s="353">
        <f t="shared" si="82"/>
        <v>0</v>
      </c>
      <c r="Q74" s="344"/>
      <c r="R74" s="343"/>
      <c r="S74" s="353">
        <f t="shared" si="83"/>
        <v>0</v>
      </c>
      <c r="T74" s="344"/>
      <c r="U74" s="343"/>
      <c r="V74" s="353">
        <f t="shared" si="84"/>
        <v>0</v>
      </c>
      <c r="W74" s="344"/>
      <c r="X74" s="343"/>
      <c r="Y74" s="353">
        <f t="shared" si="85"/>
        <v>0</v>
      </c>
      <c r="Z74" s="344"/>
      <c r="AA74" s="343"/>
      <c r="AB74" s="353">
        <f t="shared" si="86"/>
        <v>0</v>
      </c>
      <c r="AC74" s="344"/>
      <c r="AD74" s="343"/>
      <c r="AE74" s="353">
        <f t="shared" si="87"/>
        <v>0</v>
      </c>
      <c r="AF74" s="344"/>
      <c r="AG74" s="360">
        <f t="shared" si="88"/>
        <v>0</v>
      </c>
      <c r="AH74" s="361">
        <f t="shared" si="89"/>
        <v>0</v>
      </c>
      <c r="AI74" s="557">
        <f t="shared" si="90"/>
        <v>0</v>
      </c>
      <c r="AK74" s="438"/>
    </row>
    <row r="75" spans="1:37" s="342" customFormat="1" ht="17.25" customHeight="1">
      <c r="A75" s="1347"/>
      <c r="B75" s="1599"/>
      <c r="C75" s="343"/>
      <c r="D75" s="353">
        <f t="shared" si="78"/>
        <v>0</v>
      </c>
      <c r="E75" s="344"/>
      <c r="F75" s="343"/>
      <c r="G75" s="353">
        <f t="shared" si="79"/>
        <v>0</v>
      </c>
      <c r="H75" s="344"/>
      <c r="I75" s="343"/>
      <c r="J75" s="353">
        <f t="shared" si="80"/>
        <v>0</v>
      </c>
      <c r="K75" s="344"/>
      <c r="L75" s="343"/>
      <c r="M75" s="353">
        <f t="shared" si="81"/>
        <v>0</v>
      </c>
      <c r="N75" s="344"/>
      <c r="O75" s="343"/>
      <c r="P75" s="353">
        <f t="shared" si="82"/>
        <v>0</v>
      </c>
      <c r="Q75" s="344"/>
      <c r="R75" s="343"/>
      <c r="S75" s="353">
        <f t="shared" si="83"/>
        <v>0</v>
      </c>
      <c r="T75" s="344"/>
      <c r="U75" s="343"/>
      <c r="V75" s="353">
        <f t="shared" si="84"/>
        <v>0</v>
      </c>
      <c r="W75" s="344"/>
      <c r="X75" s="343"/>
      <c r="Y75" s="353">
        <f t="shared" si="85"/>
        <v>0</v>
      </c>
      <c r="Z75" s="344"/>
      <c r="AA75" s="343"/>
      <c r="AB75" s="353">
        <f t="shared" si="86"/>
        <v>0</v>
      </c>
      <c r="AC75" s="344"/>
      <c r="AD75" s="343"/>
      <c r="AE75" s="353">
        <f t="shared" si="87"/>
        <v>0</v>
      </c>
      <c r="AF75" s="344"/>
      <c r="AG75" s="360">
        <f t="shared" si="88"/>
        <v>0</v>
      </c>
      <c r="AH75" s="361">
        <f t="shared" si="89"/>
        <v>0</v>
      </c>
      <c r="AI75" s="557">
        <f t="shared" si="90"/>
        <v>0</v>
      </c>
      <c r="AK75" s="438"/>
    </row>
    <row r="76" spans="1:37" s="342" customFormat="1" ht="17.25" customHeight="1">
      <c r="A76" s="1347"/>
      <c r="B76" s="1599"/>
      <c r="C76" s="343"/>
      <c r="D76" s="353">
        <f t="shared" si="78"/>
        <v>0</v>
      </c>
      <c r="E76" s="344"/>
      <c r="F76" s="343"/>
      <c r="G76" s="353">
        <f t="shared" si="79"/>
        <v>0</v>
      </c>
      <c r="H76" s="344"/>
      <c r="I76" s="343"/>
      <c r="J76" s="353">
        <f t="shared" si="80"/>
        <v>0</v>
      </c>
      <c r="K76" s="344"/>
      <c r="L76" s="343"/>
      <c r="M76" s="353">
        <f t="shared" si="81"/>
        <v>0</v>
      </c>
      <c r="N76" s="344"/>
      <c r="O76" s="343"/>
      <c r="P76" s="353">
        <f t="shared" si="82"/>
        <v>0</v>
      </c>
      <c r="Q76" s="344"/>
      <c r="R76" s="343"/>
      <c r="S76" s="353">
        <f t="shared" si="83"/>
        <v>0</v>
      </c>
      <c r="T76" s="344"/>
      <c r="U76" s="343"/>
      <c r="V76" s="353">
        <f t="shared" si="84"/>
        <v>0</v>
      </c>
      <c r="W76" s="344"/>
      <c r="X76" s="343"/>
      <c r="Y76" s="353">
        <f t="shared" si="85"/>
        <v>0</v>
      </c>
      <c r="Z76" s="344"/>
      <c r="AA76" s="343"/>
      <c r="AB76" s="353">
        <f t="shared" si="86"/>
        <v>0</v>
      </c>
      <c r="AC76" s="344"/>
      <c r="AD76" s="343"/>
      <c r="AE76" s="353">
        <f t="shared" si="87"/>
        <v>0</v>
      </c>
      <c r="AF76" s="344"/>
      <c r="AG76" s="360">
        <f t="shared" si="88"/>
        <v>0</v>
      </c>
      <c r="AH76" s="361">
        <f t="shared" si="89"/>
        <v>0</v>
      </c>
      <c r="AI76" s="557">
        <f t="shared" si="90"/>
        <v>0</v>
      </c>
      <c r="AK76" s="438"/>
    </row>
    <row r="77" spans="1:37" s="342" customFormat="1" ht="17.25" customHeight="1">
      <c r="A77" s="1347"/>
      <c r="B77" s="1599"/>
      <c r="C77" s="343"/>
      <c r="D77" s="353">
        <f t="shared" si="78"/>
        <v>0</v>
      </c>
      <c r="E77" s="344"/>
      <c r="F77" s="343"/>
      <c r="G77" s="353">
        <f t="shared" si="79"/>
        <v>0</v>
      </c>
      <c r="H77" s="344"/>
      <c r="I77" s="343"/>
      <c r="J77" s="353">
        <f t="shared" si="80"/>
        <v>0</v>
      </c>
      <c r="K77" s="344"/>
      <c r="L77" s="343"/>
      <c r="M77" s="353">
        <f t="shared" si="81"/>
        <v>0</v>
      </c>
      <c r="N77" s="344"/>
      <c r="O77" s="343"/>
      <c r="P77" s="353">
        <f t="shared" si="82"/>
        <v>0</v>
      </c>
      <c r="Q77" s="344"/>
      <c r="R77" s="343"/>
      <c r="S77" s="353">
        <f t="shared" si="83"/>
        <v>0</v>
      </c>
      <c r="T77" s="344"/>
      <c r="U77" s="343"/>
      <c r="V77" s="353">
        <f t="shared" si="84"/>
        <v>0</v>
      </c>
      <c r="W77" s="344"/>
      <c r="X77" s="343"/>
      <c r="Y77" s="353">
        <f t="shared" si="85"/>
        <v>0</v>
      </c>
      <c r="Z77" s="344"/>
      <c r="AA77" s="343"/>
      <c r="AB77" s="353">
        <f t="shared" si="86"/>
        <v>0</v>
      </c>
      <c r="AC77" s="344"/>
      <c r="AD77" s="343"/>
      <c r="AE77" s="353">
        <f t="shared" si="87"/>
        <v>0</v>
      </c>
      <c r="AF77" s="344"/>
      <c r="AG77" s="360">
        <f t="shared" si="88"/>
        <v>0</v>
      </c>
      <c r="AH77" s="361">
        <f t="shared" si="89"/>
        <v>0</v>
      </c>
      <c r="AI77" s="557">
        <f t="shared" si="90"/>
        <v>0</v>
      </c>
      <c r="AK77" s="438"/>
    </row>
    <row r="78" spans="1:37" s="342" customFormat="1" ht="17.25" customHeight="1">
      <c r="A78" s="1347"/>
      <c r="B78" s="1599"/>
      <c r="C78" s="343"/>
      <c r="D78" s="353">
        <f t="shared" si="78"/>
        <v>0</v>
      </c>
      <c r="E78" s="344"/>
      <c r="F78" s="343"/>
      <c r="G78" s="353">
        <f t="shared" si="79"/>
        <v>0</v>
      </c>
      <c r="H78" s="344"/>
      <c r="I78" s="343"/>
      <c r="J78" s="353">
        <f t="shared" si="80"/>
        <v>0</v>
      </c>
      <c r="K78" s="344"/>
      <c r="L78" s="343"/>
      <c r="M78" s="353">
        <f t="shared" si="81"/>
        <v>0</v>
      </c>
      <c r="N78" s="344"/>
      <c r="O78" s="343"/>
      <c r="P78" s="353">
        <f t="shared" si="82"/>
        <v>0</v>
      </c>
      <c r="Q78" s="344"/>
      <c r="R78" s="343"/>
      <c r="S78" s="353">
        <f t="shared" si="83"/>
        <v>0</v>
      </c>
      <c r="T78" s="344"/>
      <c r="U78" s="343"/>
      <c r="V78" s="353">
        <f t="shared" si="84"/>
        <v>0</v>
      </c>
      <c r="W78" s="344"/>
      <c r="X78" s="343"/>
      <c r="Y78" s="353">
        <f t="shared" si="85"/>
        <v>0</v>
      </c>
      <c r="Z78" s="344"/>
      <c r="AA78" s="343"/>
      <c r="AB78" s="353">
        <f t="shared" si="86"/>
        <v>0</v>
      </c>
      <c r="AC78" s="344"/>
      <c r="AD78" s="343"/>
      <c r="AE78" s="353">
        <f t="shared" si="87"/>
        <v>0</v>
      </c>
      <c r="AF78" s="344"/>
      <c r="AG78" s="360">
        <f t="shared" si="88"/>
        <v>0</v>
      </c>
      <c r="AH78" s="361">
        <f t="shared" si="89"/>
        <v>0</v>
      </c>
      <c r="AI78" s="557">
        <f t="shared" si="90"/>
        <v>0</v>
      </c>
      <c r="AK78" s="438"/>
    </row>
    <row r="79" spans="1:37" s="342" customFormat="1" ht="17.25" customHeight="1">
      <c r="A79" s="1347"/>
      <c r="B79" s="1599"/>
      <c r="C79" s="343"/>
      <c r="D79" s="353">
        <f t="shared" si="78"/>
        <v>0</v>
      </c>
      <c r="E79" s="344"/>
      <c r="F79" s="343"/>
      <c r="G79" s="353">
        <f t="shared" si="79"/>
        <v>0</v>
      </c>
      <c r="H79" s="344"/>
      <c r="I79" s="343"/>
      <c r="J79" s="353">
        <f t="shared" si="80"/>
        <v>0</v>
      </c>
      <c r="K79" s="344"/>
      <c r="L79" s="343"/>
      <c r="M79" s="353">
        <f t="shared" si="81"/>
        <v>0</v>
      </c>
      <c r="N79" s="344"/>
      <c r="O79" s="343"/>
      <c r="P79" s="353">
        <f t="shared" si="82"/>
        <v>0</v>
      </c>
      <c r="Q79" s="344"/>
      <c r="R79" s="343"/>
      <c r="S79" s="353">
        <f t="shared" si="83"/>
        <v>0</v>
      </c>
      <c r="T79" s="344"/>
      <c r="U79" s="343"/>
      <c r="V79" s="353">
        <f t="shared" si="84"/>
        <v>0</v>
      </c>
      <c r="W79" s="344"/>
      <c r="X79" s="343"/>
      <c r="Y79" s="353">
        <f t="shared" si="85"/>
        <v>0</v>
      </c>
      <c r="Z79" s="344"/>
      <c r="AA79" s="343"/>
      <c r="AB79" s="353">
        <f t="shared" si="86"/>
        <v>0</v>
      </c>
      <c r="AC79" s="344"/>
      <c r="AD79" s="343"/>
      <c r="AE79" s="353">
        <f t="shared" si="87"/>
        <v>0</v>
      </c>
      <c r="AF79" s="344"/>
      <c r="AG79" s="360">
        <f t="shared" si="88"/>
        <v>0</v>
      </c>
      <c r="AH79" s="361">
        <f t="shared" si="89"/>
        <v>0</v>
      </c>
      <c r="AI79" s="557">
        <f t="shared" si="90"/>
        <v>0</v>
      </c>
      <c r="AK79" s="438"/>
    </row>
    <row r="80" spans="1:37" s="342" customFormat="1" ht="17.25" customHeight="1">
      <c r="A80" s="1347"/>
      <c r="B80" s="1599"/>
      <c r="C80" s="343"/>
      <c r="D80" s="353">
        <f t="shared" ref="D80:D82" si="91">E80-C80</f>
        <v>0</v>
      </c>
      <c r="E80" s="344"/>
      <c r="F80" s="343"/>
      <c r="G80" s="353">
        <f t="shared" ref="G80:G82" si="92">H80-F80</f>
        <v>0</v>
      </c>
      <c r="H80" s="344"/>
      <c r="I80" s="343"/>
      <c r="J80" s="353">
        <f t="shared" ref="J80:J82" si="93">K80-I80</f>
        <v>0</v>
      </c>
      <c r="K80" s="344"/>
      <c r="L80" s="343"/>
      <c r="M80" s="353">
        <f t="shared" ref="M80:M82" si="94">N80-L80</f>
        <v>0</v>
      </c>
      <c r="N80" s="344"/>
      <c r="O80" s="343"/>
      <c r="P80" s="353">
        <f t="shared" ref="P80:P82" si="95">Q80-O80</f>
        <v>0</v>
      </c>
      <c r="Q80" s="344"/>
      <c r="R80" s="343"/>
      <c r="S80" s="353">
        <f t="shared" ref="S80:S82" si="96">T80-R80</f>
        <v>0</v>
      </c>
      <c r="T80" s="344"/>
      <c r="U80" s="343"/>
      <c r="V80" s="353">
        <f t="shared" ref="V80:V82" si="97">W80-U80</f>
        <v>0</v>
      </c>
      <c r="W80" s="344"/>
      <c r="X80" s="343"/>
      <c r="Y80" s="353">
        <f t="shared" ref="Y80:Y82" si="98">Z80-X80</f>
        <v>0</v>
      </c>
      <c r="Z80" s="344"/>
      <c r="AA80" s="343"/>
      <c r="AB80" s="353">
        <f t="shared" ref="AB80:AB82" si="99">AC80-AA80</f>
        <v>0</v>
      </c>
      <c r="AC80" s="344"/>
      <c r="AD80" s="343"/>
      <c r="AE80" s="353">
        <f t="shared" ref="AE80:AE82" si="100">AF80-AD80</f>
        <v>0</v>
      </c>
      <c r="AF80" s="344"/>
      <c r="AG80" s="360">
        <f t="shared" ref="AG80:AG82" si="101">SUM(C80,F80,I80,L80,O80,R80,U80,X80,AA80,AD80)</f>
        <v>0</v>
      </c>
      <c r="AH80" s="361">
        <f t="shared" ref="AH80:AH82" si="102">SUM(D80,G80,J80,M80,P80,S80,V80,Y80,AB80,AE80)</f>
        <v>0</v>
      </c>
      <c r="AI80" s="557">
        <f t="shared" ref="AI80:AI82" si="103">SUM(E80,H80,K80,N80,Q80,T80,W80,Z80,AC80,AF80)</f>
        <v>0</v>
      </c>
      <c r="AK80" s="438"/>
    </row>
    <row r="81" spans="1:38" s="342" customFormat="1" ht="17.25" customHeight="1">
      <c r="A81" s="1352" t="s">
        <v>303</v>
      </c>
      <c r="B81" s="1600"/>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7"/>
      <c r="B82" s="1599"/>
      <c r="C82" s="343"/>
      <c r="D82" s="353">
        <f t="shared" si="91"/>
        <v>0</v>
      </c>
      <c r="E82" s="344"/>
      <c r="F82" s="343"/>
      <c r="G82" s="353">
        <f t="shared" si="92"/>
        <v>0</v>
      </c>
      <c r="H82" s="344"/>
      <c r="I82" s="343"/>
      <c r="J82" s="353">
        <f t="shared" si="93"/>
        <v>0</v>
      </c>
      <c r="K82" s="344"/>
      <c r="L82" s="343"/>
      <c r="M82" s="353">
        <f t="shared" si="94"/>
        <v>0</v>
      </c>
      <c r="N82" s="344"/>
      <c r="O82" s="343"/>
      <c r="P82" s="353">
        <f t="shared" si="95"/>
        <v>0</v>
      </c>
      <c r="Q82" s="344"/>
      <c r="R82" s="343"/>
      <c r="S82" s="353">
        <f t="shared" si="96"/>
        <v>0</v>
      </c>
      <c r="T82" s="344"/>
      <c r="U82" s="343"/>
      <c r="V82" s="353">
        <f t="shared" si="97"/>
        <v>0</v>
      </c>
      <c r="W82" s="344"/>
      <c r="X82" s="343"/>
      <c r="Y82" s="353">
        <f t="shared" si="98"/>
        <v>0</v>
      </c>
      <c r="Z82" s="344"/>
      <c r="AA82" s="343"/>
      <c r="AB82" s="353">
        <f t="shared" si="99"/>
        <v>0</v>
      </c>
      <c r="AC82" s="344"/>
      <c r="AD82" s="343"/>
      <c r="AE82" s="353">
        <f t="shared" si="100"/>
        <v>0</v>
      </c>
      <c r="AF82" s="344"/>
      <c r="AG82" s="360">
        <f t="shared" si="101"/>
        <v>0</v>
      </c>
      <c r="AH82" s="361">
        <f t="shared" si="102"/>
        <v>0</v>
      </c>
      <c r="AI82" s="557">
        <f t="shared" si="103"/>
        <v>0</v>
      </c>
      <c r="AK82" s="438"/>
    </row>
    <row r="83" spans="1:38" s="342" customFormat="1" ht="17.25" customHeight="1">
      <c r="A83" s="1347"/>
      <c r="B83" s="1599"/>
      <c r="C83" s="343"/>
      <c r="D83" s="353">
        <f t="shared" si="67"/>
        <v>0</v>
      </c>
      <c r="E83" s="344"/>
      <c r="F83" s="343"/>
      <c r="G83" s="353">
        <f t="shared" si="68"/>
        <v>0</v>
      </c>
      <c r="H83" s="344"/>
      <c r="I83" s="343"/>
      <c r="J83" s="353">
        <f t="shared" si="69"/>
        <v>0</v>
      </c>
      <c r="K83" s="344"/>
      <c r="L83" s="343"/>
      <c r="M83" s="353">
        <f t="shared" si="70"/>
        <v>0</v>
      </c>
      <c r="N83" s="344"/>
      <c r="O83" s="343"/>
      <c r="P83" s="353">
        <f t="shared" si="71"/>
        <v>0</v>
      </c>
      <c r="Q83" s="344"/>
      <c r="R83" s="343"/>
      <c r="S83" s="353">
        <f t="shared" si="72"/>
        <v>0</v>
      </c>
      <c r="T83" s="344"/>
      <c r="U83" s="343"/>
      <c r="V83" s="353">
        <f t="shared" si="73"/>
        <v>0</v>
      </c>
      <c r="W83" s="344"/>
      <c r="X83" s="343"/>
      <c r="Y83" s="353">
        <f t="shared" si="74"/>
        <v>0</v>
      </c>
      <c r="Z83" s="344"/>
      <c r="AA83" s="343"/>
      <c r="AB83" s="353">
        <f t="shared" si="75"/>
        <v>0</v>
      </c>
      <c r="AC83" s="344"/>
      <c r="AD83" s="343"/>
      <c r="AE83" s="353">
        <f t="shared" si="76"/>
        <v>0</v>
      </c>
      <c r="AF83" s="344"/>
      <c r="AG83" s="360">
        <f t="shared" si="77"/>
        <v>0</v>
      </c>
      <c r="AH83" s="361">
        <f t="shared" si="77"/>
        <v>0</v>
      </c>
      <c r="AI83" s="557">
        <f t="shared" si="77"/>
        <v>0</v>
      </c>
      <c r="AK83" s="438"/>
    </row>
    <row r="84" spans="1:38" s="342" customFormat="1" ht="17.25" customHeight="1">
      <c r="A84" s="1347"/>
      <c r="B84" s="1599"/>
      <c r="C84" s="343"/>
      <c r="D84" s="353">
        <f t="shared" si="67"/>
        <v>0</v>
      </c>
      <c r="E84" s="344"/>
      <c r="F84" s="343"/>
      <c r="G84" s="353">
        <f t="shared" si="68"/>
        <v>0</v>
      </c>
      <c r="H84" s="344"/>
      <c r="I84" s="343"/>
      <c r="J84" s="353">
        <f t="shared" si="69"/>
        <v>0</v>
      </c>
      <c r="K84" s="344"/>
      <c r="L84" s="343"/>
      <c r="M84" s="353">
        <f t="shared" si="70"/>
        <v>0</v>
      </c>
      <c r="N84" s="344"/>
      <c r="O84" s="343"/>
      <c r="P84" s="353">
        <f t="shared" si="71"/>
        <v>0</v>
      </c>
      <c r="Q84" s="344"/>
      <c r="R84" s="343"/>
      <c r="S84" s="353">
        <f t="shared" si="72"/>
        <v>0</v>
      </c>
      <c r="T84" s="344"/>
      <c r="U84" s="343"/>
      <c r="V84" s="353">
        <f t="shared" si="73"/>
        <v>0</v>
      </c>
      <c r="W84" s="344"/>
      <c r="X84" s="343"/>
      <c r="Y84" s="353">
        <f t="shared" si="74"/>
        <v>0</v>
      </c>
      <c r="Z84" s="344"/>
      <c r="AA84" s="343"/>
      <c r="AB84" s="353">
        <f t="shared" si="75"/>
        <v>0</v>
      </c>
      <c r="AC84" s="344"/>
      <c r="AD84" s="343"/>
      <c r="AE84" s="353">
        <f t="shared" si="76"/>
        <v>0</v>
      </c>
      <c r="AF84" s="344"/>
      <c r="AG84" s="360">
        <f t="shared" si="77"/>
        <v>0</v>
      </c>
      <c r="AH84" s="361">
        <f t="shared" si="77"/>
        <v>0</v>
      </c>
      <c r="AI84" s="557">
        <f t="shared" si="77"/>
        <v>0</v>
      </c>
      <c r="AK84" s="438"/>
    </row>
    <row r="85" spans="1:38" s="342" customFormat="1" ht="17.25" customHeight="1">
      <c r="A85" s="1347"/>
      <c r="B85" s="1599"/>
      <c r="C85" s="343"/>
      <c r="D85" s="353">
        <f t="shared" si="67"/>
        <v>0</v>
      </c>
      <c r="E85" s="344"/>
      <c r="F85" s="343"/>
      <c r="G85" s="353">
        <f t="shared" si="68"/>
        <v>0</v>
      </c>
      <c r="H85" s="344"/>
      <c r="I85" s="343"/>
      <c r="J85" s="353">
        <f t="shared" si="69"/>
        <v>0</v>
      </c>
      <c r="K85" s="344"/>
      <c r="L85" s="343"/>
      <c r="M85" s="353">
        <f t="shared" si="70"/>
        <v>0</v>
      </c>
      <c r="N85" s="344"/>
      <c r="O85" s="343"/>
      <c r="P85" s="353">
        <f t="shared" si="71"/>
        <v>0</v>
      </c>
      <c r="Q85" s="344"/>
      <c r="R85" s="343"/>
      <c r="S85" s="353">
        <f t="shared" si="72"/>
        <v>0</v>
      </c>
      <c r="T85" s="344"/>
      <c r="U85" s="343"/>
      <c r="V85" s="353">
        <f t="shared" si="73"/>
        <v>0</v>
      </c>
      <c r="W85" s="344"/>
      <c r="X85" s="343"/>
      <c r="Y85" s="353">
        <f t="shared" si="74"/>
        <v>0</v>
      </c>
      <c r="Z85" s="344"/>
      <c r="AA85" s="343"/>
      <c r="AB85" s="353">
        <f t="shared" si="75"/>
        <v>0</v>
      </c>
      <c r="AC85" s="344"/>
      <c r="AD85" s="343"/>
      <c r="AE85" s="353">
        <f t="shared" si="76"/>
        <v>0</v>
      </c>
      <c r="AF85" s="344"/>
      <c r="AG85" s="360">
        <f t="shared" si="77"/>
        <v>0</v>
      </c>
      <c r="AH85" s="361">
        <f t="shared" si="77"/>
        <v>0</v>
      </c>
      <c r="AI85" s="557">
        <f t="shared" si="77"/>
        <v>0</v>
      </c>
      <c r="AK85" s="438"/>
    </row>
    <row r="86" spans="1:38" s="342" customFormat="1" ht="17.25" customHeight="1">
      <c r="A86" s="1347"/>
      <c r="B86" s="1599"/>
      <c r="C86" s="343"/>
      <c r="D86" s="353">
        <f t="shared" si="67"/>
        <v>0</v>
      </c>
      <c r="E86" s="344"/>
      <c r="F86" s="343"/>
      <c r="G86" s="353">
        <f t="shared" si="68"/>
        <v>0</v>
      </c>
      <c r="H86" s="344"/>
      <c r="I86" s="343"/>
      <c r="J86" s="353">
        <f t="shared" si="69"/>
        <v>0</v>
      </c>
      <c r="K86" s="344"/>
      <c r="L86" s="343"/>
      <c r="M86" s="353">
        <f t="shared" si="70"/>
        <v>0</v>
      </c>
      <c r="N86" s="344"/>
      <c r="O86" s="343"/>
      <c r="P86" s="353">
        <f t="shared" si="71"/>
        <v>0</v>
      </c>
      <c r="Q86" s="344"/>
      <c r="R86" s="343"/>
      <c r="S86" s="353">
        <f t="shared" si="72"/>
        <v>0</v>
      </c>
      <c r="T86" s="344"/>
      <c r="U86" s="343"/>
      <c r="V86" s="353">
        <f t="shared" si="73"/>
        <v>0</v>
      </c>
      <c r="W86" s="344"/>
      <c r="X86" s="343"/>
      <c r="Y86" s="353">
        <f t="shared" si="74"/>
        <v>0</v>
      </c>
      <c r="Z86" s="344"/>
      <c r="AA86" s="343"/>
      <c r="AB86" s="353">
        <f t="shared" si="75"/>
        <v>0</v>
      </c>
      <c r="AC86" s="344"/>
      <c r="AD86" s="343"/>
      <c r="AE86" s="353">
        <f t="shared" si="76"/>
        <v>0</v>
      </c>
      <c r="AF86" s="344"/>
      <c r="AG86" s="360">
        <f t="shared" si="77"/>
        <v>0</v>
      </c>
      <c r="AH86" s="361">
        <f t="shared" si="77"/>
        <v>0</v>
      </c>
      <c r="AI86" s="557">
        <f t="shared" si="77"/>
        <v>0</v>
      </c>
      <c r="AK86" s="438"/>
    </row>
    <row r="87" spans="1:38" s="342" customFormat="1" ht="17.25" customHeight="1">
      <c r="A87" s="1347"/>
      <c r="B87" s="1599"/>
      <c r="C87" s="343"/>
      <c r="D87" s="353">
        <f t="shared" si="67"/>
        <v>0</v>
      </c>
      <c r="E87" s="344"/>
      <c r="F87" s="343"/>
      <c r="G87" s="353">
        <f t="shared" si="68"/>
        <v>0</v>
      </c>
      <c r="H87" s="344"/>
      <c r="I87" s="343"/>
      <c r="J87" s="353">
        <f t="shared" si="69"/>
        <v>0</v>
      </c>
      <c r="K87" s="344"/>
      <c r="L87" s="343"/>
      <c r="M87" s="353">
        <f t="shared" si="70"/>
        <v>0</v>
      </c>
      <c r="N87" s="344"/>
      <c r="O87" s="343"/>
      <c r="P87" s="353">
        <f t="shared" si="71"/>
        <v>0</v>
      </c>
      <c r="Q87" s="344"/>
      <c r="R87" s="343"/>
      <c r="S87" s="353">
        <f t="shared" si="72"/>
        <v>0</v>
      </c>
      <c r="T87" s="344"/>
      <c r="U87" s="343"/>
      <c r="V87" s="353">
        <f t="shared" si="73"/>
        <v>0</v>
      </c>
      <c r="W87" s="344"/>
      <c r="X87" s="343"/>
      <c r="Y87" s="353">
        <f t="shared" si="74"/>
        <v>0</v>
      </c>
      <c r="Z87" s="344"/>
      <c r="AA87" s="343"/>
      <c r="AB87" s="353">
        <f t="shared" si="75"/>
        <v>0</v>
      </c>
      <c r="AC87" s="344"/>
      <c r="AD87" s="343"/>
      <c r="AE87" s="353">
        <f t="shared" si="76"/>
        <v>0</v>
      </c>
      <c r="AF87" s="344"/>
      <c r="AG87" s="360">
        <f t="shared" si="77"/>
        <v>0</v>
      </c>
      <c r="AH87" s="361">
        <f t="shared" si="77"/>
        <v>0</v>
      </c>
      <c r="AI87" s="557">
        <f t="shared" si="77"/>
        <v>0</v>
      </c>
      <c r="AK87" s="438"/>
      <c r="AL87" s="345"/>
    </row>
    <row r="88" spans="1:38" s="342" customFormat="1" ht="17.25" customHeight="1">
      <c r="A88" s="1347"/>
      <c r="B88" s="1599"/>
      <c r="C88" s="343"/>
      <c r="D88" s="353">
        <f t="shared" si="67"/>
        <v>0</v>
      </c>
      <c r="E88" s="344"/>
      <c r="F88" s="343"/>
      <c r="G88" s="353">
        <f t="shared" si="68"/>
        <v>0</v>
      </c>
      <c r="H88" s="344"/>
      <c r="I88" s="343"/>
      <c r="J88" s="353">
        <f t="shared" si="69"/>
        <v>0</v>
      </c>
      <c r="K88" s="344"/>
      <c r="L88" s="343"/>
      <c r="M88" s="353">
        <f t="shared" si="70"/>
        <v>0</v>
      </c>
      <c r="N88" s="344"/>
      <c r="O88" s="343"/>
      <c r="P88" s="353">
        <f t="shared" si="71"/>
        <v>0</v>
      </c>
      <c r="Q88" s="344"/>
      <c r="R88" s="343"/>
      <c r="S88" s="353">
        <f t="shared" si="72"/>
        <v>0</v>
      </c>
      <c r="T88" s="344"/>
      <c r="U88" s="343"/>
      <c r="V88" s="353">
        <f t="shared" si="73"/>
        <v>0</v>
      </c>
      <c r="W88" s="344"/>
      <c r="X88" s="343"/>
      <c r="Y88" s="353">
        <f t="shared" si="74"/>
        <v>0</v>
      </c>
      <c r="Z88" s="344"/>
      <c r="AA88" s="343"/>
      <c r="AB88" s="353">
        <f t="shared" si="75"/>
        <v>0</v>
      </c>
      <c r="AC88" s="344"/>
      <c r="AD88" s="343"/>
      <c r="AE88" s="353">
        <f t="shared" si="76"/>
        <v>0</v>
      </c>
      <c r="AF88" s="344"/>
      <c r="AG88" s="360">
        <f t="shared" si="77"/>
        <v>0</v>
      </c>
      <c r="AH88" s="361">
        <f t="shared" si="77"/>
        <v>0</v>
      </c>
      <c r="AI88" s="557">
        <f t="shared" si="77"/>
        <v>0</v>
      </c>
    </row>
    <row r="89" spans="1:38" s="342" customFormat="1" ht="17.25" customHeight="1">
      <c r="A89" s="1347"/>
      <c r="B89" s="1599"/>
      <c r="C89" s="343"/>
      <c r="D89" s="353">
        <f t="shared" si="67"/>
        <v>0</v>
      </c>
      <c r="E89" s="344"/>
      <c r="F89" s="343"/>
      <c r="G89" s="353">
        <f t="shared" si="68"/>
        <v>0</v>
      </c>
      <c r="H89" s="344"/>
      <c r="I89" s="343"/>
      <c r="J89" s="353">
        <f>K89-I89</f>
        <v>0</v>
      </c>
      <c r="K89" s="344"/>
      <c r="L89" s="343"/>
      <c r="M89" s="353">
        <f t="shared" si="70"/>
        <v>0</v>
      </c>
      <c r="N89" s="344"/>
      <c r="O89" s="343"/>
      <c r="P89" s="353">
        <f t="shared" si="71"/>
        <v>0</v>
      </c>
      <c r="Q89" s="344"/>
      <c r="R89" s="343"/>
      <c r="S89" s="353">
        <f t="shared" si="72"/>
        <v>0</v>
      </c>
      <c r="T89" s="344"/>
      <c r="U89" s="343"/>
      <c r="V89" s="353">
        <f t="shared" si="73"/>
        <v>0</v>
      </c>
      <c r="W89" s="344"/>
      <c r="X89" s="343"/>
      <c r="Y89" s="353">
        <f t="shared" si="74"/>
        <v>0</v>
      </c>
      <c r="Z89" s="344"/>
      <c r="AA89" s="343"/>
      <c r="AB89" s="353">
        <f t="shared" si="75"/>
        <v>0</v>
      </c>
      <c r="AC89" s="344"/>
      <c r="AD89" s="343"/>
      <c r="AE89" s="353">
        <f t="shared" si="76"/>
        <v>0</v>
      </c>
      <c r="AF89" s="344"/>
      <c r="AG89" s="360">
        <f t="shared" si="77"/>
        <v>0</v>
      </c>
      <c r="AH89" s="361">
        <f t="shared" si="77"/>
        <v>0</v>
      </c>
      <c r="AI89" s="557">
        <f t="shared" si="77"/>
        <v>0</v>
      </c>
    </row>
    <row r="90" spans="1:38" s="342" customFormat="1" ht="17.25" customHeight="1">
      <c r="A90" s="1347"/>
      <c r="B90" s="1599"/>
      <c r="C90" s="343"/>
      <c r="D90" s="353">
        <f t="shared" si="67"/>
        <v>0</v>
      </c>
      <c r="E90" s="344"/>
      <c r="F90" s="343"/>
      <c r="G90" s="353">
        <f t="shared" si="68"/>
        <v>0</v>
      </c>
      <c r="H90" s="344"/>
      <c r="I90" s="343"/>
      <c r="J90" s="353">
        <f t="shared" si="69"/>
        <v>0</v>
      </c>
      <c r="K90" s="344"/>
      <c r="L90" s="343"/>
      <c r="M90" s="353">
        <f t="shared" si="70"/>
        <v>0</v>
      </c>
      <c r="N90" s="344"/>
      <c r="O90" s="343"/>
      <c r="P90" s="353">
        <f t="shared" si="71"/>
        <v>0</v>
      </c>
      <c r="Q90" s="344"/>
      <c r="R90" s="343"/>
      <c r="S90" s="353">
        <f t="shared" si="72"/>
        <v>0</v>
      </c>
      <c r="T90" s="344"/>
      <c r="U90" s="343"/>
      <c r="V90" s="353">
        <f t="shared" si="73"/>
        <v>0</v>
      </c>
      <c r="W90" s="344"/>
      <c r="X90" s="343"/>
      <c r="Y90" s="353">
        <f t="shared" si="74"/>
        <v>0</v>
      </c>
      <c r="Z90" s="344"/>
      <c r="AA90" s="343"/>
      <c r="AB90" s="353">
        <f t="shared" si="75"/>
        <v>0</v>
      </c>
      <c r="AC90" s="344"/>
      <c r="AD90" s="343"/>
      <c r="AE90" s="353">
        <f t="shared" si="76"/>
        <v>0</v>
      </c>
      <c r="AF90" s="344"/>
      <c r="AG90" s="360">
        <f t="shared" si="77"/>
        <v>0</v>
      </c>
      <c r="AH90" s="361">
        <f t="shared" si="77"/>
        <v>0</v>
      </c>
      <c r="AI90" s="557">
        <f t="shared" si="77"/>
        <v>0</v>
      </c>
    </row>
    <row r="91" spans="1:38" s="342" customFormat="1" ht="17.25" customHeight="1">
      <c r="A91" s="1347" t="s">
        <v>304</v>
      </c>
      <c r="B91" s="1599"/>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67"/>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68"/>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70"/>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71"/>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72"/>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73"/>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74"/>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75"/>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76"/>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77"/>
        <v>0</v>
      </c>
      <c r="AH91" s="361">
        <f t="shared" si="77"/>
        <v>0</v>
      </c>
      <c r="AI91" s="557">
        <f t="shared" si="77"/>
        <v>0</v>
      </c>
    </row>
    <row r="92" spans="1:38" s="342" customFormat="1" ht="16.5" customHeight="1">
      <c r="A92" s="1351"/>
      <c r="B92" s="1602"/>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49999999999999" customHeight="1">
      <c r="A93" s="389" t="s">
        <v>305</v>
      </c>
      <c r="B93" s="595"/>
      <c r="C93" s="356">
        <f>ROUND(SUM(C71:C91),0)</f>
        <v>0</v>
      </c>
      <c r="D93" s="353">
        <f t="shared" ref="D93:AF93" si="104">ROUND(SUM(D71:D91),0)</f>
        <v>0</v>
      </c>
      <c r="E93" s="357">
        <f t="shared" si="104"/>
        <v>0</v>
      </c>
      <c r="F93" s="356">
        <f t="shared" si="104"/>
        <v>0</v>
      </c>
      <c r="G93" s="353">
        <f t="shared" si="104"/>
        <v>0</v>
      </c>
      <c r="H93" s="357">
        <f t="shared" si="104"/>
        <v>0</v>
      </c>
      <c r="I93" s="356">
        <f t="shared" si="104"/>
        <v>0</v>
      </c>
      <c r="J93" s="353">
        <f t="shared" si="104"/>
        <v>0</v>
      </c>
      <c r="K93" s="357">
        <f t="shared" si="104"/>
        <v>0</v>
      </c>
      <c r="L93" s="356">
        <f t="shared" si="104"/>
        <v>0</v>
      </c>
      <c r="M93" s="353">
        <f t="shared" si="104"/>
        <v>0</v>
      </c>
      <c r="N93" s="357">
        <f t="shared" si="104"/>
        <v>0</v>
      </c>
      <c r="O93" s="356">
        <f t="shared" si="104"/>
        <v>0</v>
      </c>
      <c r="P93" s="353">
        <f t="shared" si="104"/>
        <v>0</v>
      </c>
      <c r="Q93" s="357">
        <f t="shared" si="104"/>
        <v>0</v>
      </c>
      <c r="R93" s="356">
        <f t="shared" si="104"/>
        <v>0</v>
      </c>
      <c r="S93" s="353">
        <f t="shared" si="104"/>
        <v>0</v>
      </c>
      <c r="T93" s="357">
        <f t="shared" si="104"/>
        <v>0</v>
      </c>
      <c r="U93" s="356">
        <f t="shared" si="104"/>
        <v>0</v>
      </c>
      <c r="V93" s="353">
        <f t="shared" si="104"/>
        <v>0</v>
      </c>
      <c r="W93" s="357">
        <f t="shared" si="104"/>
        <v>0</v>
      </c>
      <c r="X93" s="356">
        <f t="shared" si="104"/>
        <v>0</v>
      </c>
      <c r="Y93" s="353">
        <f t="shared" si="104"/>
        <v>0</v>
      </c>
      <c r="Z93" s="357">
        <f t="shared" si="104"/>
        <v>0</v>
      </c>
      <c r="AA93" s="356">
        <f t="shared" si="104"/>
        <v>0</v>
      </c>
      <c r="AB93" s="353">
        <f t="shared" si="104"/>
        <v>0</v>
      </c>
      <c r="AC93" s="357">
        <f t="shared" si="104"/>
        <v>0</v>
      </c>
      <c r="AD93" s="356">
        <f t="shared" si="104"/>
        <v>0</v>
      </c>
      <c r="AE93" s="353">
        <f t="shared" si="104"/>
        <v>0</v>
      </c>
      <c r="AF93" s="357">
        <f t="shared" si="104"/>
        <v>0</v>
      </c>
      <c r="AG93" s="360">
        <f t="shared" ref="AG93:AI93" si="105">SUM(AG71:AG91)</f>
        <v>0</v>
      </c>
      <c r="AH93" s="361">
        <f t="shared" si="105"/>
        <v>0</v>
      </c>
      <c r="AI93" s="362">
        <f t="shared" si="105"/>
        <v>0</v>
      </c>
    </row>
    <row r="94" spans="1:38" s="342" customFormat="1" ht="20.149999999999999"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7"/>
      <c r="B96" s="1599"/>
      <c r="C96" s="343"/>
      <c r="D96" s="353">
        <f t="shared" ref="D96:D102" si="106">E96-C96</f>
        <v>0</v>
      </c>
      <c r="E96" s="344"/>
      <c r="F96" s="356"/>
      <c r="G96" s="353">
        <f t="shared" ref="G96:G102" si="107">H96-F96</f>
        <v>0</v>
      </c>
      <c r="H96" s="357"/>
      <c r="I96" s="356"/>
      <c r="J96" s="353">
        <f t="shared" ref="J96:J102" si="108">K96-I96</f>
        <v>0</v>
      </c>
      <c r="K96" s="357"/>
      <c r="L96" s="356"/>
      <c r="M96" s="353">
        <f t="shared" ref="M96:M102" si="109">N96-L96</f>
        <v>0</v>
      </c>
      <c r="N96" s="357"/>
      <c r="O96" s="356"/>
      <c r="P96" s="353">
        <f t="shared" ref="P96:P102" si="110">Q96-O96</f>
        <v>0</v>
      </c>
      <c r="Q96" s="357"/>
      <c r="R96" s="356"/>
      <c r="S96" s="353">
        <f t="shared" ref="S96:S102" si="111">T96-R96</f>
        <v>0</v>
      </c>
      <c r="T96" s="357"/>
      <c r="U96" s="356"/>
      <c r="V96" s="353">
        <f t="shared" ref="V96:V102" si="112">W96-U96</f>
        <v>0</v>
      </c>
      <c r="W96" s="357"/>
      <c r="X96" s="356"/>
      <c r="Y96" s="353">
        <f t="shared" ref="Y96:Y102" si="113">Z96-X96</f>
        <v>0</v>
      </c>
      <c r="Z96" s="357"/>
      <c r="AA96" s="356"/>
      <c r="AB96" s="353">
        <f t="shared" ref="AB96:AB102" si="114">AC96-AA96</f>
        <v>0</v>
      </c>
      <c r="AC96" s="357"/>
      <c r="AD96" s="356"/>
      <c r="AE96" s="353">
        <f t="shared" ref="AE96:AE102" si="115">AF96-AD96</f>
        <v>0</v>
      </c>
      <c r="AF96" s="357"/>
      <c r="AG96" s="360">
        <f t="shared" ref="AG96:AI102" si="116">SUM(C96,F96,I96,L96,O96,R96,U96,X96,AA96,AD96)</f>
        <v>0</v>
      </c>
      <c r="AH96" s="361">
        <f t="shared" si="116"/>
        <v>0</v>
      </c>
      <c r="AI96" s="557">
        <f t="shared" si="116"/>
        <v>0</v>
      </c>
      <c r="AJ96"/>
      <c r="AK96" s="439"/>
      <c r="AL96"/>
    </row>
    <row r="97" spans="1:38" s="342" customFormat="1" ht="17.25" customHeight="1">
      <c r="A97" s="1347"/>
      <c r="B97" s="1599"/>
      <c r="C97" s="343"/>
      <c r="D97" s="353">
        <f t="shared" si="106"/>
        <v>0</v>
      </c>
      <c r="E97" s="344"/>
      <c r="F97" s="356"/>
      <c r="G97" s="353">
        <f t="shared" si="107"/>
        <v>0</v>
      </c>
      <c r="H97" s="357"/>
      <c r="I97" s="356"/>
      <c r="J97" s="353">
        <f t="shared" si="108"/>
        <v>0</v>
      </c>
      <c r="K97" s="357"/>
      <c r="L97" s="356"/>
      <c r="M97" s="353">
        <f t="shared" si="109"/>
        <v>0</v>
      </c>
      <c r="N97" s="357"/>
      <c r="O97" s="356"/>
      <c r="P97" s="353">
        <f t="shared" si="110"/>
        <v>0</v>
      </c>
      <c r="Q97" s="357"/>
      <c r="R97" s="356"/>
      <c r="S97" s="353">
        <f t="shared" si="111"/>
        <v>0</v>
      </c>
      <c r="T97" s="357"/>
      <c r="U97" s="356"/>
      <c r="V97" s="353">
        <f t="shared" si="112"/>
        <v>0</v>
      </c>
      <c r="W97" s="357"/>
      <c r="X97" s="356"/>
      <c r="Y97" s="353">
        <f t="shared" si="113"/>
        <v>0</v>
      </c>
      <c r="Z97" s="357"/>
      <c r="AA97" s="356"/>
      <c r="AB97" s="353">
        <f t="shared" si="114"/>
        <v>0</v>
      </c>
      <c r="AC97" s="357"/>
      <c r="AD97" s="356"/>
      <c r="AE97" s="353">
        <f t="shared" si="115"/>
        <v>0</v>
      </c>
      <c r="AF97" s="357"/>
      <c r="AG97" s="360">
        <f t="shared" si="116"/>
        <v>0</v>
      </c>
      <c r="AH97" s="361">
        <f t="shared" si="116"/>
        <v>0</v>
      </c>
      <c r="AI97" s="557">
        <f t="shared" si="116"/>
        <v>0</v>
      </c>
      <c r="AK97" s="438"/>
    </row>
    <row r="98" spans="1:38" s="342" customFormat="1" ht="17.25" customHeight="1">
      <c r="A98" s="1347"/>
      <c r="B98" s="1599"/>
      <c r="C98" s="343"/>
      <c r="D98" s="353">
        <f t="shared" si="106"/>
        <v>0</v>
      </c>
      <c r="E98" s="344"/>
      <c r="F98" s="343"/>
      <c r="G98" s="353">
        <f t="shared" si="107"/>
        <v>0</v>
      </c>
      <c r="H98" s="344"/>
      <c r="I98" s="343"/>
      <c r="J98" s="353">
        <f t="shared" si="108"/>
        <v>0</v>
      </c>
      <c r="K98" s="344"/>
      <c r="L98" s="343"/>
      <c r="M98" s="353">
        <f t="shared" si="109"/>
        <v>0</v>
      </c>
      <c r="N98" s="344"/>
      <c r="O98" s="343"/>
      <c r="P98" s="353">
        <f t="shared" si="110"/>
        <v>0</v>
      </c>
      <c r="Q98" s="344"/>
      <c r="R98" s="343"/>
      <c r="S98" s="353">
        <f t="shared" si="111"/>
        <v>0</v>
      </c>
      <c r="T98" s="344"/>
      <c r="U98" s="343"/>
      <c r="V98" s="353">
        <f t="shared" si="112"/>
        <v>0</v>
      </c>
      <c r="W98" s="344"/>
      <c r="X98" s="343"/>
      <c r="Y98" s="353">
        <f t="shared" si="113"/>
        <v>0</v>
      </c>
      <c r="Z98" s="344"/>
      <c r="AA98" s="343"/>
      <c r="AB98" s="353">
        <f t="shared" si="114"/>
        <v>0</v>
      </c>
      <c r="AC98" s="344"/>
      <c r="AD98" s="343"/>
      <c r="AE98" s="353">
        <f t="shared" si="115"/>
        <v>0</v>
      </c>
      <c r="AF98" s="344"/>
      <c r="AG98" s="360">
        <f t="shared" si="116"/>
        <v>0</v>
      </c>
      <c r="AH98" s="361">
        <f t="shared" si="116"/>
        <v>0</v>
      </c>
      <c r="AI98" s="557">
        <f t="shared" si="116"/>
        <v>0</v>
      </c>
      <c r="AJ98"/>
      <c r="AK98" s="439"/>
      <c r="AL98" s="13"/>
    </row>
    <row r="99" spans="1:38" s="342" customFormat="1" ht="17.25" customHeight="1">
      <c r="A99" s="1347"/>
      <c r="B99" s="1599"/>
      <c r="C99" s="343"/>
      <c r="D99" s="353">
        <f t="shared" si="106"/>
        <v>0</v>
      </c>
      <c r="E99" s="344"/>
      <c r="F99" s="343"/>
      <c r="G99" s="353">
        <f t="shared" si="107"/>
        <v>0</v>
      </c>
      <c r="H99" s="344"/>
      <c r="I99" s="343"/>
      <c r="J99" s="353">
        <f t="shared" si="108"/>
        <v>0</v>
      </c>
      <c r="K99" s="344"/>
      <c r="L99" s="343"/>
      <c r="M99" s="353">
        <f t="shared" si="109"/>
        <v>0</v>
      </c>
      <c r="N99" s="344"/>
      <c r="O99" s="343"/>
      <c r="P99" s="353">
        <f t="shared" si="110"/>
        <v>0</v>
      </c>
      <c r="Q99" s="344"/>
      <c r="R99" s="343"/>
      <c r="S99" s="353">
        <f t="shared" si="111"/>
        <v>0</v>
      </c>
      <c r="T99" s="344"/>
      <c r="U99" s="343"/>
      <c r="V99" s="353">
        <f t="shared" si="112"/>
        <v>0</v>
      </c>
      <c r="W99" s="344"/>
      <c r="X99" s="343"/>
      <c r="Y99" s="353">
        <f t="shared" si="113"/>
        <v>0</v>
      </c>
      <c r="Z99" s="344"/>
      <c r="AA99" s="343"/>
      <c r="AB99" s="353">
        <f t="shared" si="114"/>
        <v>0</v>
      </c>
      <c r="AC99" s="344"/>
      <c r="AD99" s="343"/>
      <c r="AE99" s="353">
        <f t="shared" si="115"/>
        <v>0</v>
      </c>
      <c r="AF99" s="344"/>
      <c r="AG99" s="360">
        <f t="shared" si="116"/>
        <v>0</v>
      </c>
      <c r="AH99" s="361">
        <f t="shared" si="116"/>
        <v>0</v>
      </c>
      <c r="AI99" s="557">
        <f t="shared" si="116"/>
        <v>0</v>
      </c>
      <c r="AJ99"/>
      <c r="AK99"/>
      <c r="AL99"/>
    </row>
    <row r="100" spans="1:38" s="342" customFormat="1" ht="17.25" customHeight="1">
      <c r="A100" s="1347"/>
      <c r="B100" s="1599"/>
      <c r="C100" s="343"/>
      <c r="D100" s="353">
        <f t="shared" si="106"/>
        <v>0</v>
      </c>
      <c r="E100" s="344"/>
      <c r="F100" s="343"/>
      <c r="G100" s="353">
        <f t="shared" si="107"/>
        <v>0</v>
      </c>
      <c r="H100" s="344"/>
      <c r="I100" s="343"/>
      <c r="J100" s="353">
        <f t="shared" si="108"/>
        <v>0</v>
      </c>
      <c r="K100" s="344"/>
      <c r="L100" s="343"/>
      <c r="M100" s="353">
        <f t="shared" si="109"/>
        <v>0</v>
      </c>
      <c r="N100" s="344"/>
      <c r="O100" s="343"/>
      <c r="P100" s="353">
        <f t="shared" si="110"/>
        <v>0</v>
      </c>
      <c r="Q100" s="344"/>
      <c r="R100" s="343"/>
      <c r="S100" s="353">
        <f t="shared" si="111"/>
        <v>0</v>
      </c>
      <c r="T100" s="344"/>
      <c r="U100" s="343"/>
      <c r="V100" s="353">
        <f t="shared" si="112"/>
        <v>0</v>
      </c>
      <c r="W100" s="344"/>
      <c r="X100" s="343"/>
      <c r="Y100" s="353">
        <f t="shared" si="113"/>
        <v>0</v>
      </c>
      <c r="Z100" s="344"/>
      <c r="AA100" s="343"/>
      <c r="AB100" s="353">
        <f t="shared" si="114"/>
        <v>0</v>
      </c>
      <c r="AC100" s="344"/>
      <c r="AD100" s="343"/>
      <c r="AE100" s="353">
        <f t="shared" si="115"/>
        <v>0</v>
      </c>
      <c r="AF100" s="344"/>
      <c r="AG100" s="360">
        <f t="shared" si="116"/>
        <v>0</v>
      </c>
      <c r="AH100" s="361">
        <f t="shared" si="116"/>
        <v>0</v>
      </c>
      <c r="AI100" s="557">
        <f t="shared" si="116"/>
        <v>0</v>
      </c>
    </row>
    <row r="101" spans="1:38" s="342" customFormat="1" ht="17.25" customHeight="1">
      <c r="A101" s="1347"/>
      <c r="B101" s="1599"/>
      <c r="C101" s="343"/>
      <c r="D101" s="353">
        <f t="shared" si="106"/>
        <v>0</v>
      </c>
      <c r="E101" s="344"/>
      <c r="F101" s="343"/>
      <c r="G101" s="353">
        <f t="shared" si="107"/>
        <v>0</v>
      </c>
      <c r="H101" s="344"/>
      <c r="I101" s="343"/>
      <c r="J101" s="353">
        <f t="shared" si="108"/>
        <v>0</v>
      </c>
      <c r="K101" s="344"/>
      <c r="L101" s="343"/>
      <c r="M101" s="353">
        <f t="shared" si="109"/>
        <v>0</v>
      </c>
      <c r="N101" s="344"/>
      <c r="O101" s="343"/>
      <c r="P101" s="353">
        <f t="shared" si="110"/>
        <v>0</v>
      </c>
      <c r="Q101" s="344"/>
      <c r="R101" s="343"/>
      <c r="S101" s="353">
        <f t="shared" si="111"/>
        <v>0</v>
      </c>
      <c r="T101" s="344"/>
      <c r="U101" s="343"/>
      <c r="V101" s="353">
        <f t="shared" si="112"/>
        <v>0</v>
      </c>
      <c r="W101" s="344"/>
      <c r="X101" s="343"/>
      <c r="Y101" s="353">
        <f t="shared" si="113"/>
        <v>0</v>
      </c>
      <c r="Z101" s="344"/>
      <c r="AA101" s="343"/>
      <c r="AB101" s="353">
        <f t="shared" si="114"/>
        <v>0</v>
      </c>
      <c r="AC101" s="344"/>
      <c r="AD101" s="343"/>
      <c r="AE101" s="353">
        <f t="shared" si="115"/>
        <v>0</v>
      </c>
      <c r="AF101" s="344"/>
      <c r="AG101" s="360">
        <f t="shared" si="116"/>
        <v>0</v>
      </c>
      <c r="AH101" s="361">
        <f t="shared" si="116"/>
        <v>0</v>
      </c>
      <c r="AI101" s="557">
        <f t="shared" si="116"/>
        <v>0</v>
      </c>
    </row>
    <row r="102" spans="1:38" s="342" customFormat="1" ht="17.25" customHeight="1">
      <c r="A102" s="1347"/>
      <c r="B102" s="1599"/>
      <c r="C102" s="343"/>
      <c r="D102" s="353">
        <f t="shared" si="106"/>
        <v>0</v>
      </c>
      <c r="E102" s="344"/>
      <c r="F102" s="343"/>
      <c r="G102" s="353">
        <f t="shared" si="107"/>
        <v>0</v>
      </c>
      <c r="H102" s="344"/>
      <c r="I102" s="343"/>
      <c r="J102" s="353">
        <f t="shared" si="108"/>
        <v>0</v>
      </c>
      <c r="K102" s="344"/>
      <c r="L102" s="343"/>
      <c r="M102" s="353">
        <f t="shared" si="109"/>
        <v>0</v>
      </c>
      <c r="N102" s="344"/>
      <c r="O102" s="343"/>
      <c r="P102" s="353">
        <f t="shared" si="110"/>
        <v>0</v>
      </c>
      <c r="Q102" s="344"/>
      <c r="R102" s="343"/>
      <c r="S102" s="353">
        <f t="shared" si="111"/>
        <v>0</v>
      </c>
      <c r="T102" s="344"/>
      <c r="U102" s="343"/>
      <c r="V102" s="353">
        <f t="shared" si="112"/>
        <v>0</v>
      </c>
      <c r="W102" s="344"/>
      <c r="X102" s="343"/>
      <c r="Y102" s="353">
        <f t="shared" si="113"/>
        <v>0</v>
      </c>
      <c r="Z102" s="344"/>
      <c r="AA102" s="343"/>
      <c r="AB102" s="353">
        <f t="shared" si="114"/>
        <v>0</v>
      </c>
      <c r="AC102" s="344"/>
      <c r="AD102" s="343"/>
      <c r="AE102" s="353">
        <f t="shared" si="115"/>
        <v>0</v>
      </c>
      <c r="AF102" s="344"/>
      <c r="AG102" s="360">
        <f t="shared" si="116"/>
        <v>0</v>
      </c>
      <c r="AH102" s="361">
        <f t="shared" si="116"/>
        <v>0</v>
      </c>
      <c r="AI102" s="557">
        <f t="shared" si="116"/>
        <v>0</v>
      </c>
    </row>
    <row r="103" spans="1:38" s="342" customFormat="1" ht="15" customHeight="1">
      <c r="A103" s="1347"/>
      <c r="B103" s="1599"/>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49999999999999" customHeight="1">
      <c r="A104" s="1349" t="s">
        <v>307</v>
      </c>
      <c r="B104" s="1601"/>
      <c r="C104" s="356">
        <f>ROUND(SUM(C96:C102),0)</f>
        <v>0</v>
      </c>
      <c r="D104" s="353">
        <f t="shared" ref="D104:AF104" si="117">ROUND(SUM(D96:D102),0)</f>
        <v>0</v>
      </c>
      <c r="E104" s="357">
        <f t="shared" si="117"/>
        <v>0</v>
      </c>
      <c r="F104" s="356">
        <f t="shared" si="117"/>
        <v>0</v>
      </c>
      <c r="G104" s="353">
        <f t="shared" si="117"/>
        <v>0</v>
      </c>
      <c r="H104" s="357">
        <f t="shared" si="117"/>
        <v>0</v>
      </c>
      <c r="I104" s="356">
        <f t="shared" si="117"/>
        <v>0</v>
      </c>
      <c r="J104" s="353">
        <f t="shared" si="117"/>
        <v>0</v>
      </c>
      <c r="K104" s="357">
        <f t="shared" si="117"/>
        <v>0</v>
      </c>
      <c r="L104" s="356">
        <f t="shared" si="117"/>
        <v>0</v>
      </c>
      <c r="M104" s="353">
        <f t="shared" si="117"/>
        <v>0</v>
      </c>
      <c r="N104" s="357">
        <f t="shared" si="117"/>
        <v>0</v>
      </c>
      <c r="O104" s="356">
        <f t="shared" si="117"/>
        <v>0</v>
      </c>
      <c r="P104" s="353">
        <f t="shared" si="117"/>
        <v>0</v>
      </c>
      <c r="Q104" s="357">
        <f t="shared" si="117"/>
        <v>0</v>
      </c>
      <c r="R104" s="356">
        <f t="shared" si="117"/>
        <v>0</v>
      </c>
      <c r="S104" s="353">
        <f t="shared" si="117"/>
        <v>0</v>
      </c>
      <c r="T104" s="357">
        <f t="shared" si="117"/>
        <v>0</v>
      </c>
      <c r="U104" s="356">
        <f t="shared" si="117"/>
        <v>0</v>
      </c>
      <c r="V104" s="353">
        <f t="shared" si="117"/>
        <v>0</v>
      </c>
      <c r="W104" s="357">
        <f t="shared" si="117"/>
        <v>0</v>
      </c>
      <c r="X104" s="356">
        <f t="shared" si="117"/>
        <v>0</v>
      </c>
      <c r="Y104" s="353">
        <f t="shared" si="117"/>
        <v>0</v>
      </c>
      <c r="Z104" s="357">
        <f t="shared" si="117"/>
        <v>0</v>
      </c>
      <c r="AA104" s="356">
        <f t="shared" si="117"/>
        <v>0</v>
      </c>
      <c r="AB104" s="353">
        <f t="shared" si="117"/>
        <v>0</v>
      </c>
      <c r="AC104" s="357">
        <f t="shared" si="117"/>
        <v>0</v>
      </c>
      <c r="AD104" s="356">
        <f t="shared" si="117"/>
        <v>0</v>
      </c>
      <c r="AE104" s="353">
        <f t="shared" si="117"/>
        <v>0</v>
      </c>
      <c r="AF104" s="357">
        <f t="shared" si="117"/>
        <v>0</v>
      </c>
      <c r="AG104" s="360">
        <f t="shared" ref="AG104" si="118">SUM(AG96:AG102)</f>
        <v>0</v>
      </c>
      <c r="AH104" s="361">
        <f>SUM(AH96:AH102)</f>
        <v>0</v>
      </c>
      <c r="AI104" s="362">
        <f t="shared" ref="AI104" si="119">SUM(AI96:AI102)</f>
        <v>0</v>
      </c>
    </row>
    <row r="105" spans="1:38" s="342" customFormat="1" ht="20.149999999999999"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49999999999999"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(4)'!A72</f>
        <v>Template last modified</v>
      </c>
      <c r="AI106" s="559" t="e">
        <f>'Summary (4)'!C72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s="227" customFormat="1" ht="15.5">
      <c r="A120" s="485" t="s">
        <v>231</v>
      </c>
      <c r="B120" s="485"/>
      <c r="C120" s="563">
        <f>'Summary (4)'!E87</f>
        <v>1</v>
      </c>
      <c r="D120" s="563">
        <f>'Summary (4)'!F87</f>
        <v>1</v>
      </c>
      <c r="E120" s="563">
        <f>'Summary (4)'!G87</f>
        <v>1</v>
      </c>
      <c r="F120" s="563">
        <f>'Summary (4)'!H87</f>
        <v>2</v>
      </c>
      <c r="G120" s="563">
        <f>'Summary (4)'!I87</f>
        <v>2</v>
      </c>
      <c r="H120" s="563">
        <f>'Summary (4)'!J87</f>
        <v>2</v>
      </c>
      <c r="I120" s="563">
        <f>'Summary (4)'!K87</f>
        <v>3</v>
      </c>
      <c r="J120" s="563">
        <f>'Summary (4)'!L87</f>
        <v>3</v>
      </c>
      <c r="K120" s="563">
        <f>'Summary (4)'!M87</f>
        <v>3</v>
      </c>
      <c r="L120" s="563">
        <f>'Summary (4)'!N87</f>
        <v>4</v>
      </c>
      <c r="M120" s="563">
        <f>'Summary (4)'!O87</f>
        <v>4</v>
      </c>
      <c r="N120" s="563">
        <f>'Summary (4)'!P87</f>
        <v>4</v>
      </c>
      <c r="O120" s="563">
        <f>'Summary (4)'!Q87</f>
        <v>5</v>
      </c>
      <c r="P120" s="563">
        <f>'Summary (4)'!R87</f>
        <v>5</v>
      </c>
      <c r="Q120" s="563">
        <f>'Summary (4)'!S87</f>
        <v>5</v>
      </c>
      <c r="R120" s="563">
        <f>'Summary (4)'!T87</f>
        <v>6</v>
      </c>
      <c r="S120" s="563">
        <f>'Summary (4)'!U87</f>
        <v>6</v>
      </c>
      <c r="T120" s="563">
        <f>'Summary (4)'!V87</f>
        <v>6</v>
      </c>
      <c r="U120" s="563">
        <f>'Summary (4)'!W87</f>
        <v>7</v>
      </c>
      <c r="V120" s="563">
        <f>'Summary (4)'!X87</f>
        <v>7</v>
      </c>
      <c r="W120" s="563">
        <f>'Summary (4)'!Y87</f>
        <v>7</v>
      </c>
      <c r="X120" s="563">
        <f>'Summary (4)'!Z87</f>
        <v>8</v>
      </c>
      <c r="Y120" s="563">
        <f>'Summary (4)'!AA87</f>
        <v>8</v>
      </c>
      <c r="Z120" s="563">
        <f>'Summary (4)'!AB87</f>
        <v>8</v>
      </c>
      <c r="AA120" s="563">
        <f>'Summary (4)'!AC87</f>
        <v>9</v>
      </c>
      <c r="AB120" s="563">
        <f>'Summary (4)'!AD87</f>
        <v>9</v>
      </c>
      <c r="AC120" s="563">
        <f>'Summary (4)'!AE87</f>
        <v>9</v>
      </c>
      <c r="AD120" s="563">
        <f>'Summary (4)'!AF87</f>
        <v>10</v>
      </c>
      <c r="AE120" s="563">
        <f>'Summary (4)'!AG87</f>
        <v>10</v>
      </c>
      <c r="AF120" s="563">
        <f>'Summary (4)'!AH87</f>
        <v>10</v>
      </c>
      <c r="AG120" s="563">
        <f>AE120</f>
        <v>10</v>
      </c>
      <c r="AH120" s="563">
        <f>AF120</f>
        <v>10</v>
      </c>
      <c r="AI120" s="563">
        <f>AG120</f>
        <v>10</v>
      </c>
    </row>
    <row r="121" spans="1:35" s="479" customFormat="1" ht="15.5">
      <c r="A121" s="486" t="s">
        <v>232</v>
      </c>
      <c r="B121" s="486"/>
      <c r="C121" s="564" t="e">
        <f>'Summary (4)'!E88</f>
        <v>#REF!</v>
      </c>
      <c r="D121" s="564" t="e">
        <f>'Summary (4)'!F88</f>
        <v>#REF!</v>
      </c>
      <c r="E121" s="564">
        <f>'Summary (4)'!G88</f>
        <v>45566</v>
      </c>
      <c r="F121" s="564" t="e">
        <f>'Summary (4)'!H88</f>
        <v>#REF!</v>
      </c>
      <c r="G121" s="564" t="e">
        <f>'Summary (4)'!I88</f>
        <v>#REF!</v>
      </c>
      <c r="H121" s="564">
        <f>'Summary (4)'!J88</f>
        <v>45839</v>
      </c>
      <c r="I121" s="564" t="e">
        <f>'Summary (4)'!K88</f>
        <v>#REF!</v>
      </c>
      <c r="J121" s="564" t="e">
        <f>'Summary (4)'!L88</f>
        <v>#REF!</v>
      </c>
      <c r="K121" s="564">
        <f>'Summary (4)'!M88</f>
        <v>46204</v>
      </c>
      <c r="L121" s="564" t="e">
        <f>'Summary (4)'!N88</f>
        <v>#REF!</v>
      </c>
      <c r="M121" s="564" t="e">
        <f>'Summary (4)'!O88</f>
        <v>#REF!</v>
      </c>
      <c r="N121" s="564">
        <f>'Summary (4)'!P88</f>
        <v>46569</v>
      </c>
      <c r="O121" s="564" t="e">
        <f>'Summary (4)'!Q88</f>
        <v>#REF!</v>
      </c>
      <c r="P121" s="564" t="e">
        <f>'Summary (4)'!R88</f>
        <v>#REF!</v>
      </c>
      <c r="Q121" s="564">
        <f>'Summary (4)'!S88</f>
        <v>46935</v>
      </c>
      <c r="R121" s="564" t="e">
        <f>'Summary (4)'!T88</f>
        <v>#REF!</v>
      </c>
      <c r="S121" s="564" t="e">
        <f>'Summary (4)'!U88</f>
        <v>#REF!</v>
      </c>
      <c r="T121" s="564" t="e">
        <f>'Summary (4)'!V88</f>
        <v>#REF!</v>
      </c>
      <c r="U121" s="564" t="e">
        <f>'Summary (4)'!W88</f>
        <v>#REF!</v>
      </c>
      <c r="V121" s="564" t="e">
        <f>'Summary (4)'!X88</f>
        <v>#REF!</v>
      </c>
      <c r="W121" s="564" t="e">
        <f>'Summary (4)'!Y88</f>
        <v>#REF!</v>
      </c>
      <c r="X121" s="564" t="e">
        <f>'Summary (4)'!Z88</f>
        <v>#REF!</v>
      </c>
      <c r="Y121" s="564" t="e">
        <f>'Summary (4)'!AA88</f>
        <v>#REF!</v>
      </c>
      <c r="Z121" s="564" t="e">
        <f>'Summary (4)'!AB88</f>
        <v>#REF!</v>
      </c>
      <c r="AA121" s="564" t="e">
        <f>'Summary (4)'!AC88</f>
        <v>#REF!</v>
      </c>
      <c r="AB121" s="564" t="e">
        <f>'Summary (4)'!AD88</f>
        <v>#REF!</v>
      </c>
      <c r="AC121" s="564" t="e">
        <f>'Summary (4)'!AE88</f>
        <v>#REF!</v>
      </c>
      <c r="AD121" s="564" t="e">
        <f>'Summary (4)'!AF88</f>
        <v>#REF!</v>
      </c>
      <c r="AE121" s="564" t="e">
        <f>'Summary (4)'!AG88</f>
        <v>#REF!</v>
      </c>
      <c r="AF121" s="564" t="e">
        <f>'Summary (4)'!AH88</f>
        <v>#REF!</v>
      </c>
      <c r="AG121" s="564">
        <f>'Summary (4)'!AI88</f>
        <v>45566</v>
      </c>
      <c r="AH121" s="564">
        <f>'Summary (4)'!AJ88</f>
        <v>45566</v>
      </c>
      <c r="AI121" s="564">
        <f>'Summary (4)'!AK88</f>
        <v>45566</v>
      </c>
    </row>
    <row r="122" spans="1:35" s="479" customFormat="1" ht="15.5">
      <c r="A122" s="486" t="s">
        <v>233</v>
      </c>
      <c r="B122" s="486"/>
      <c r="C122" s="564" t="e">
        <f>'Summary (4)'!E89</f>
        <v>#REF!</v>
      </c>
      <c r="D122" s="564" t="e">
        <f>'Summary (4)'!F89</f>
        <v>#REF!</v>
      </c>
      <c r="E122" s="564">
        <f>'Summary (4)'!G89</f>
        <v>45838</v>
      </c>
      <c r="F122" s="564" t="e">
        <f>'Summary (4)'!H89</f>
        <v>#REF!</v>
      </c>
      <c r="G122" s="564" t="e">
        <f>'Summary (4)'!I89</f>
        <v>#REF!</v>
      </c>
      <c r="H122" s="564">
        <f>'Summary (4)'!J89</f>
        <v>46203</v>
      </c>
      <c r="I122" s="564" t="e">
        <f>'Summary (4)'!K89</f>
        <v>#REF!</v>
      </c>
      <c r="J122" s="564" t="e">
        <f>'Summary (4)'!L89</f>
        <v>#REF!</v>
      </c>
      <c r="K122" s="564">
        <f>'Summary (4)'!M89</f>
        <v>46568</v>
      </c>
      <c r="L122" s="564" t="e">
        <f>'Summary (4)'!N89</f>
        <v>#REF!</v>
      </c>
      <c r="M122" s="564" t="e">
        <f>'Summary (4)'!O89</f>
        <v>#REF!</v>
      </c>
      <c r="N122" s="564">
        <f>'Summary (4)'!P89</f>
        <v>46934</v>
      </c>
      <c r="O122" s="564" t="e">
        <f>'Summary (4)'!Q89</f>
        <v>#REF!</v>
      </c>
      <c r="P122" s="564" t="e">
        <f>'Summary (4)'!R89</f>
        <v>#REF!</v>
      </c>
      <c r="Q122" s="564">
        <f>'Summary (4)'!S89</f>
        <v>47299</v>
      </c>
      <c r="R122" s="564" t="e">
        <f>'Summary (4)'!T89</f>
        <v>#REF!</v>
      </c>
      <c r="S122" s="564" t="e">
        <f>'Summary (4)'!U89</f>
        <v>#REF!</v>
      </c>
      <c r="T122" s="564" t="e">
        <f>'Summary (4)'!V89</f>
        <v>#REF!</v>
      </c>
      <c r="U122" s="564" t="e">
        <f>'Summary (4)'!W89</f>
        <v>#REF!</v>
      </c>
      <c r="V122" s="564" t="e">
        <f>'Summary (4)'!X89</f>
        <v>#REF!</v>
      </c>
      <c r="W122" s="564" t="e">
        <f>'Summary (4)'!Y89</f>
        <v>#REF!</v>
      </c>
      <c r="X122" s="564" t="e">
        <f>'Summary (4)'!Z89</f>
        <v>#REF!</v>
      </c>
      <c r="Y122" s="564" t="e">
        <f>'Summary (4)'!AA89</f>
        <v>#REF!</v>
      </c>
      <c r="Z122" s="564" t="e">
        <f>'Summary (4)'!AB89</f>
        <v>#REF!</v>
      </c>
      <c r="AA122" s="564" t="e">
        <f>'Summary (4)'!AC89</f>
        <v>#REF!</v>
      </c>
      <c r="AB122" s="564" t="e">
        <f>'Summary (4)'!AD89</f>
        <v>#REF!</v>
      </c>
      <c r="AC122" s="564" t="e">
        <f>'Summary (4)'!AE89</f>
        <v>#REF!</v>
      </c>
      <c r="AD122" s="564" t="e">
        <f>'Summary (4)'!AF89</f>
        <v>#REF!</v>
      </c>
      <c r="AE122" s="564" t="e">
        <f>'Summary (4)'!AG89</f>
        <v>#REF!</v>
      </c>
      <c r="AF122" s="564" t="e">
        <f>'Summary (4)'!AH89</f>
        <v>#REF!</v>
      </c>
      <c r="AG122" s="564">
        <f>'Summary (4)'!AI89</f>
        <v>47391</v>
      </c>
      <c r="AH122" s="564">
        <f>'Summary (4)'!AJ89</f>
        <v>47391</v>
      </c>
      <c r="AI122" s="564">
        <f>'Summary (4)'!AK89</f>
        <v>47391</v>
      </c>
    </row>
    <row r="123" spans="1:35" s="227" customFormat="1" ht="15.5">
      <c r="A123" s="485" t="s">
        <v>220</v>
      </c>
      <c r="B123" s="485"/>
      <c r="C123" s="564">
        <f>'Summary (4)'!E90</f>
        <v>0</v>
      </c>
      <c r="D123" s="564">
        <f>'Summary (4)'!F90</f>
        <v>0</v>
      </c>
      <c r="E123" s="564">
        <f>'Summary (4)'!G90</f>
        <v>0</v>
      </c>
      <c r="F123" s="564">
        <f>'Summary (4)'!H90</f>
        <v>0</v>
      </c>
      <c r="G123" s="564">
        <f>'Summary (4)'!I90</f>
        <v>0</v>
      </c>
      <c r="H123" s="564">
        <f>'Summary (4)'!J90</f>
        <v>0</v>
      </c>
      <c r="I123" s="564">
        <f>'Summary (4)'!K90</f>
        <v>0</v>
      </c>
      <c r="J123" s="564">
        <f>'Summary (4)'!L90</f>
        <v>0</v>
      </c>
      <c r="K123" s="564">
        <f>'Summary (4)'!M90</f>
        <v>0</v>
      </c>
      <c r="L123" s="564">
        <f>'Summary (4)'!N90</f>
        <v>0</v>
      </c>
      <c r="M123" s="564">
        <f>'Summary (4)'!O90</f>
        <v>0</v>
      </c>
      <c r="N123" s="564">
        <f>'Summary (4)'!P90</f>
        <v>0</v>
      </c>
      <c r="O123" s="564">
        <f>'Summary (4)'!Q90</f>
        <v>0</v>
      </c>
      <c r="P123" s="564">
        <f>'Summary (4)'!R90</f>
        <v>0</v>
      </c>
      <c r="Q123" s="564">
        <f>'Summary (4)'!S90</f>
        <v>0</v>
      </c>
      <c r="R123" s="564">
        <f>'Summary (4)'!T90</f>
        <v>0</v>
      </c>
      <c r="S123" s="564">
        <f>'Summary (4)'!U90</f>
        <v>0</v>
      </c>
      <c r="T123" s="564">
        <f>'Summary (4)'!V90</f>
        <v>0</v>
      </c>
      <c r="U123" s="564">
        <f>'Summary (4)'!W90</f>
        <v>0</v>
      </c>
      <c r="V123" s="564">
        <f>'Summary (4)'!X90</f>
        <v>0</v>
      </c>
      <c r="W123" s="564">
        <f>'Summary (4)'!Y90</f>
        <v>0</v>
      </c>
      <c r="X123" s="564">
        <f>'Summary (4)'!Z90</f>
        <v>0</v>
      </c>
      <c r="Y123" s="564">
        <f>'Summary (4)'!AA90</f>
        <v>0</v>
      </c>
      <c r="Z123" s="564">
        <f>'Summary (4)'!AB90</f>
        <v>0</v>
      </c>
      <c r="AA123" s="564">
        <f>'Summary (4)'!AC90</f>
        <v>0</v>
      </c>
      <c r="AB123" s="564">
        <f>'Summary (4)'!AD90</f>
        <v>0</v>
      </c>
      <c r="AC123" s="564">
        <f>'Summary (4)'!AE90</f>
        <v>0</v>
      </c>
      <c r="AD123" s="564">
        <f>'Summary (4)'!AF90</f>
        <v>0</v>
      </c>
      <c r="AE123" s="564">
        <f>'Summary (4)'!AG90</f>
        <v>0</v>
      </c>
      <c r="AF123" s="564">
        <f>'Summary (4)'!AH90</f>
        <v>0</v>
      </c>
      <c r="AG123" s="564">
        <f>'Summary (4)'!AI90</f>
        <v>0</v>
      </c>
      <c r="AH123" s="564">
        <f>'Summary (4)'!AJ90</f>
        <v>0</v>
      </c>
      <c r="AI123" s="564">
        <f>'Summary (4)'!AK90</f>
        <v>0</v>
      </c>
    </row>
    <row r="124" spans="1:35" s="227" customFormat="1" ht="15.5">
      <c r="A124" s="487" t="s">
        <v>234</v>
      </c>
      <c r="B124" s="487"/>
      <c r="C124" s="565" t="e">
        <f>'Summary (4)'!E91</f>
        <v>#REF!</v>
      </c>
      <c r="D124" s="565" t="e">
        <f>'Summary (4)'!F91</f>
        <v>#REF!</v>
      </c>
      <c r="E124" s="565" t="e">
        <f>'Summary (4)'!G91</f>
        <v>#REF!</v>
      </c>
      <c r="F124" s="565" t="e">
        <f>'Summary (4)'!H91</f>
        <v>#REF!</v>
      </c>
      <c r="G124" s="565" t="e">
        <f>'Summary (4)'!I91</f>
        <v>#REF!</v>
      </c>
      <c r="H124" s="565" t="e">
        <f>'Summary (4)'!J91</f>
        <v>#REF!</v>
      </c>
      <c r="I124" s="565" t="e">
        <f>'Summary (4)'!K91</f>
        <v>#REF!</v>
      </c>
      <c r="J124" s="565" t="e">
        <f>'Summary (4)'!L91</f>
        <v>#REF!</v>
      </c>
      <c r="K124" s="565" t="e">
        <f>'Summary (4)'!M91</f>
        <v>#REF!</v>
      </c>
      <c r="L124" s="565" t="e">
        <f>'Summary (4)'!N91</f>
        <v>#REF!</v>
      </c>
      <c r="M124" s="565" t="e">
        <f>'Summary (4)'!O91</f>
        <v>#REF!</v>
      </c>
      <c r="N124" s="565" t="e">
        <f>'Summary (4)'!P91</f>
        <v>#REF!</v>
      </c>
      <c r="O124" s="565" t="e">
        <f>'Summary (4)'!Q91</f>
        <v>#REF!</v>
      </c>
      <c r="P124" s="565" t="e">
        <f>'Summary (4)'!R91</f>
        <v>#REF!</v>
      </c>
      <c r="Q124" s="565" t="e">
        <f>'Summary (4)'!S91</f>
        <v>#REF!</v>
      </c>
      <c r="R124" s="565" t="e">
        <f>'Summary (4)'!T91</f>
        <v>#REF!</v>
      </c>
      <c r="S124" s="565" t="e">
        <f>'Summary (4)'!U91</f>
        <v>#REF!</v>
      </c>
      <c r="T124" s="565" t="e">
        <f>'Summary (4)'!V91</f>
        <v>#REF!</v>
      </c>
      <c r="U124" s="565" t="e">
        <f>'Summary (4)'!W91</f>
        <v>#REF!</v>
      </c>
      <c r="V124" s="565" t="e">
        <f>'Summary (4)'!X91</f>
        <v>#REF!</v>
      </c>
      <c r="W124" s="565" t="e">
        <f>'Summary (4)'!Y91</f>
        <v>#REF!</v>
      </c>
      <c r="X124" s="565" t="e">
        <f>'Summary (4)'!Z91</f>
        <v>#REF!</v>
      </c>
      <c r="Y124" s="565" t="e">
        <f>'Summary (4)'!AA91</f>
        <v>#REF!</v>
      </c>
      <c r="Z124" s="565" t="e">
        <f>'Summary (4)'!AB91</f>
        <v>#REF!</v>
      </c>
      <c r="AA124" s="565" t="e">
        <f>'Summary (4)'!AC91</f>
        <v>#REF!</v>
      </c>
      <c r="AB124" s="565" t="e">
        <f>'Summary (4)'!AD91</f>
        <v>#REF!</v>
      </c>
      <c r="AC124" s="565" t="e">
        <f>'Summary (4)'!AE91</f>
        <v>#REF!</v>
      </c>
      <c r="AD124" s="565" t="e">
        <f>'Summary (4)'!AF91</f>
        <v>#REF!</v>
      </c>
      <c r="AE124" s="565" t="e">
        <f>'Summary (4)'!AG91</f>
        <v>#REF!</v>
      </c>
      <c r="AF124" s="565" t="e">
        <f>'Summary (4)'!AH91</f>
        <v>#REF!</v>
      </c>
    </row>
    <row r="125" spans="1:35" s="524" customFormat="1">
      <c r="A125" s="523" t="s">
        <v>309</v>
      </c>
      <c r="B125" s="523"/>
      <c r="C125" s="525">
        <f>'Summary (4)'!E26</f>
        <v>0</v>
      </c>
      <c r="D125" s="525" t="e">
        <f>'Summary Capacity Building'!#REF!</f>
        <v>#REF!</v>
      </c>
      <c r="E125" s="525">
        <f>'Summary (4)'!G26</f>
        <v>0</v>
      </c>
      <c r="F125" s="525">
        <f>'Summary (4)'!H26</f>
        <v>0</v>
      </c>
      <c r="G125" s="525" t="e">
        <f>'Summary Capacity Building'!#REF!</f>
        <v>#REF!</v>
      </c>
      <c r="H125" s="525">
        <f>'Summary (4)'!J26</f>
        <v>0</v>
      </c>
      <c r="I125" s="525">
        <f>'Summary (4)'!K26</f>
        <v>0</v>
      </c>
      <c r="J125" s="525" t="e">
        <f>'Summary Capacity Building'!#REF!</f>
        <v>#REF!</v>
      </c>
      <c r="K125" s="525">
        <f>'Summary (4)'!M26</f>
        <v>0</v>
      </c>
      <c r="L125" s="525">
        <f>'Summary (4)'!N26</f>
        <v>0</v>
      </c>
      <c r="M125" s="525" t="e">
        <f>'Summary Capacity Building'!#REF!</f>
        <v>#REF!</v>
      </c>
      <c r="N125" s="525">
        <f>'Summary (4)'!P26</f>
        <v>0</v>
      </c>
      <c r="O125" s="525">
        <f>'Summary (4)'!Q26</f>
        <v>0</v>
      </c>
      <c r="P125" s="525" t="e">
        <f>'Summary Capacity Building'!#REF!</f>
        <v>#REF!</v>
      </c>
      <c r="Q125" s="525">
        <f>'Summary (4)'!S26</f>
        <v>0</v>
      </c>
      <c r="R125" s="525">
        <f>'Summary (4)'!T26</f>
        <v>0</v>
      </c>
      <c r="S125" s="525" t="e">
        <f>'Summary Capacity Building'!#REF!</f>
        <v>#REF!</v>
      </c>
      <c r="T125" s="525">
        <f>'Summary (4)'!V26</f>
        <v>0</v>
      </c>
      <c r="U125" s="525">
        <f>'Summary (4)'!W26</f>
        <v>0</v>
      </c>
      <c r="V125" s="525" t="e">
        <f>'Summary Capacity Building'!#REF!</f>
        <v>#REF!</v>
      </c>
      <c r="W125" s="525">
        <f>'Summary (4)'!Y26</f>
        <v>0</v>
      </c>
      <c r="X125" s="525">
        <f>'Summary (4)'!Z26</f>
        <v>0</v>
      </c>
      <c r="Y125" s="525" t="e">
        <f>'Summary Capacity Building'!#REF!</f>
        <v>#REF!</v>
      </c>
      <c r="Z125" s="525">
        <f>'Summary (4)'!AB26</f>
        <v>0</v>
      </c>
      <c r="AA125" s="525">
        <f>'Summary (4)'!AC26</f>
        <v>0</v>
      </c>
      <c r="AB125" s="525" t="e">
        <f>'Summary Capacity Building'!#REF!</f>
        <v>#REF!</v>
      </c>
      <c r="AC125" s="525">
        <f>'Summary (4)'!AE26</f>
        <v>0</v>
      </c>
      <c r="AD125" s="525">
        <f>'Summary (4)'!AF26</f>
        <v>0</v>
      </c>
      <c r="AE125" s="525" t="e">
        <f>'Summary Capacity Building'!#REF!</f>
        <v>#REF!</v>
      </c>
      <c r="AF125" s="525">
        <f>'Summary (4)'!AH26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377" priority="3">
      <formula>$A14=""</formula>
    </cfRule>
  </conditionalFormatting>
  <conditionalFormatting sqref="C14:AF106">
    <cfRule type="expression" dxfId="376" priority="2">
      <formula>C$123&gt;C$122</formula>
    </cfRule>
  </conditionalFormatting>
  <conditionalFormatting sqref="C82:AF102">
    <cfRule type="expression" dxfId="375"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74" priority="19">
      <formula>LEN(TRIM(E14))=0</formula>
    </cfRule>
  </conditionalFormatting>
  <conditionalFormatting sqref="F91">
    <cfRule type="containsBlanks" dxfId="373" priority="12">
      <formula>LEN(TRIM(F91))=0</formula>
    </cfRule>
  </conditionalFormatting>
  <conditionalFormatting sqref="I91">
    <cfRule type="containsBlanks" dxfId="372" priority="11">
      <formula>LEN(TRIM(I91))=0</formula>
    </cfRule>
  </conditionalFormatting>
  <conditionalFormatting sqref="L91">
    <cfRule type="containsBlanks" dxfId="371" priority="10">
      <formula>LEN(TRIM(L91))=0</formula>
    </cfRule>
  </conditionalFormatting>
  <conditionalFormatting sqref="O91">
    <cfRule type="containsBlanks" dxfId="370" priority="9">
      <formula>LEN(TRIM(O91))=0</formula>
    </cfRule>
  </conditionalFormatting>
  <conditionalFormatting sqref="R91">
    <cfRule type="containsBlanks" dxfId="369" priority="8">
      <formula>LEN(TRIM(R91))=0</formula>
    </cfRule>
  </conditionalFormatting>
  <conditionalFormatting sqref="U91">
    <cfRule type="containsBlanks" dxfId="368" priority="7">
      <formula>LEN(TRIM(U91))=0</formula>
    </cfRule>
  </conditionalFormatting>
  <conditionalFormatting sqref="X91">
    <cfRule type="containsBlanks" dxfId="367" priority="6">
      <formula>LEN(TRIM(X91))=0</formula>
    </cfRule>
  </conditionalFormatting>
  <conditionalFormatting sqref="AA91">
    <cfRule type="containsBlanks" dxfId="366" priority="5">
      <formula>LEN(TRIM(AA91))=0</formula>
    </cfRule>
  </conditionalFormatting>
  <conditionalFormatting sqref="AD91">
    <cfRule type="containsBlanks" dxfId="365" priority="4">
      <formula>LEN(TRIM(AD91))=0</formula>
    </cfRule>
  </conditionalFormatting>
  <dataValidations disablePrompts="1" count="1">
    <dataValidation type="whole" allowBlank="1" showInputMessage="1" showErrorMessage="1" sqref="E57:E67 H57:H67 K57:K67 N57:N67 Q57:Q67 T57:T67 W57:W67 Z57:Z67 AC57:AC67 AF57:AF67" xr:uid="{F8C8F87C-1A91-4130-AA77-F70B5A1120E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24" id="{A8DC725E-D4B9-48DD-83A4-09C24CD7CBDA}">
            <xm:f>C$120&gt;'Summary - SS'!#REF!</xm:f>
            <x14:dxf>
              <fill>
                <patternFill>
                  <bgColor theme="0" tint="-0.499984740745262"/>
                </patternFill>
              </fill>
            </x14:dxf>
          </x14:cfRule>
          <xm:sqref>C9:AF106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8"/>
  <sheetViews>
    <sheetView showZeros="0" zoomScale="115" zoomScaleNormal="115" workbookViewId="0">
      <pane ySplit="2" topLeftCell="A142" activePane="bottomLeft" state="frozen"/>
      <selection activeCell="B9" sqref="B9:I9"/>
      <selection pane="bottomLeft" activeCell="B9" sqref="B9:I9"/>
    </sheetView>
  </sheetViews>
  <sheetFormatPr defaultColWidth="10.81640625" defaultRowHeight="12.5"/>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customWidth="1"/>
    <col min="7" max="7" width="16" style="703" customWidth="1"/>
    <col min="8" max="8" width="20.54296875" style="703" customWidth="1"/>
    <col min="9" max="9" width="20.54296875" style="8" customWidth="1"/>
    <col min="10" max="10" width="19.7265625" style="8" customWidth="1"/>
    <col min="11" max="16384" width="10.81640625" style="8"/>
  </cols>
  <sheetData>
    <row r="1" spans="1:10" ht="13.5" thickBot="1">
      <c r="A1" s="9" t="s">
        <v>325</v>
      </c>
      <c r="B1" s="1567" t="s">
        <v>326</v>
      </c>
      <c r="C1" s="1567"/>
      <c r="I1" s="685" t="s">
        <v>327</v>
      </c>
      <c r="J1" s="686" t="s">
        <v>328</v>
      </c>
    </row>
    <row r="2" spans="1:10" ht="27.75" customHeight="1" thickBot="1">
      <c r="A2" s="221">
        <f>'Summary (4)'!B12</f>
        <v>0</v>
      </c>
      <c r="B2" s="1645"/>
      <c r="C2" s="1646"/>
      <c r="D2" s="665"/>
      <c r="F2" s="207"/>
      <c r="I2" s="687" t="str">
        <f>IFERROR(VLOOKUP(B2,'Dropdown Lists'!F:G,2,FALSE), "auto-populate")</f>
        <v>auto-populate</v>
      </c>
      <c r="J2" s="688" t="str">
        <f>IFERROR(VLOOKUP(B2,'Dropdown Lists'!F:H,3,FALSE),"auto-populate")</f>
        <v>auto-populate</v>
      </c>
    </row>
    <row r="3" spans="1:10" s="4" customFormat="1" ht="39">
      <c r="A3" s="718" t="s">
        <v>329</v>
      </c>
      <c r="B3" s="211" t="s">
        <v>317</v>
      </c>
      <c r="C3" s="212" t="s">
        <v>318</v>
      </c>
      <c r="D3" s="211" t="s">
        <v>330</v>
      </c>
      <c r="E3" s="211" t="s">
        <v>331</v>
      </c>
      <c r="F3" s="663" t="s">
        <v>332</v>
      </c>
      <c r="G3" s="704"/>
      <c r="H3" s="704"/>
      <c r="I3" s="14"/>
    </row>
    <row r="4" spans="1:10">
      <c r="A4" s="826">
        <f>'Salary Detail (4)'!A15</f>
        <v>0</v>
      </c>
      <c r="B4" s="6" t="e" cm="1">
        <f t="array" ref="B4">INDEX('Salary Detail (4)'!$C15:$BT15,0,MATCH(1,('Salary Detail (4)'!$C$14:$BT$14='Budget Narrative (4)'!$B$3)*('Salary Detail (4)'!$C$75:$BT$75='Budget Narrative (4)'!$I$2),0))</f>
        <v>#N/A</v>
      </c>
      <c r="C4" s="6" t="e">
        <f t="array" ref="C4">INDEX('Salary Detail (4)'!$C15:$BT15,0,MATCH(1,('Salary Detail (4)'!$C$14:$BT$14='Budget Narrative (4)'!$B$3)*('Salary Detail (4)'!$C$75:$BT$75='Budget Narrative (4)'!$I$2),0))</f>
        <v>#N/A</v>
      </c>
      <c r="D4" s="653"/>
      <c r="E4" s="653"/>
      <c r="F4" s="664"/>
      <c r="I4" s="7"/>
      <c r="J4" s="14"/>
    </row>
    <row r="5" spans="1:10">
      <c r="A5" s="826">
        <f>'Salary Detail (4)'!A16</f>
        <v>0</v>
      </c>
      <c r="B5" s="6" t="e">
        <f t="array" ref="B5">INDEX('Salary Detail (4)'!$C16:$BT16,0,MATCH(1,('Salary Detail (4)'!$C$14:$BT$14='Budget Narrative (4)'!$B$3)*('Salary Detail (4)'!$C$75:$BT$75='Budget Narrative (4)'!$I$2),0))</f>
        <v>#N/A</v>
      </c>
      <c r="C5" s="195" t="e">
        <f t="array" ref="C5">INDEX('Salary Detail (4)'!$C16:$BT16,0,MATCH(1,('Salary Detail (4)'!$C$13:$BT$13="New")*('Salary Detail (4)'!$C$75:$BT$75='Budget Narrative (4)'!$I$2),0))</f>
        <v>#N/A</v>
      </c>
      <c r="D5" s="653"/>
      <c r="E5" s="10"/>
      <c r="F5" s="664"/>
      <c r="I5" s="208"/>
      <c r="J5" s="14"/>
    </row>
    <row r="6" spans="1:10">
      <c r="A6" s="826">
        <f>'Salary Detail (4)'!A17</f>
        <v>0</v>
      </c>
      <c r="B6" s="6" t="e">
        <f t="array" ref="B6">INDEX('Salary Detail (4)'!$C17:$BT17,0,MATCH(1,('Salary Detail (4)'!$C$14:$BT$14='Budget Narrative (4)'!$B$3)*('Salary Detail (4)'!$C$75:$BT$75='Budget Narrative (4)'!$I$2),0))</f>
        <v>#N/A</v>
      </c>
      <c r="C6" s="195" t="e">
        <f t="array" ref="C6">INDEX('Salary Detail (4)'!$C17:$BT17,0,MATCH(1,('Salary Detail (4)'!$C$13:$BT$13="New")*('Salary Detail (4)'!$C$75:$BT$75='Budget Narrative (4)'!$I$2),0))</f>
        <v>#N/A</v>
      </c>
      <c r="D6" s="653"/>
      <c r="E6" s="10"/>
      <c r="F6" s="664"/>
      <c r="I6" s="209"/>
      <c r="J6" s="14"/>
    </row>
    <row r="7" spans="1:10">
      <c r="A7" s="826">
        <f>'Salary Detail (4)'!A18</f>
        <v>0</v>
      </c>
      <c r="B7" s="6" t="e">
        <f t="array" ref="B7">INDEX('Salary Detail (4)'!$C18:$BT18,0,MATCH(1,('Salary Detail (4)'!$C$14:$BT$14='Budget Narrative (4)'!$B$3)*('Salary Detail (4)'!$C$75:$BT$75='Budget Narrative (4)'!$I$2),0))</f>
        <v>#N/A</v>
      </c>
      <c r="C7" s="195" t="e">
        <f t="array" ref="C7">INDEX('Salary Detail (4)'!$C18:$BT18,0,MATCH(1,('Salary Detail (4)'!$C$13:$BT$13="New")*('Salary Detail (4)'!$C$75:$BT$75='Budget Narrative (4)'!$I$2),0))</f>
        <v>#N/A</v>
      </c>
      <c r="D7" s="653"/>
      <c r="E7" s="10"/>
      <c r="F7" s="664"/>
      <c r="I7" s="7"/>
      <c r="J7" s="14"/>
    </row>
    <row r="8" spans="1:10">
      <c r="A8" s="826">
        <f>'Salary Detail (4)'!A19</f>
        <v>0</v>
      </c>
      <c r="B8" s="6" t="e">
        <f t="array" ref="B8">INDEX('Salary Detail (4)'!$C19:$BT19,0,MATCH(1,('Salary Detail (4)'!$C$14:$BT$14='Budget Narrative (4)'!$B$3)*('Salary Detail (4)'!$C$75:$BT$75='Budget Narrative (4)'!$I$2),0))</f>
        <v>#N/A</v>
      </c>
      <c r="C8" s="195" t="e">
        <f t="array" ref="C8">INDEX('Salary Detail (4)'!$C19:$BT19,0,MATCH(1,('Salary Detail (4)'!$C$13:$BT$13="New")*('Salary Detail (4)'!$C$75:$BT$75='Budget Narrative (4)'!$I$2),0))</f>
        <v>#N/A</v>
      </c>
      <c r="D8" s="653"/>
      <c r="E8" s="10"/>
      <c r="F8" s="664"/>
      <c r="I8" s="7"/>
      <c r="J8" s="14"/>
    </row>
    <row r="9" spans="1:10">
      <c r="A9" s="826">
        <f>'Salary Detail (4)'!A20</f>
        <v>0</v>
      </c>
      <c r="B9" s="6" t="e">
        <f t="array" ref="B9">INDEX('Salary Detail (4)'!$C20:$BT20,0,MATCH(1,('Salary Detail (4)'!$C$14:$BT$14='Budget Narrative (4)'!$B$3)*('Salary Detail (4)'!$C$75:$BT$75='Budget Narrative (4)'!$I$2),0))</f>
        <v>#N/A</v>
      </c>
      <c r="C9" s="195" t="e">
        <f t="array" ref="C9">INDEX('Salary Detail (4)'!$C20:$BT20,0,MATCH(1,('Salary Detail (4)'!$C$13:$BT$13="New")*('Salary Detail (4)'!$C$75:$BT$75='Budget Narrative (4)'!$I$2),0))</f>
        <v>#N/A</v>
      </c>
      <c r="D9" s="653"/>
      <c r="E9" s="10"/>
      <c r="F9" s="664"/>
      <c r="I9" s="7"/>
      <c r="J9" s="14"/>
    </row>
    <row r="10" spans="1:10">
      <c r="A10" s="826">
        <f>'Salary Detail (4)'!A21</f>
        <v>0</v>
      </c>
      <c r="B10" s="6" t="e">
        <f t="array" ref="B10">INDEX('Salary Detail (4)'!$C21:$BT21,0,MATCH(1,('Salary Detail (4)'!$C$14:$BT$14='Budget Narrative (4)'!$B$3)*('Salary Detail (4)'!$C$75:$BT$75='Budget Narrative (4)'!$I$2),0))</f>
        <v>#N/A</v>
      </c>
      <c r="C10" s="195" t="e">
        <f t="array" ref="C10">INDEX('Salary Detail (4)'!$C21:$BT21,0,MATCH(1,('Salary Detail (4)'!$C$13:$BT$13="New")*('Salary Detail (4)'!$C$75:$BT$75='Budget Narrative (4)'!$I$2),0))</f>
        <v>#N/A</v>
      </c>
      <c r="D10" s="653"/>
      <c r="E10" s="10"/>
      <c r="F10" s="664"/>
      <c r="I10" s="7"/>
      <c r="J10" s="14"/>
    </row>
    <row r="11" spans="1:10">
      <c r="A11" s="826">
        <f>'Salary Detail (4)'!A22</f>
        <v>0</v>
      </c>
      <c r="B11" s="6" t="e">
        <f t="array" ref="B11">INDEX('Salary Detail (4)'!$C22:$BT22,0,MATCH(1,('Salary Detail (4)'!$C$14:$BT$14='Budget Narrative (4)'!$B$3)*('Salary Detail (4)'!$C$75:$BT$75='Budget Narrative (4)'!$I$2),0))</f>
        <v>#N/A</v>
      </c>
      <c r="C11" s="195" t="e">
        <f t="array" ref="C11">INDEX('Salary Detail (4)'!$C22:$BT22,0,MATCH(1,('Salary Detail (4)'!$C$13:$BT$13="New")*('Salary Detail (4)'!$C$75:$BT$75='Budget Narrative (4)'!$I$2),0))</f>
        <v>#N/A</v>
      </c>
      <c r="D11" s="653"/>
      <c r="E11" s="10"/>
      <c r="F11" s="664"/>
      <c r="I11" s="7"/>
      <c r="J11" s="14"/>
    </row>
    <row r="12" spans="1:10">
      <c r="A12" s="826">
        <f>'Salary Detail (4)'!A23</f>
        <v>0</v>
      </c>
      <c r="B12" s="6" t="e">
        <f t="array" ref="B12">INDEX('Salary Detail (4)'!$C23:$BT23,0,MATCH(1,('Salary Detail (4)'!$C$14:$BT$14='Budget Narrative (4)'!$B$3)*('Salary Detail (4)'!$C$75:$BT$75='Budget Narrative (4)'!$I$2),0))</f>
        <v>#N/A</v>
      </c>
      <c r="C12" s="195" t="e">
        <f t="array" ref="C12">INDEX('Salary Detail (4)'!$C23:$BT23,0,MATCH(1,('Salary Detail (4)'!$C$13:$BT$13="New")*('Salary Detail (4)'!$C$75:$BT$75='Budget Narrative (4)'!$I$2),0))</f>
        <v>#N/A</v>
      </c>
      <c r="D12" s="653"/>
      <c r="E12" s="10"/>
      <c r="F12" s="664"/>
      <c r="I12" s="7"/>
      <c r="J12" s="14"/>
    </row>
    <row r="13" spans="1:10">
      <c r="A13" s="826">
        <f>'Salary Detail (4)'!A24</f>
        <v>0</v>
      </c>
      <c r="B13" s="6" t="e">
        <f t="array" ref="B13">INDEX('Salary Detail (4)'!$C24:$BT24,0,MATCH(1,('Salary Detail (4)'!$C$14:$BT$14='Budget Narrative (4)'!$B$3)*('Salary Detail (4)'!$C$75:$BT$75='Budget Narrative (4)'!$I$2),0))</f>
        <v>#N/A</v>
      </c>
      <c r="C13" s="195" t="e">
        <f t="array" ref="C13">INDEX('Salary Detail (4)'!$C24:$BT24,0,MATCH(1,('Salary Detail (4)'!$C$13:$BT$13="New")*('Salary Detail (4)'!$C$75:$BT$75='Budget Narrative (4)'!$I$2),0))</f>
        <v>#N/A</v>
      </c>
      <c r="D13" s="653"/>
      <c r="E13" s="10"/>
      <c r="F13" s="664"/>
      <c r="I13" s="7"/>
      <c r="J13" s="14"/>
    </row>
    <row r="14" spans="1:10">
      <c r="A14" s="826">
        <f>'Salary Detail (4)'!A25</f>
        <v>0</v>
      </c>
      <c r="B14" s="6" t="e">
        <f t="array" ref="B14">INDEX('Salary Detail (4)'!$C25:$BT25,0,MATCH(1,('Salary Detail (4)'!$C$14:$BT$14='Budget Narrative (4)'!$B$3)*('Salary Detail (4)'!$C$75:$BT$75='Budget Narrative (4)'!$I$2),0))</f>
        <v>#N/A</v>
      </c>
      <c r="C14" s="427" t="e">
        <f t="array" ref="C14">INDEX('Salary Detail (4)'!$C25:$BT25,0,MATCH(1,('Salary Detail (4)'!$C$13:$BT$13="New")*('Salary Detail (4)'!$C$75:$BT$75='Budget Narrative (4)'!$I$2),0))</f>
        <v>#N/A</v>
      </c>
      <c r="D14" s="653"/>
      <c r="E14" s="10"/>
      <c r="F14" s="664"/>
      <c r="I14" s="7"/>
      <c r="J14" s="14"/>
    </row>
    <row r="15" spans="1:10">
      <c r="A15" s="826">
        <f>'Salary Detail (4)'!A26</f>
        <v>0</v>
      </c>
      <c r="B15" s="6" t="e">
        <f t="array" ref="B15">INDEX('Salary Detail (4)'!$C26:$BT26,0,MATCH(1,('Salary Detail (4)'!$C$14:$BT$14='Budget Narrative (4)'!$B$3)*('Salary Detail (4)'!$C$75:$BT$75='Budget Narrative (4)'!$I$2),0))</f>
        <v>#N/A</v>
      </c>
      <c r="C15" s="427" t="e">
        <f t="array" ref="C15">INDEX('Salary Detail (4)'!$C26:$BT26,0,MATCH(1,('Salary Detail (4)'!$C$13:$BT$13="New")*('Salary Detail (4)'!$C$75:$BT$75='Budget Narrative (4)'!$I$2),0))</f>
        <v>#N/A</v>
      </c>
      <c r="D15" s="653"/>
      <c r="E15" s="10"/>
      <c r="F15" s="664"/>
      <c r="I15" s="7"/>
      <c r="J15" s="14"/>
    </row>
    <row r="16" spans="1:10">
      <c r="A16" s="826">
        <f>'Salary Detail (4)'!A27</f>
        <v>0</v>
      </c>
      <c r="B16" s="6" t="e">
        <f t="array" ref="B16">INDEX('Salary Detail (4)'!$C27:$BT27,0,MATCH(1,('Salary Detail (4)'!$C$14:$BT$14='Budget Narrative (4)'!$B$3)*('Salary Detail (4)'!$C$75:$BT$75='Budget Narrative (4)'!$I$2),0))</f>
        <v>#N/A</v>
      </c>
      <c r="C16" s="427" t="e">
        <f t="array" ref="C16">INDEX('Salary Detail (4)'!$C27:$BT27,0,MATCH(1,('Salary Detail (4)'!$C$13:$BT$13="New")*('Salary Detail (4)'!$C$75:$BT$75='Budget Narrative (4)'!$I$2),0))</f>
        <v>#N/A</v>
      </c>
      <c r="D16" s="653"/>
      <c r="E16" s="10"/>
      <c r="F16" s="664"/>
      <c r="I16" s="7"/>
      <c r="J16" s="14"/>
    </row>
    <row r="17" spans="1:10">
      <c r="A17" s="826">
        <f>'Salary Detail (4)'!A28</f>
        <v>0</v>
      </c>
      <c r="B17" s="6" t="e">
        <f t="array" ref="B17">INDEX('Salary Detail (4)'!$C28:$BT28,0,MATCH(1,('Salary Detail (4)'!$C$14:$BT$14='Budget Narrative (4)'!$B$3)*('Salary Detail (4)'!$C$75:$BT$75='Budget Narrative (4)'!$I$2),0))</f>
        <v>#N/A</v>
      </c>
      <c r="C17" s="195" t="e">
        <f t="array" ref="C17">INDEX('Salary Detail (4)'!$C28:$BT28,0,MATCH(1,('Salary Detail (4)'!$C$13:$BT$13="New")*('Salary Detail (4)'!$C$75:$BT$75='Budget Narrative (4)'!$I$2),0))</f>
        <v>#N/A</v>
      </c>
      <c r="D17" s="653"/>
      <c r="E17" s="10"/>
      <c r="F17" s="664"/>
      <c r="I17" s="7"/>
      <c r="J17" s="14"/>
    </row>
    <row r="18" spans="1:10">
      <c r="A18" s="826">
        <f>'Salary Detail (4)'!A29</f>
        <v>0</v>
      </c>
      <c r="B18" s="6" t="e">
        <f t="array" ref="B18">INDEX('Salary Detail (4)'!$C29:$BT29,0,MATCH(1,('Salary Detail (4)'!$C$14:$BT$14='Budget Narrative (4)'!$B$3)*('Salary Detail (4)'!$C$75:$BT$75='Budget Narrative (4)'!$I$2),0))</f>
        <v>#N/A</v>
      </c>
      <c r="C18" s="195" t="e">
        <f t="array" ref="C18">INDEX('Salary Detail (4)'!$C29:$BT29,0,MATCH(1,('Salary Detail (4)'!$C$13:$BT$13="New")*('Salary Detail (4)'!$C$75:$BT$75='Budget Narrative (4)'!$I$2),0))</f>
        <v>#N/A</v>
      </c>
      <c r="D18" s="653"/>
      <c r="E18" s="10"/>
      <c r="F18" s="664"/>
      <c r="I18" s="7"/>
      <c r="J18" s="14"/>
    </row>
    <row r="19" spans="1:10">
      <c r="A19" s="826">
        <f>'Salary Detail (4)'!A30</f>
        <v>0</v>
      </c>
      <c r="B19" s="6" t="e">
        <f t="array" ref="B19">INDEX('Salary Detail (4)'!$C30:$BT30,0,MATCH(1,('Salary Detail (4)'!$C$14:$BT$14='Budget Narrative (4)'!$B$3)*('Salary Detail (4)'!$C$75:$BT$75='Budget Narrative (4)'!$I$2),0))</f>
        <v>#N/A</v>
      </c>
      <c r="C19" s="195" t="e">
        <f t="array" ref="C19">INDEX('Salary Detail (4)'!$C30:$BT30,0,MATCH(1,('Salary Detail (4)'!$C$13:$BT$13="New")*('Salary Detail (4)'!$C$75:$BT$75='Budget Narrative (4)'!$I$2),0))</f>
        <v>#N/A</v>
      </c>
      <c r="D19" s="653"/>
      <c r="E19" s="10"/>
      <c r="F19" s="664"/>
      <c r="I19" s="7"/>
      <c r="J19" s="14"/>
    </row>
    <row r="20" spans="1:10">
      <c r="A20" s="826">
        <f>'Salary Detail (4)'!A31</f>
        <v>0</v>
      </c>
      <c r="B20" s="6" t="e">
        <f t="array" ref="B20">INDEX('Salary Detail (4)'!$C31:$BT31,0,MATCH(1,('Salary Detail (4)'!$C$14:$BT$14='Budget Narrative (4)'!$B$3)*('Salary Detail (4)'!$C$75:$BT$75='Budget Narrative (4)'!$I$2),0))</f>
        <v>#N/A</v>
      </c>
      <c r="C20" s="195" t="e">
        <f t="array" ref="C20">INDEX('Salary Detail (4)'!$C31:$BT31,0,MATCH(1,('Salary Detail (4)'!$C$13:$BT$13="New")*('Salary Detail (4)'!$C$75:$BT$75='Budget Narrative (4)'!$I$2),0))</f>
        <v>#N/A</v>
      </c>
      <c r="D20" s="653"/>
      <c r="E20" s="10"/>
      <c r="F20" s="664"/>
      <c r="I20" s="7"/>
      <c r="J20" s="14"/>
    </row>
    <row r="21" spans="1:10">
      <c r="A21" s="826">
        <f>'Salary Detail (4)'!A32</f>
        <v>0</v>
      </c>
      <c r="B21" s="6" t="e">
        <f t="array" ref="B21">INDEX('Salary Detail (4)'!$C32:$BT32,0,MATCH(1,('Salary Detail (4)'!$C$14:$BT$14='Budget Narrative (4)'!$B$3)*('Salary Detail (4)'!$C$75:$BT$75='Budget Narrative (4)'!$I$2),0))</f>
        <v>#N/A</v>
      </c>
      <c r="C21" s="195" t="e">
        <f t="array" ref="C21">INDEX('Salary Detail (4)'!$C32:$BT32,0,MATCH(1,('Salary Detail (4)'!$C$13:$BT$13="New")*('Salary Detail (4)'!$C$75:$BT$75='Budget Narrative (4)'!$I$2),0))</f>
        <v>#N/A</v>
      </c>
      <c r="D21" s="653"/>
      <c r="E21" s="10"/>
      <c r="F21" s="664"/>
      <c r="I21" s="7"/>
      <c r="J21" s="14"/>
    </row>
    <row r="22" spans="1:10">
      <c r="A22" s="826">
        <f>'Salary Detail (4)'!A33</f>
        <v>0</v>
      </c>
      <c r="B22" s="6" t="e">
        <f t="array" ref="B22">INDEX('Salary Detail (4)'!$C33:$BT33,0,MATCH(1,('Salary Detail (4)'!$C$14:$BT$14='Budget Narrative (4)'!$B$3)*('Salary Detail (4)'!$C$75:$BT$75='Budget Narrative (4)'!$I$2),0))</f>
        <v>#N/A</v>
      </c>
      <c r="C22" s="195" t="e">
        <f t="array" ref="C22">INDEX('Salary Detail (4)'!$C33:$BT33,0,MATCH(1,('Salary Detail (4)'!$C$13:$BT$13="New")*('Salary Detail (4)'!$C$75:$BT$75='Budget Narrative (4)'!$I$2),0))</f>
        <v>#N/A</v>
      </c>
      <c r="D22" s="653"/>
      <c r="E22" s="10"/>
      <c r="F22" s="664"/>
      <c r="I22" s="7"/>
      <c r="J22" s="14"/>
    </row>
    <row r="23" spans="1:10">
      <c r="A23" s="826">
        <f>'Salary Detail (4)'!A34</f>
        <v>0</v>
      </c>
      <c r="B23" s="6" t="e">
        <f t="array" ref="B23">INDEX('Salary Detail (4)'!$C34:$BT34,0,MATCH(1,('Salary Detail (4)'!$C$14:$BT$14='Budget Narrative (4)'!$B$3)*('Salary Detail (4)'!$C$75:$BT$75='Budget Narrative (4)'!$I$2),0))</f>
        <v>#N/A</v>
      </c>
      <c r="C23" s="195" t="e">
        <f t="array" ref="C23">INDEX('Salary Detail (4)'!$C34:$BT34,0,MATCH(1,('Salary Detail (4)'!$C$13:$BT$13="New")*('Salary Detail (4)'!$C$75:$BT$75='Budget Narrative (4)'!$I$2),0))</f>
        <v>#N/A</v>
      </c>
      <c r="D23" s="653"/>
      <c r="E23" s="10"/>
      <c r="F23" s="664"/>
      <c r="I23" s="7"/>
      <c r="J23" s="14"/>
    </row>
    <row r="24" spans="1:10">
      <c r="A24" s="826">
        <f>'Salary Detail (4)'!A35</f>
        <v>0</v>
      </c>
      <c r="B24" s="6" t="e">
        <f t="array" ref="B24">INDEX('Salary Detail (4)'!$C35:$BT35,0,MATCH(1,('Salary Detail (4)'!$C$14:$BT$14='Budget Narrative (4)'!$B$3)*('Salary Detail (4)'!$C$75:$BT$75='Budget Narrative (4)'!$I$2),0))</f>
        <v>#N/A</v>
      </c>
      <c r="C24" s="195" t="e">
        <f t="array" ref="C24">INDEX('Salary Detail (4)'!$C35:$BT35,0,MATCH(1,('Salary Detail (4)'!$C$13:$BT$13="New")*('Salary Detail (4)'!$C$75:$BT$75='Budget Narrative (4)'!$I$2),0))</f>
        <v>#N/A</v>
      </c>
      <c r="D24" s="653"/>
      <c r="E24" s="10"/>
      <c r="F24" s="664"/>
      <c r="I24" s="7"/>
      <c r="J24" s="14"/>
    </row>
    <row r="25" spans="1:10">
      <c r="A25" s="826">
        <f>'Salary Detail (4)'!A36</f>
        <v>0</v>
      </c>
      <c r="B25" s="6" t="e">
        <f t="array" ref="B25">INDEX('Salary Detail (4)'!$C36:$BT36,0,MATCH(1,('Salary Detail (4)'!$C$14:$BT$14='Budget Narrative (4)'!$B$3)*('Salary Detail (4)'!$C$75:$BT$75='Budget Narrative (4)'!$I$2),0))</f>
        <v>#N/A</v>
      </c>
      <c r="C25" s="195" t="e">
        <f t="array" ref="C25">INDEX('Salary Detail (4)'!$C36:$BT36,0,MATCH(1,('Salary Detail (4)'!$C$13:$BT$13="New")*('Salary Detail (4)'!$C$75:$BT$75='Budget Narrative (4)'!$I$2),0))</f>
        <v>#N/A</v>
      </c>
      <c r="D25" s="653"/>
      <c r="E25" s="10"/>
      <c r="F25" s="664"/>
      <c r="I25" s="7"/>
      <c r="J25" s="14"/>
    </row>
    <row r="26" spans="1:10">
      <c r="A26" s="826">
        <f>'Salary Detail (4)'!A37</f>
        <v>0</v>
      </c>
      <c r="B26" s="6" t="e">
        <f t="array" ref="B26">INDEX('Salary Detail (4)'!$C37:$BT37,0,MATCH(1,('Salary Detail (4)'!$C$14:$BT$14='Budget Narrative (4)'!$B$3)*('Salary Detail (4)'!$C$75:$BT$75='Budget Narrative (4)'!$I$2),0))</f>
        <v>#N/A</v>
      </c>
      <c r="C26" s="195" t="e">
        <f t="array" ref="C26">INDEX('Salary Detail (4)'!$C37:$BT37,0,MATCH(1,('Salary Detail (4)'!$C$13:$BT$13="New")*('Salary Detail (4)'!$C$75:$BT$75='Budget Narrative (4)'!$I$2),0))</f>
        <v>#N/A</v>
      </c>
      <c r="D26" s="653"/>
      <c r="E26" s="10"/>
      <c r="F26" s="664"/>
      <c r="J26" s="14"/>
    </row>
    <row r="27" spans="1:10">
      <c r="A27" s="826">
        <f>'Salary Detail (4)'!A38</f>
        <v>0</v>
      </c>
      <c r="B27" s="6" t="e">
        <f t="array" ref="B27">INDEX('Salary Detail (4)'!$C38:$BT38,0,MATCH(1,('Salary Detail (4)'!$C$14:$BT$14='Budget Narrative (4)'!$B$3)*('Salary Detail (4)'!$C$75:$BT$75='Budget Narrative (4)'!$I$2),0))</f>
        <v>#N/A</v>
      </c>
      <c r="C27" s="195" t="e">
        <f t="array" ref="C27">INDEX('Salary Detail (4)'!$C38:$BT38,0,MATCH(1,('Salary Detail (4)'!$C$13:$BT$13="New")*('Salary Detail (4)'!$C$75:$BT$75='Budget Narrative (4)'!$I$2),0))</f>
        <v>#N/A</v>
      </c>
      <c r="D27" s="653"/>
      <c r="E27" s="10"/>
      <c r="F27" s="664"/>
      <c r="I27" s="7"/>
      <c r="J27" s="14"/>
    </row>
    <row r="28" spans="1:10">
      <c r="A28" s="826">
        <f>'Salary Detail (4)'!A39</f>
        <v>0</v>
      </c>
      <c r="B28" s="6" t="e">
        <f t="array" ref="B28">INDEX('Salary Detail (4)'!$C39:$BT39,0,MATCH(1,('Salary Detail (4)'!$C$14:$BT$14='Budget Narrative (4)'!$B$3)*('Salary Detail (4)'!$C$75:$BT$75='Budget Narrative (4)'!$I$2),0))</f>
        <v>#N/A</v>
      </c>
      <c r="C28" s="195" t="e">
        <f t="array" ref="C28">INDEX('Salary Detail (4)'!$C39:$BT39,0,MATCH(1,('Salary Detail (4)'!$C$13:$BT$13="New")*('Salary Detail (4)'!$C$75:$BT$75='Budget Narrative (4)'!$I$2),0))</f>
        <v>#N/A</v>
      </c>
      <c r="D28" s="653"/>
      <c r="E28" s="10"/>
      <c r="F28" s="664"/>
      <c r="I28" s="7"/>
      <c r="J28" s="14"/>
    </row>
    <row r="29" spans="1:10">
      <c r="A29" s="826">
        <f>'Salary Detail (4)'!A40</f>
        <v>0</v>
      </c>
      <c r="B29" s="6" t="e">
        <f t="array" ref="B29">INDEX('Salary Detail (4)'!$C40:$BT40,0,MATCH(1,('Salary Detail (4)'!$C$14:$BT$14='Budget Narrative (4)'!$B$3)*('Salary Detail (4)'!$C$75:$BT$75='Budget Narrative (4)'!$I$2),0))</f>
        <v>#N/A</v>
      </c>
      <c r="C29" s="195" t="e">
        <f t="array" ref="C29">INDEX('Salary Detail (4)'!$C40:$BT40,0,MATCH(1,('Salary Detail (4)'!$C$13:$BT$13="New")*('Salary Detail (4)'!$C$75:$BT$75='Budget Narrative (4)'!$I$2),0))</f>
        <v>#N/A</v>
      </c>
      <c r="D29" s="653"/>
      <c r="E29" s="10"/>
      <c r="F29" s="664"/>
      <c r="I29" s="7"/>
      <c r="J29" s="14"/>
    </row>
    <row r="30" spans="1:10">
      <c r="A30" s="826">
        <f>'Salary Detail (4)'!A41</f>
        <v>0</v>
      </c>
      <c r="B30" s="6" t="e">
        <f t="array" ref="B30">INDEX('Salary Detail (4)'!$C41:$BT41,0,MATCH(1,('Salary Detail (4)'!$C$14:$BT$14='Budget Narrative (4)'!$B$3)*('Salary Detail (4)'!$C$75:$BT$75='Budget Narrative (4)'!$I$2),0))</f>
        <v>#N/A</v>
      </c>
      <c r="C30" s="195" t="e">
        <f t="array" ref="C30">INDEX('Salary Detail (4)'!$C41:$BT41,0,MATCH(1,('Salary Detail (4)'!$C$13:$BT$13="New")*('Salary Detail (4)'!$C$75:$BT$75='Budget Narrative (4)'!$I$2),0))</f>
        <v>#N/A</v>
      </c>
      <c r="D30" s="653"/>
      <c r="E30" s="10"/>
      <c r="F30" s="664"/>
      <c r="I30" s="7"/>
      <c r="J30" s="14"/>
    </row>
    <row r="31" spans="1:10">
      <c r="A31" s="826">
        <f>'Salary Detail (4)'!A42</f>
        <v>0</v>
      </c>
      <c r="B31" s="6" t="e">
        <f t="array" ref="B31">INDEX('Salary Detail (4)'!$C42:$BT42,0,MATCH(1,('Salary Detail (4)'!$C$14:$BT$14='Budget Narrative (4)'!$B$3)*('Salary Detail (4)'!$C$75:$BT$75='Budget Narrative (4)'!$I$2),0))</f>
        <v>#N/A</v>
      </c>
      <c r="C31" s="195" t="e">
        <f t="array" ref="C31">INDEX('Salary Detail (4)'!$C42:$BT42,0,MATCH(1,('Salary Detail (4)'!$C$13:$BT$13="New")*('Salary Detail (4)'!$C$75:$BT$75='Budget Narrative (4)'!$I$2),0))</f>
        <v>#N/A</v>
      </c>
      <c r="D31" s="653"/>
      <c r="E31" s="10"/>
      <c r="F31" s="664"/>
      <c r="I31" s="7"/>
      <c r="J31" s="14"/>
    </row>
    <row r="32" spans="1:10">
      <c r="A32" s="826">
        <f>'Salary Detail (4)'!A43</f>
        <v>0</v>
      </c>
      <c r="B32" s="6" t="e">
        <f t="array" ref="B32">INDEX('Salary Detail (4)'!$C43:$BT43,0,MATCH(1,('Salary Detail (4)'!$C$14:$BT$14='Budget Narrative (4)'!$B$3)*('Salary Detail (4)'!$C$75:$BT$75='Budget Narrative (4)'!$I$2),0))</f>
        <v>#N/A</v>
      </c>
      <c r="C32" s="195" t="e">
        <f t="array" ref="C32">INDEX('Salary Detail (4)'!$C43:$BT43,0,MATCH(1,('Salary Detail (4)'!$C$13:$BT$13="New")*('Salary Detail (4)'!$C$75:$BT$75='Budget Narrative (4)'!$I$2),0))</f>
        <v>#N/A</v>
      </c>
      <c r="D32" s="653"/>
      <c r="E32" s="10"/>
      <c r="F32" s="664"/>
      <c r="I32" s="7"/>
      <c r="J32" s="14"/>
    </row>
    <row r="33" spans="1:10">
      <c r="A33" s="826">
        <f>'Salary Detail (4)'!A44</f>
        <v>0</v>
      </c>
      <c r="B33" s="6" t="e">
        <f t="array" ref="B33">INDEX('Salary Detail (4)'!$C44:$BT44,0,MATCH(1,('Salary Detail (4)'!$C$14:$BT$14='Budget Narrative (4)'!$B$3)*('Salary Detail (4)'!$C$75:$BT$75='Budget Narrative (4)'!$I$2),0))</f>
        <v>#N/A</v>
      </c>
      <c r="C33" s="195" t="e">
        <f t="array" ref="C33">INDEX('Salary Detail (4)'!$C44:$BT44,0,MATCH(1,('Salary Detail (4)'!$C$13:$BT$13="New")*('Salary Detail (4)'!$C$75:$BT$75='Budget Narrative (4)'!$I$2),0))</f>
        <v>#N/A</v>
      </c>
      <c r="D33" s="653"/>
      <c r="E33" s="10"/>
      <c r="F33" s="664"/>
      <c r="I33" s="7"/>
      <c r="J33" s="14"/>
    </row>
    <row r="34" spans="1:10">
      <c r="A34" s="826">
        <f>'Salary Detail (4)'!A45</f>
        <v>0</v>
      </c>
      <c r="B34" s="6" t="e">
        <f t="array" ref="B34">INDEX('Salary Detail (4)'!$C45:$BT45,0,MATCH(1,('Salary Detail (4)'!$C$14:$BT$14='Budget Narrative (4)'!$B$3)*('Salary Detail (4)'!$C$75:$BT$75='Budget Narrative (4)'!$I$2),0))</f>
        <v>#N/A</v>
      </c>
      <c r="C34" s="195" t="e">
        <f t="array" ref="C34">INDEX('Salary Detail (4)'!$C45:$BT45,0,MATCH(1,('Salary Detail (4)'!$C$13:$BT$13="New")*('Salary Detail (4)'!$C$75:$BT$75='Budget Narrative (4)'!$I$2),0))</f>
        <v>#N/A</v>
      </c>
      <c r="D34" s="653"/>
      <c r="E34" s="10"/>
      <c r="F34" s="664"/>
      <c r="I34" s="7"/>
      <c r="J34" s="14"/>
    </row>
    <row r="35" spans="1:10">
      <c r="A35" s="826">
        <f>'Salary Detail (4)'!A46</f>
        <v>0</v>
      </c>
      <c r="B35" s="6" t="e">
        <f t="array" ref="B35">INDEX('Salary Detail (4)'!$C46:$BT46,0,MATCH(1,('Salary Detail (4)'!$C$14:$BT$14='Budget Narrative (4)'!$B$3)*('Salary Detail (4)'!$C$75:$BT$75='Budget Narrative (4)'!$I$2),0))</f>
        <v>#N/A</v>
      </c>
      <c r="C35" s="195" t="e">
        <f t="array" ref="C35">INDEX('Salary Detail (4)'!$C46:$BT46,0,MATCH(1,('Salary Detail (4)'!$C$13:$BT$13="New")*('Salary Detail (4)'!$C$75:$BT$75='Budget Narrative (4)'!$I$2),0))</f>
        <v>#N/A</v>
      </c>
      <c r="D35" s="653"/>
      <c r="E35" s="10"/>
      <c r="F35" s="664"/>
      <c r="I35" s="7"/>
      <c r="J35" s="14"/>
    </row>
    <row r="36" spans="1:10">
      <c r="A36" s="826">
        <f>'Salary Detail (4)'!A47</f>
        <v>0</v>
      </c>
      <c r="B36" s="6" t="e">
        <f t="array" ref="B36">INDEX('Salary Detail (4)'!$C47:$BT47,0,MATCH(1,('Salary Detail (4)'!$C$14:$BT$14='Budget Narrative (4)'!$B$3)*('Salary Detail (4)'!$C$75:$BT$75='Budget Narrative (4)'!$I$2),0))</f>
        <v>#N/A</v>
      </c>
      <c r="C36" s="195" t="e">
        <f t="array" ref="C36">INDEX('Salary Detail (4)'!$C47:$BT47,0,MATCH(1,('Salary Detail (4)'!$C$13:$BT$13="New")*('Salary Detail (4)'!$C$75:$BT$75='Budget Narrative (4)'!$I$2),0))</f>
        <v>#N/A</v>
      </c>
      <c r="D36" s="653"/>
      <c r="E36" s="10"/>
      <c r="F36" s="664"/>
      <c r="I36" s="7"/>
      <c r="J36" s="14"/>
    </row>
    <row r="37" spans="1:10">
      <c r="A37" s="826">
        <f>'Salary Detail (4)'!A48</f>
        <v>0</v>
      </c>
      <c r="B37" s="6" t="e">
        <f t="array" ref="B37">INDEX('Salary Detail (4)'!$C48:$BT48,0,MATCH(1,('Salary Detail (4)'!$C$14:$BT$14='Budget Narrative (4)'!$B$3)*('Salary Detail (4)'!$C$75:$BT$75='Budget Narrative (4)'!$I$2),0))</f>
        <v>#N/A</v>
      </c>
      <c r="C37" s="195" t="e">
        <f t="array" ref="C37">INDEX('Salary Detail (4)'!$C48:$BT48,0,MATCH(1,('Salary Detail (4)'!$C$13:$BT$13="New")*('Salary Detail (4)'!$C$75:$BT$75='Budget Narrative (4)'!$I$2),0))</f>
        <v>#N/A</v>
      </c>
      <c r="D37" s="653"/>
      <c r="E37" s="10"/>
      <c r="F37" s="664"/>
      <c r="I37" s="7"/>
      <c r="J37" s="14"/>
    </row>
    <row r="38" spans="1:10">
      <c r="A38" s="826">
        <f>'Salary Detail (4)'!A49</f>
        <v>0</v>
      </c>
      <c r="B38" s="6" t="e">
        <f t="array" ref="B38">INDEX('Salary Detail (4)'!$C49:$BT49,0,MATCH(1,('Salary Detail (4)'!$C$14:$BT$14='Budget Narrative (4)'!$B$3)*('Salary Detail (4)'!$C$75:$BT$75='Budget Narrative (4)'!$I$2),0))</f>
        <v>#N/A</v>
      </c>
      <c r="C38" s="195" t="e">
        <f t="array" ref="C38">INDEX('Salary Detail (4)'!$C49:$BT49,0,MATCH(1,('Salary Detail (4)'!$C$13:$BT$13="New")*('Salary Detail (4)'!$C$75:$BT$75='Budget Narrative (4)'!$I$2),0))</f>
        <v>#N/A</v>
      </c>
      <c r="D38" s="653"/>
      <c r="E38" s="10"/>
      <c r="F38" s="664"/>
      <c r="I38" s="7"/>
      <c r="J38" s="14"/>
    </row>
    <row r="39" spans="1:10">
      <c r="A39" s="826">
        <f>'Salary Detail (4)'!A50</f>
        <v>0</v>
      </c>
      <c r="B39" s="6" t="e">
        <f t="array" ref="B39">INDEX('Salary Detail (4)'!$C50:$BT50,0,MATCH(1,('Salary Detail (4)'!$C$14:$BT$14='Budget Narrative (4)'!$B$3)*('Salary Detail (4)'!$C$75:$BT$75='Budget Narrative (4)'!$I$2),0))</f>
        <v>#N/A</v>
      </c>
      <c r="C39" s="195" t="e">
        <f t="array" ref="C39">INDEX('Salary Detail (4)'!$C50:$BT50,0,MATCH(1,('Salary Detail (4)'!$C$13:$BT$13="New")*('Salary Detail (4)'!$C$75:$BT$75='Budget Narrative (4)'!$I$2),0))</f>
        <v>#N/A</v>
      </c>
      <c r="D39" s="653"/>
      <c r="E39" s="10"/>
      <c r="F39" s="664"/>
      <c r="I39" s="7"/>
      <c r="J39" s="14"/>
    </row>
    <row r="40" spans="1:10">
      <c r="A40" s="826">
        <f>'Salary Detail (4)'!A51</f>
        <v>0</v>
      </c>
      <c r="B40" s="6" t="e">
        <f t="array" ref="B40">INDEX('Salary Detail (4)'!$C51:$BT51,0,MATCH(1,('Salary Detail (4)'!$C$14:$BT$14='Budget Narrative (4)'!$B$3)*('Salary Detail (4)'!$C$75:$BT$75='Budget Narrative (4)'!$I$2),0))</f>
        <v>#N/A</v>
      </c>
      <c r="C40" s="195" t="e">
        <f t="array" ref="C40">INDEX('Salary Detail (4)'!$C51:$BT51,0,MATCH(1,('Salary Detail (4)'!$C$13:$BT$13="New")*('Salary Detail (4)'!$C$75:$BT$75='Budget Narrative (4)'!$I$2),0))</f>
        <v>#N/A</v>
      </c>
      <c r="D40" s="653"/>
      <c r="E40" s="3"/>
      <c r="F40" s="664"/>
    </row>
    <row r="41" spans="1:10">
      <c r="A41" s="826">
        <f>'Salary Detail (4)'!A52</f>
        <v>0</v>
      </c>
      <c r="B41" s="6" t="e">
        <f t="array" ref="B41">INDEX('Salary Detail (4)'!$C52:$BT52,0,MATCH(1,('Salary Detail (4)'!$C$14:$BT$14='Budget Narrative (4)'!$B$3)*('Salary Detail (4)'!$C$75:$BT$75='Budget Narrative (4)'!$I$2),0))</f>
        <v>#N/A</v>
      </c>
      <c r="C41" s="195" t="e">
        <f t="array" ref="C41">INDEX('Salary Detail (4)'!$C52:$BT52,0,MATCH(1,('Salary Detail (4)'!$C$13:$BT$13="New")*('Salary Detail (4)'!$C$75:$BT$75='Budget Narrative (4)'!$I$2),0))</f>
        <v>#N/A</v>
      </c>
      <c r="D41" s="653"/>
      <c r="E41" s="3"/>
      <c r="F41" s="664"/>
    </row>
    <row r="42" spans="1:10" ht="15.65" customHeight="1">
      <c r="A42" s="826">
        <f>'Salary Detail (4)'!A53</f>
        <v>0</v>
      </c>
      <c r="B42" s="6" t="e">
        <f t="array" ref="B42">INDEX('Salary Detail (4)'!$C53:$BT53,0,MATCH(1,('Salary Detail (4)'!$C$14:$BT$14='Budget Narrative (4)'!$B$3)*('Salary Detail (4)'!$C$75:$BT$75='Budget Narrative (4)'!$I$2),0))</f>
        <v>#N/A</v>
      </c>
      <c r="C42" s="195" t="e">
        <f t="array" ref="C42">INDEX('Salary Detail (4)'!$C53:$BT53,0,MATCH(1,('Salary Detail (4)'!$C$13:$BT$13="New")*('Salary Detail (4)'!$C$75:$BT$75='Budget Narrative (4)'!$I$2),0))</f>
        <v>#N/A</v>
      </c>
      <c r="D42" s="653"/>
      <c r="E42" s="10"/>
      <c r="F42" s="664"/>
      <c r="I42" s="7"/>
      <c r="J42" s="14"/>
    </row>
    <row r="43" spans="1:10" ht="15.65" customHeight="1">
      <c r="A43" s="826">
        <f>'Salary Detail (4)'!A54</f>
        <v>0</v>
      </c>
      <c r="B43" s="6" t="e">
        <f t="array" ref="B43">INDEX('Salary Detail (4)'!$C54:$BT54,0,MATCH(1,('Salary Detail (4)'!$C$14:$BT$14='Budget Narrative (4)'!$B$3)*('Salary Detail (4)'!$C$75:$BT$75='Budget Narrative (4)'!$I$2),0))</f>
        <v>#N/A</v>
      </c>
      <c r="C43" s="195" t="e">
        <f t="array" ref="C43">INDEX('Salary Detail (4)'!$C54:$BT54,0,MATCH(1,('Salary Detail (4)'!$C$13:$BT$13="New")*('Salary Detail (4)'!$C$75:$BT$75='Budget Narrative (4)'!$I$2),0))</f>
        <v>#N/A</v>
      </c>
      <c r="D43" s="653"/>
      <c r="E43" s="10"/>
      <c r="F43" s="664"/>
      <c r="I43" s="7"/>
      <c r="J43" s="14"/>
    </row>
    <row r="44" spans="1:10" ht="15.65" customHeight="1">
      <c r="A44" s="826">
        <f>'Salary Detail (4)'!A55</f>
        <v>0</v>
      </c>
      <c r="B44" s="6" t="e">
        <f t="array" ref="B44">INDEX('Salary Detail (4)'!$C55:$BT55,0,MATCH(1,('Salary Detail (4)'!$C$14:$BT$14='Budget Narrative (4)'!$B$3)*('Salary Detail (4)'!$C$75:$BT$75='Budget Narrative (4)'!$I$2),0))</f>
        <v>#N/A</v>
      </c>
      <c r="C44" s="195" t="e">
        <f t="array" ref="C44">INDEX('Salary Detail (4)'!$C55:$BT55,0,MATCH(1,('Salary Detail (4)'!$C$13:$BT$13="New")*('Salary Detail (4)'!$C$75:$BT$75='Budget Narrative (4)'!$I$2),0))</f>
        <v>#N/A</v>
      </c>
      <c r="D44" s="653"/>
      <c r="E44" s="10"/>
      <c r="F44" s="664"/>
      <c r="I44" s="7"/>
      <c r="J44" s="14"/>
    </row>
    <row r="45" spans="1:10" ht="15.65" customHeight="1">
      <c r="A45" s="829">
        <f>'Salary Detail (4)'!A56</f>
        <v>0</v>
      </c>
      <c r="B45" s="6" t="e">
        <f t="array" ref="B45">INDEX('Salary Detail (4)'!$C56:$BT56,0,MATCH(1,('Salary Detail (4)'!$C$14:$BT$14='Budget Narrative (4)'!$B$3)*('Salary Detail (4)'!$C$75:$BT$75='Budget Narrative (4)'!$I$2),0))</f>
        <v>#N/A</v>
      </c>
      <c r="C45" s="195" t="e">
        <f t="array" ref="C45">INDEX('Salary Detail (4)'!$C56:$BT56,0,MATCH(1,('Salary Detail (4)'!$C$13:$BT$13="New")*('Salary Detail (4)'!$C$75:$BT$75='Budget Narrative (4)'!$I$2),0))</f>
        <v>#N/A</v>
      </c>
      <c r="D45" s="654"/>
      <c r="E45" s="178"/>
      <c r="F45" s="664"/>
      <c r="I45" s="7"/>
      <c r="J45" s="14"/>
    </row>
    <row r="46" spans="1:10" ht="15.65"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(4)'!$C61:$BT61,0,MATCH(1,('Salary Detail (4)'!$C$13:$BT$13="New")*('Salary Detail (4)'!$C$75:$BT$75='Budget Narrative (4)'!$I$2),0))</f>
        <v>#N/A</v>
      </c>
      <c r="D47" s="746" t="s">
        <v>335</v>
      </c>
      <c r="E47" s="747"/>
      <c r="F47" s="748"/>
      <c r="G47" s="727"/>
      <c r="H47" s="728"/>
      <c r="I47" s="729"/>
      <c r="J47" s="730"/>
    </row>
    <row r="48" spans="1:10" s="731" customFormat="1" ht="16.5" customHeight="1" thickBot="1">
      <c r="A48" s="1467" t="s">
        <v>336</v>
      </c>
      <c r="B48" s="1468"/>
      <c r="C48" s="723" t="e">
        <f>C46+C47</f>
        <v>#N/A</v>
      </c>
      <c r="D48" s="724"/>
      <c r="E48" s="725"/>
      <c r="F48" s="726"/>
      <c r="G48" s="727"/>
      <c r="H48" s="728"/>
      <c r="I48" s="729"/>
      <c r="J48" s="730"/>
    </row>
    <row r="49" spans="1:10" ht="13" thickBot="1">
      <c r="A49" s="10"/>
      <c r="B49" s="12"/>
      <c r="C49" s="181"/>
      <c r="E49" s="10"/>
      <c r="F49" s="10"/>
      <c r="G49" s="705"/>
      <c r="I49" s="7"/>
      <c r="J49" s="4"/>
    </row>
    <row r="50" spans="1:10" s="4" customFormat="1" ht="39" customHeight="1">
      <c r="A50" s="1465" t="s">
        <v>263</v>
      </c>
      <c r="B50" s="1466"/>
      <c r="C50" s="212" t="s">
        <v>290</v>
      </c>
      <c r="D50" s="211" t="s">
        <v>330</v>
      </c>
      <c r="E50" s="213" t="s">
        <v>331</v>
      </c>
      <c r="F50" s="198"/>
      <c r="G50" s="704"/>
      <c r="H50" s="704"/>
    </row>
    <row r="51" spans="1:10">
      <c r="A51" s="1462" t="str">
        <f>'Operating Detail (4)'!A14</f>
        <v>Rental of Property</v>
      </c>
      <c r="B51" s="1463"/>
      <c r="C51" s="228" t="e">
        <f t="array" ref="C51">INDEX('Operating Detail (4)'!$C14:$AF14,0,MATCH(1,('Operating Detail (4)'!$C$12:$AF$12="New")*('Operating Detail (4)'!$C$121:$AF$121='Budget Narrative (4)'!$I$2),0))</f>
        <v>#N/A</v>
      </c>
      <c r="D51" s="657"/>
      <c r="E51" s="658"/>
      <c r="F51" s="827"/>
      <c r="I51" s="11"/>
      <c r="J51" s="4"/>
    </row>
    <row r="52" spans="1:10">
      <c r="A52" s="1462" t="str">
        <f>'Operating Detail (4)'!A15</f>
        <v xml:space="preserve">Utilities(Elec, Water, Gas, Phone, Scavenger) </v>
      </c>
      <c r="B52" s="1463"/>
      <c r="C52" s="228" t="e">
        <f t="array" ref="C52">INDEX('Operating Detail (4)'!$C15:$AF15,0,MATCH(1,('Operating Detail (4)'!$C$12:$AF$12="New")*('Operating Detail (4)'!$C$121:$AF$121='Budget Narrative (4)'!$I$2),0))</f>
        <v>#N/A</v>
      </c>
      <c r="D52" s="657"/>
      <c r="E52" s="659"/>
      <c r="F52" s="827"/>
      <c r="I52" s="11"/>
      <c r="J52" s="4"/>
    </row>
    <row r="53" spans="1:10">
      <c r="A53" s="1462" t="str">
        <f>'Operating Detail (4)'!A16</f>
        <v>Office Supplies, Postage</v>
      </c>
      <c r="B53" s="1463"/>
      <c r="C53" s="228" t="e">
        <f t="array" ref="C53">INDEX('Operating Detail (4)'!$C16:$AF16,0,MATCH(1,('Operating Detail (4)'!$C$12:$AF$12="New")*('Operating Detail (4)'!$C$121:$AF$121='Budget Narrative (4)'!$I$2),0))</f>
        <v>#N/A</v>
      </c>
      <c r="D53" s="657"/>
      <c r="E53" s="660"/>
      <c r="F53" s="827"/>
      <c r="I53" s="7"/>
      <c r="J53" s="14"/>
    </row>
    <row r="54" spans="1:10">
      <c r="A54" s="1462" t="str">
        <f>'Operating Detail (4)'!A17</f>
        <v>Building Maintenance Supplies and Repair</v>
      </c>
      <c r="B54" s="1463"/>
      <c r="C54" s="228" t="e">
        <f t="array" ref="C54">INDEX('Operating Detail (4)'!$C17:$AF17,0,MATCH(1,('Operating Detail (4)'!$C$12:$AF$12="New")*('Operating Detail (4)'!$C$121:$AF$121='Budget Narrative (4)'!$I$2),0))</f>
        <v>#N/A</v>
      </c>
      <c r="D54" s="657"/>
      <c r="E54" s="659"/>
      <c r="F54" s="827"/>
      <c r="I54" s="7"/>
      <c r="J54" s="14"/>
    </row>
    <row r="55" spans="1:10">
      <c r="A55" s="1462" t="str">
        <f>'Operating Detail (4)'!A18</f>
        <v>Printing and Reproduction</v>
      </c>
      <c r="B55" s="1463"/>
      <c r="C55" s="228" t="e">
        <f t="array" ref="C55">INDEX('Operating Detail (4)'!$C18:$AF18,0,MATCH(1,('Operating Detail (4)'!$C$12:$AF$12="New")*('Operating Detail (4)'!$C$121:$AF$121='Budget Narrative (4)'!$I$2),0))</f>
        <v>#N/A</v>
      </c>
      <c r="D55" s="657"/>
      <c r="E55" s="659"/>
      <c r="F55" s="827"/>
      <c r="I55" s="11"/>
      <c r="J55" s="14"/>
    </row>
    <row r="56" spans="1:10">
      <c r="A56" s="1462" t="str">
        <f>'Operating Detail (4)'!A19</f>
        <v>Insurance</v>
      </c>
      <c r="B56" s="1463"/>
      <c r="C56" s="228" t="e">
        <f t="array" ref="C56">INDEX('Operating Detail (4)'!$C19:$AF19,0,MATCH(1,('Operating Detail (4)'!$C$12:$AF$12="New")*('Operating Detail (4)'!$C$121:$AF$121='Budget Narrative (4)'!$I$2),0))</f>
        <v>#N/A</v>
      </c>
      <c r="D56" s="657"/>
      <c r="E56" s="659"/>
      <c r="F56" s="827"/>
      <c r="I56" s="11"/>
      <c r="J56" s="14"/>
    </row>
    <row r="57" spans="1:10">
      <c r="A57" s="1462" t="str">
        <f>'Operating Detail (4)'!A20</f>
        <v>Staff Training</v>
      </c>
      <c r="B57" s="1463"/>
      <c r="C57" s="228" t="e">
        <f t="array" ref="C57">INDEX('Operating Detail (4)'!$C20:$AF20,0,MATCH(1,('Operating Detail (4)'!$C$12:$AF$12="New")*('Operating Detail (4)'!$C$121:$AF$121='Budget Narrative (4)'!$I$2),0))</f>
        <v>#N/A</v>
      </c>
      <c r="D57" s="657"/>
      <c r="E57" s="659"/>
      <c r="F57" s="827"/>
      <c r="I57" s="11"/>
      <c r="J57" s="14"/>
    </row>
    <row r="58" spans="1:10">
      <c r="A58" s="1462" t="str">
        <f>'Operating Detail (4)'!A21</f>
        <v>Staff Travel-(Local &amp; Out of Town)</v>
      </c>
      <c r="B58" s="1463"/>
      <c r="C58" s="228" t="e">
        <f t="array" ref="C58">INDEX('Operating Detail (4)'!$C21:$AF21,0,MATCH(1,('Operating Detail (4)'!$C$12:$AF$12="New")*('Operating Detail (4)'!$C$121:$AF$121='Budget Narrative (4)'!$I$2),0))</f>
        <v>#N/A</v>
      </c>
      <c r="D58" s="657"/>
      <c r="E58" s="659"/>
      <c r="F58" s="827"/>
      <c r="I58" s="11"/>
      <c r="J58" s="14"/>
    </row>
    <row r="59" spans="1:10">
      <c r="A59" s="1462" t="str">
        <f>'Operating Detail (4)'!A22</f>
        <v>Rental of Equipment</v>
      </c>
      <c r="B59" s="1463"/>
      <c r="C59" s="228" t="e">
        <f t="array" ref="C59">INDEX('Operating Detail (4)'!$C22:$AF22,0,MATCH(1,('Operating Detail (4)'!$C$12:$AF$12="New")*('Operating Detail (4)'!$C$121:$AF$121='Budget Narrative (4)'!$I$2),0))</f>
        <v>#N/A</v>
      </c>
      <c r="D59" s="657"/>
      <c r="E59" s="659"/>
      <c r="F59" s="827"/>
      <c r="I59" s="11"/>
      <c r="J59" s="14"/>
    </row>
    <row r="60" spans="1:10">
      <c r="A60" s="1469">
        <f>'Operating Detail (4)'!A23</f>
        <v>0</v>
      </c>
      <c r="B60" s="1470"/>
      <c r="C60" s="228" t="e">
        <f t="array" ref="C60">INDEX('Operating Detail (4)'!$C23:$AF23,0,MATCH(1,('Operating Detail (4)'!$C$12:$AF$12="New")*('Operating Detail (4)'!$C$121:$AF$121='Budget Narrative (4)'!$I$2),0))</f>
        <v>#N/A</v>
      </c>
      <c r="D60" s="657"/>
      <c r="E60" s="659"/>
      <c r="F60" s="827"/>
      <c r="I60" s="11"/>
      <c r="J60" s="14"/>
    </row>
    <row r="61" spans="1:10">
      <c r="A61" s="1469">
        <f>'Operating Detail (4)'!A24</f>
        <v>0</v>
      </c>
      <c r="B61" s="1470"/>
      <c r="C61" s="228" t="e">
        <f t="array" ref="C61">INDEX('Operating Detail (4)'!$C24:$AF24,0,MATCH(1,('Operating Detail (4)'!$C$12:$AF$12="New")*('Operating Detail (4)'!$C$121:$AF$121='Budget Narrative (4)'!$I$2),0))</f>
        <v>#N/A</v>
      </c>
      <c r="D61" s="657"/>
      <c r="E61" s="659"/>
      <c r="F61" s="827"/>
      <c r="I61" s="7"/>
      <c r="J61" s="14"/>
    </row>
    <row r="62" spans="1:10">
      <c r="A62" s="1469">
        <f>'Operating Detail (4)'!A25</f>
        <v>0</v>
      </c>
      <c r="B62" s="1470"/>
      <c r="C62" s="228" t="e">
        <f t="array" ref="C62">INDEX('Operating Detail (4)'!$C25:$AF25,0,MATCH(1,('Operating Detail (4)'!$C$12:$AF$12="New")*('Operating Detail (4)'!$C$121:$AF$121='Budget Narrative (4)'!$I$2),0))</f>
        <v>#N/A</v>
      </c>
      <c r="D62" s="657"/>
      <c r="E62" s="659"/>
      <c r="F62" s="827"/>
      <c r="I62" s="7"/>
      <c r="J62" s="14"/>
    </row>
    <row r="63" spans="1:10">
      <c r="A63" s="1469">
        <f>'Operating Detail (4)'!A26</f>
        <v>0</v>
      </c>
      <c r="B63" s="1470"/>
      <c r="C63" s="228" t="e">
        <f t="array" ref="C63">INDEX('Operating Detail (4)'!$C26:$AF26,0,MATCH(1,('Operating Detail (4)'!$C$12:$AF$12="New")*('Operating Detail (4)'!$C$121:$AF$121='Budget Narrative (4)'!$I$2),0))</f>
        <v>#N/A</v>
      </c>
      <c r="D63" s="657"/>
      <c r="E63" s="659"/>
      <c r="F63" s="827"/>
      <c r="I63" s="7"/>
      <c r="J63" s="14"/>
    </row>
    <row r="64" spans="1:10">
      <c r="A64" s="1469">
        <f>'Operating Detail (4)'!A27</f>
        <v>0</v>
      </c>
      <c r="B64" s="1470"/>
      <c r="C64" s="228" t="e">
        <f t="array" ref="C64">INDEX('Operating Detail (4)'!$C27:$AF27,0,MATCH(1,('Operating Detail (4)'!$C$12:$AF$12="New")*('Operating Detail (4)'!$C$121:$AF$121='Budget Narrative (4)'!$I$2),0))</f>
        <v>#N/A</v>
      </c>
      <c r="D64" s="657"/>
      <c r="E64" s="659"/>
      <c r="F64" s="827"/>
      <c r="I64" s="7"/>
      <c r="J64" s="14"/>
    </row>
    <row r="65" spans="1:10">
      <c r="A65" s="1469">
        <f>'Operating Detail (4)'!A28</f>
        <v>0</v>
      </c>
      <c r="B65" s="1470"/>
      <c r="C65" s="228" t="e">
        <f t="array" ref="C65">INDEX('Operating Detail (4)'!$C28:$AF28,0,MATCH(1,('Operating Detail (4)'!$C$12:$AF$12="New")*('Operating Detail (4)'!$C$121:$AF$121='Budget Narrative (4)'!$I$2),0))</f>
        <v>#N/A</v>
      </c>
      <c r="D65" s="657"/>
      <c r="E65" s="659"/>
      <c r="F65" s="827"/>
    </row>
    <row r="66" spans="1:10">
      <c r="A66" s="1469">
        <f>'Operating Detail (4)'!A29</f>
        <v>0</v>
      </c>
      <c r="B66" s="1470"/>
      <c r="C66" s="228" t="e">
        <f t="array" ref="C66">INDEX('Operating Detail (4)'!$C29:$AF29,0,MATCH(1,('Operating Detail (4)'!$C$12:$AF$12="New")*('Operating Detail (4)'!$C$121:$AF$121='Budget Narrative (4)'!$I$2),0))</f>
        <v>#N/A</v>
      </c>
      <c r="D66" s="657"/>
      <c r="E66" s="659"/>
      <c r="F66" s="827"/>
      <c r="I66" s="7"/>
      <c r="J66" s="14"/>
    </row>
    <row r="67" spans="1:10">
      <c r="A67" s="1469">
        <f>'Operating Detail (4)'!A30</f>
        <v>0</v>
      </c>
      <c r="B67" s="1470"/>
      <c r="C67" s="228" t="e">
        <f t="array" ref="C67">INDEX('Operating Detail (4)'!$C30:$AF30,0,MATCH(1,('Operating Detail (4)'!$C$12:$AF$12="New")*('Operating Detail (4)'!$C$121:$AF$121='Budget Narrative (4)'!$I$2),0))</f>
        <v>#N/A</v>
      </c>
      <c r="D67" s="657"/>
      <c r="E67" s="659"/>
      <c r="F67" s="827"/>
      <c r="I67" s="7"/>
      <c r="J67" s="14"/>
    </row>
    <row r="68" spans="1:10">
      <c r="A68" s="1469">
        <f>'Operating Detail (4)'!A31</f>
        <v>0</v>
      </c>
      <c r="B68" s="1470"/>
      <c r="C68" s="228" t="e">
        <f t="array" ref="C68">INDEX('Operating Detail (4)'!$C31:$AF31,0,MATCH(1,('Operating Detail (4)'!$C$12:$AF$12="New")*('Operating Detail (4)'!$C$121:$AF$121='Budget Narrative (4)'!$I$2),0))</f>
        <v>#N/A</v>
      </c>
      <c r="D68" s="657"/>
      <c r="E68" s="659"/>
      <c r="F68" s="827"/>
      <c r="I68" s="7"/>
      <c r="J68" s="14"/>
    </row>
    <row r="69" spans="1:10">
      <c r="A69" s="1469">
        <f>'Operating Detail (4)'!A32</f>
        <v>0</v>
      </c>
      <c r="B69" s="1470"/>
      <c r="C69" s="228" t="e">
        <f t="array" ref="C69">INDEX('Operating Detail (4)'!$C32:$AF32,0,MATCH(1,('Operating Detail (4)'!$C$12:$AF$12="New")*('Operating Detail (4)'!$C$121:$AF$121='Budget Narrative (4)'!$I$2),0))</f>
        <v>#N/A</v>
      </c>
      <c r="D69" s="657"/>
      <c r="E69" s="659"/>
      <c r="F69" s="827"/>
      <c r="I69" s="7"/>
    </row>
    <row r="70" spans="1:10">
      <c r="A70" s="1469">
        <f>'Operating Detail (4)'!A33</f>
        <v>0</v>
      </c>
      <c r="B70" s="1470"/>
      <c r="C70" s="228" t="e">
        <f t="array" ref="C70">INDEX('Operating Detail (4)'!$C33:$AF33,0,MATCH(1,('Operating Detail (4)'!$C$12:$AF$12="New")*('Operating Detail (4)'!$C$121:$AF$121='Budget Narrative (4)'!$I$2),0))</f>
        <v>#N/A</v>
      </c>
      <c r="D70" s="657"/>
      <c r="E70" s="659"/>
      <c r="F70" s="827"/>
      <c r="I70" s="7"/>
      <c r="J70" s="14"/>
    </row>
    <row r="71" spans="1:10">
      <c r="A71" s="1469">
        <f>'Operating Detail (4)'!A34</f>
        <v>0</v>
      </c>
      <c r="B71" s="1470"/>
      <c r="C71" s="228" t="e">
        <f t="array" ref="C71">INDEX('Operating Detail (4)'!$C34:$AF34,0,MATCH(1,('Operating Detail (4)'!$C$12:$AF$12="New")*('Operating Detail (4)'!$C$121:$AF$121='Budget Narrative (4)'!$I$2),0))</f>
        <v>#N/A</v>
      </c>
      <c r="D71" s="657"/>
      <c r="E71" s="659"/>
      <c r="F71" s="827"/>
      <c r="I71" s="7"/>
      <c r="J71" s="14"/>
    </row>
    <row r="72" spans="1:10">
      <c r="A72" s="1469">
        <f>'Operating Detail (4)'!A35</f>
        <v>0</v>
      </c>
      <c r="B72" s="1470"/>
      <c r="C72" s="228" t="e">
        <f t="array" ref="C72">INDEX('Operating Detail (4)'!$C35:$AF35,0,MATCH(1,('Operating Detail (4)'!$C$12:$AF$12="New")*('Operating Detail (4)'!$C$121:$AF$121='Budget Narrative (4)'!$I$2),0))</f>
        <v>#N/A</v>
      </c>
      <c r="D72" s="657"/>
      <c r="E72" s="659"/>
      <c r="F72" s="827"/>
      <c r="I72" s="7"/>
      <c r="J72" s="14"/>
    </row>
    <row r="73" spans="1:10">
      <c r="A73" s="1469">
        <f>'Operating Detail (4)'!A36</f>
        <v>0</v>
      </c>
      <c r="B73" s="1470"/>
      <c r="C73" s="228" t="e">
        <f t="array" ref="C73">INDEX('Operating Detail (4)'!$C36:$AF36,0,MATCH(1,('Operating Detail (4)'!$C$12:$AF$12="New")*('Operating Detail (4)'!$C$121:$AF$121='Budget Narrative (4)'!$I$2),0))</f>
        <v>#N/A</v>
      </c>
      <c r="D73" s="657"/>
      <c r="E73" s="659"/>
      <c r="F73" s="827"/>
    </row>
    <row r="74" spans="1:10">
      <c r="A74" s="1469">
        <f>'Operating Detail (4)'!A37</f>
        <v>0</v>
      </c>
      <c r="B74" s="1470"/>
      <c r="C74" s="228" t="e">
        <f t="array" ref="C74">INDEX('Operating Detail (4)'!$C37:$AF37,0,MATCH(1,('Operating Detail (4)'!$C$12:$AF$12="New")*('Operating Detail (4)'!$C$121:$AF$121='Budget Narrative (4)'!$I$2),0))</f>
        <v>#N/A</v>
      </c>
      <c r="D74" s="657"/>
      <c r="E74" s="659"/>
      <c r="F74" s="827"/>
      <c r="I74" s="7"/>
      <c r="J74" s="4"/>
    </row>
    <row r="75" spans="1:10">
      <c r="A75" s="1469">
        <f>'Operating Detail (4)'!A38</f>
        <v>0</v>
      </c>
      <c r="B75" s="1470"/>
      <c r="C75" s="228" t="e">
        <f t="array" ref="C75">INDEX('Operating Detail (4)'!$C38:$AF38,0,MATCH(1,('Operating Detail (4)'!$C$12:$AF$12="New")*('Operating Detail (4)'!$C$121:$AF$121='Budget Narrative (4)'!$I$2),0))</f>
        <v>#N/A</v>
      </c>
      <c r="D75" s="657"/>
      <c r="E75" s="659"/>
      <c r="F75" s="827"/>
      <c r="I75" s="7"/>
      <c r="J75" s="4"/>
    </row>
    <row r="76" spans="1:10">
      <c r="A76" s="1469">
        <f>'Operating Detail (4)'!A39</f>
        <v>0</v>
      </c>
      <c r="B76" s="1470"/>
      <c r="C76" s="228" t="e">
        <f t="array" ref="C76">INDEX('Operating Detail (4)'!$C39:$AF39,0,MATCH(1,('Operating Detail (4)'!$C$12:$AF$12="New")*('Operating Detail (4)'!$C$121:$AF$121='Budget Narrative (4)'!$I$2),0))</f>
        <v>#N/A</v>
      </c>
      <c r="D76" s="657"/>
      <c r="E76" s="659"/>
      <c r="F76" s="827"/>
      <c r="I76" s="7"/>
      <c r="J76" s="4"/>
    </row>
    <row r="77" spans="1:10">
      <c r="A77" s="1469">
        <f>'Operating Detail (4)'!A40</f>
        <v>0</v>
      </c>
      <c r="B77" s="1470"/>
      <c r="C77" s="228" t="e">
        <f t="array" ref="C77">INDEX('Operating Detail (4)'!$C40:$AF40,0,MATCH(1,('Operating Detail (4)'!$C$12:$AF$12="New")*('Operating Detail (4)'!$C$121:$AF$121='Budget Narrative (4)'!$I$2),0))</f>
        <v>#N/A</v>
      </c>
      <c r="D77" s="657"/>
      <c r="E77" s="659"/>
      <c r="F77" s="827"/>
    </row>
    <row r="78" spans="1:10">
      <c r="A78" s="1469">
        <f>'Operating Detail (4)'!A41</f>
        <v>0</v>
      </c>
      <c r="B78" s="1470"/>
      <c r="C78" s="228" t="e">
        <f t="array" ref="C78">INDEX('Operating Detail (4)'!$C41:$AF41,0,MATCH(1,('Operating Detail (4)'!$C$12:$AF$12="New")*('Operating Detail (4)'!$C$121:$AF$121='Budget Narrative (4)'!$I$2),0))</f>
        <v>#N/A</v>
      </c>
      <c r="D78" s="657"/>
      <c r="E78" s="659"/>
      <c r="F78" s="827"/>
      <c r="I78" s="7"/>
      <c r="J78" s="14"/>
    </row>
    <row r="79" spans="1:10">
      <c r="A79" s="1469">
        <f>'Operating Detail (4)'!A42</f>
        <v>0</v>
      </c>
      <c r="B79" s="1470"/>
      <c r="C79" s="228" t="e">
        <f t="array" ref="C79">INDEX('Operating Detail (4)'!$C42:$AF42,0,MATCH(1,('Operating Detail (4)'!$C$12:$AF$12="New")*('Operating Detail (4)'!$C$121:$AF$121='Budget Narrative (4)'!$I$2),0))</f>
        <v>#N/A</v>
      </c>
      <c r="D79" s="657"/>
      <c r="E79" s="659"/>
      <c r="F79" s="827"/>
      <c r="I79" s="7"/>
      <c r="J79" s="14"/>
    </row>
    <row r="80" spans="1:10">
      <c r="A80" s="1469">
        <f>'Operating Detail (4)'!A43</f>
        <v>0</v>
      </c>
      <c r="B80" s="1470"/>
      <c r="C80" s="228" t="e">
        <f t="array" ref="C80">INDEX('Operating Detail (4)'!$C43:$AF43,0,MATCH(1,('Operating Detail (4)'!$C$12:$AF$12="New")*('Operating Detail (4)'!$C$121:$AF$121='Budget Narrative (4)'!$I$2),0))</f>
        <v>#N/A</v>
      </c>
      <c r="D80" s="657"/>
      <c r="E80" s="659"/>
      <c r="F80" s="827"/>
      <c r="I80" s="7"/>
      <c r="J80" s="14"/>
    </row>
    <row r="81" spans="1:10">
      <c r="A81" s="1469">
        <f>'Operating Detail (4)'!A44</f>
        <v>0</v>
      </c>
      <c r="B81" s="1470"/>
      <c r="C81" s="228" t="e">
        <f t="array" ref="C81">INDEX('Operating Detail (4)'!$C44:$AF44,0,MATCH(1,('Operating Detail (4)'!$C$12:$AF$12="New")*('Operating Detail (4)'!$C$121:$AF$121='Budget Narrative (4)'!$I$2),0))</f>
        <v>#N/A</v>
      </c>
      <c r="D81" s="657"/>
      <c r="E81" s="659"/>
      <c r="F81" s="827"/>
      <c r="I81" s="7"/>
      <c r="J81" s="14"/>
    </row>
    <row r="82" spans="1:10">
      <c r="A82" s="1469">
        <f>'Operating Detail (4)'!A45</f>
        <v>0</v>
      </c>
      <c r="B82" s="1470"/>
      <c r="C82" s="228" t="e">
        <f t="array" ref="C82">INDEX('Operating Detail (4)'!$C45:$AF45,0,MATCH(1,('Operating Detail (4)'!$C$12:$AF$12="New")*('Operating Detail (4)'!$C$121:$AF$121='Budget Narrative (4)'!$I$2),0))</f>
        <v>#N/A</v>
      </c>
      <c r="D82" s="657"/>
      <c r="E82" s="659"/>
      <c r="F82" s="827"/>
      <c r="I82" s="7"/>
      <c r="J82" s="14"/>
    </row>
    <row r="83" spans="1:10">
      <c r="A83" s="1469">
        <f>'Operating Detail (4)'!A46</f>
        <v>0</v>
      </c>
      <c r="B83" s="1470"/>
      <c r="C83" s="228" t="e">
        <f t="array" ref="C83">INDEX('Operating Detail (4)'!$C46:$AF46,0,MATCH(1,('Operating Detail (4)'!$C$12:$AF$12="New")*('Operating Detail (4)'!$C$121:$AF$121='Budget Narrative (4)'!$I$2),0))</f>
        <v>#N/A</v>
      </c>
      <c r="D83" s="657"/>
      <c r="E83" s="659"/>
      <c r="F83" s="827"/>
      <c r="I83" s="7"/>
      <c r="J83" s="14"/>
    </row>
    <row r="84" spans="1:10">
      <c r="A84" s="1469">
        <f>'Operating Detail (4)'!A47</f>
        <v>0</v>
      </c>
      <c r="B84" s="1470"/>
      <c r="C84" s="228" t="e">
        <f t="array" ref="C84">INDEX('Operating Detail (4)'!$C47:$AF47,0,MATCH(1,('Operating Detail (4)'!$C$12:$AF$12="New")*('Operating Detail (4)'!$C$121:$AF$121='Budget Narrative (4)'!$I$2),0))</f>
        <v>#N/A</v>
      </c>
      <c r="D84" s="657"/>
      <c r="E84" s="659"/>
      <c r="F84" s="827"/>
      <c r="I84" s="7"/>
      <c r="J84" s="14"/>
    </row>
    <row r="85" spans="1:10">
      <c r="A85" s="1469">
        <f>'Operating Detail (4)'!A48</f>
        <v>0</v>
      </c>
      <c r="B85" s="1470"/>
      <c r="C85" s="228" t="e">
        <f t="array" ref="C85">INDEX('Operating Detail (4)'!$C48:$AF48,0,MATCH(1,('Operating Detail (4)'!$C$12:$AF$12="New")*('Operating Detail (4)'!$C$121:$AF$121='Budget Narrative (4)'!$I$2),0))</f>
        <v>#N/A</v>
      </c>
      <c r="D85" s="657"/>
      <c r="E85" s="659"/>
      <c r="F85" s="827"/>
      <c r="I85" s="7"/>
      <c r="J85" s="14"/>
    </row>
    <row r="86" spans="1:10">
      <c r="A86" s="1469">
        <f>'Operating Detail (4)'!A49</f>
        <v>0</v>
      </c>
      <c r="B86" s="1470"/>
      <c r="C86" s="228" t="e">
        <f t="array" ref="C86">INDEX('Operating Detail (4)'!$C49:$AF49,0,MATCH(1,('Operating Detail (4)'!$C$12:$AF$12="New")*('Operating Detail (4)'!$C$121:$AF$121='Budget Narrative (4)'!$I$2),0))</f>
        <v>#N/A</v>
      </c>
      <c r="D86" s="657"/>
      <c r="E86" s="659"/>
      <c r="F86" s="827"/>
      <c r="I86" s="7"/>
      <c r="J86" s="14"/>
    </row>
    <row r="87" spans="1:10">
      <c r="A87" s="1469">
        <f>'Operating Detail (4)'!A50</f>
        <v>0</v>
      </c>
      <c r="B87" s="1470"/>
      <c r="C87" s="228" t="e">
        <f t="array" ref="C87">INDEX('Operating Detail (4)'!$C50:$AF50,0,MATCH(1,('Operating Detail (4)'!$C$12:$AF$12="New")*('Operating Detail (4)'!$C$121:$AF$121='Budget Narrative (4)'!$I$2),0))</f>
        <v>#N/A</v>
      </c>
      <c r="D87" s="657"/>
      <c r="E87" s="659"/>
      <c r="F87" s="827"/>
      <c r="I87" s="7"/>
      <c r="J87" s="14"/>
    </row>
    <row r="88" spans="1:10">
      <c r="A88" s="1469">
        <f>'Operating Detail (4)'!A51</f>
        <v>0</v>
      </c>
      <c r="B88" s="1470"/>
      <c r="C88" s="228" t="e">
        <f t="array" ref="C88">INDEX('Operating Detail (4)'!$C51:$AF51,0,MATCH(1,('Operating Detail (4)'!$C$12:$AF$12="New")*('Operating Detail (4)'!$C$121:$AF$121='Budget Narrative (4)'!$I$2),0))</f>
        <v>#N/A</v>
      </c>
      <c r="D88" s="657"/>
      <c r="E88" s="659"/>
      <c r="F88" s="827"/>
      <c r="I88" s="7"/>
      <c r="J88" s="14"/>
    </row>
    <row r="89" spans="1:10">
      <c r="A89" s="1469">
        <f>'Operating Detail (4)'!A52</f>
        <v>0</v>
      </c>
      <c r="B89" s="1470"/>
      <c r="C89" s="228" t="e">
        <f t="array" ref="C89">INDEX('Operating Detail (4)'!$C52:$AF52,0,MATCH(1,('Operating Detail (4)'!$C$12:$AF$12="New")*('Operating Detail (4)'!$C$121:$AF$121='Budget Narrative (4)'!$I$2),0))</f>
        <v>#N/A</v>
      </c>
      <c r="D89" s="657"/>
      <c r="E89" s="659"/>
      <c r="F89" s="827"/>
      <c r="I89" s="7"/>
      <c r="J89" s="14"/>
    </row>
    <row r="90" spans="1:10">
      <c r="A90" s="1469">
        <f>'Operating Detail (4)'!A53</f>
        <v>0</v>
      </c>
      <c r="B90" s="1470"/>
      <c r="C90" s="228" t="e">
        <f t="array" ref="C90">INDEX('Operating Detail (4)'!$C53:$AF53,0,MATCH(1,('Operating Detail (4)'!$C$12:$AF$12="New")*('Operating Detail (4)'!$C$121:$AF$121='Budget Narrative (4)'!$I$2),0))</f>
        <v>#N/A</v>
      </c>
      <c r="D90" s="657"/>
      <c r="E90" s="659"/>
      <c r="F90" s="827"/>
      <c r="I90" s="7"/>
      <c r="J90" s="14"/>
    </row>
    <row r="91" spans="1:10">
      <c r="A91" s="1469">
        <f>'Operating Detail (4)'!A54</f>
        <v>0</v>
      </c>
      <c r="B91" s="1470"/>
      <c r="C91" s="228" t="e">
        <f t="array" ref="C91">INDEX('Operating Detail (4)'!$C54:$AF54,0,MATCH(1,('Operating Detail (4)'!$C$12:$AF$12="New")*('Operating Detail (4)'!$C$121:$AF$121='Budget Narrative (4)'!$I$2),0))</f>
        <v>#N/A</v>
      </c>
      <c r="D91" s="657"/>
      <c r="E91" s="659"/>
      <c r="F91" s="827"/>
      <c r="I91" s="7"/>
      <c r="J91" s="14"/>
    </row>
    <row r="92" spans="1:10">
      <c r="A92" s="1469">
        <f>'Operating Detail (4)'!A55</f>
        <v>0</v>
      </c>
      <c r="B92" s="1470"/>
      <c r="C92" s="228" t="e">
        <f t="array" ref="C92">INDEX('Operating Detail (4)'!$C55:$AF55,0,MATCH(1,('Operating Detail (4)'!$C$12:$AF$12="New")*('Operating Detail (4)'!$C$121:$AF$121='Budget Narrative (4)'!$I$2),0))</f>
        <v>#N/A</v>
      </c>
      <c r="D92" s="657"/>
      <c r="E92" s="659"/>
      <c r="F92" s="827"/>
      <c r="I92" s="7"/>
      <c r="J92" s="14"/>
    </row>
    <row r="93" spans="1:10">
      <c r="A93" s="1471" t="str">
        <f>'Operating Detail (4)'!A56</f>
        <v>Consultants:</v>
      </c>
      <c r="B93" s="1472"/>
      <c r="C93" s="661"/>
      <c r="D93" s="661"/>
      <c r="E93" s="662"/>
      <c r="F93" s="827"/>
      <c r="I93" s="7"/>
      <c r="J93" s="14"/>
    </row>
    <row r="94" spans="1:10">
      <c r="A94" s="1469">
        <f>'Operating Detail (4)'!A57</f>
        <v>0</v>
      </c>
      <c r="B94" s="1470"/>
      <c r="C94" s="228" t="e">
        <f t="array" ref="C94">INDEX('Operating Detail (4)'!$C57:$AF57,0,MATCH(1,('Operating Detail (4)'!$C$12:$AF$12="New")*('Operating Detail (4)'!$C$121:$AF$121='Budget Narrative (4)'!$I$2),0))</f>
        <v>#N/A</v>
      </c>
      <c r="D94" s="657"/>
      <c r="E94" s="659"/>
      <c r="F94" s="827"/>
      <c r="I94" s="7"/>
      <c r="J94" s="14"/>
    </row>
    <row r="95" spans="1:10">
      <c r="A95" s="1469">
        <f>'Operating Detail (4)'!A58</f>
        <v>0</v>
      </c>
      <c r="B95" s="1470"/>
      <c r="C95" s="228" t="e">
        <f t="array" ref="C95">INDEX('Operating Detail (4)'!$C58:$AF58,0,MATCH(1,('Operating Detail (4)'!$C$12:$AF$12="New")*('Operating Detail (4)'!$C$121:$AF$121='Budget Narrative (4)'!$I$2),0))</f>
        <v>#N/A</v>
      </c>
      <c r="D95" s="657"/>
      <c r="E95" s="659"/>
      <c r="F95" s="827"/>
      <c r="I95" s="7"/>
      <c r="J95" s="14"/>
    </row>
    <row r="96" spans="1:10">
      <c r="A96" s="1469">
        <f>'Operating Detail (4)'!A59</f>
        <v>0</v>
      </c>
      <c r="B96" s="1470"/>
      <c r="C96" s="228" t="e">
        <f t="array" ref="C96">INDEX('Operating Detail (4)'!$C59:$AF59,0,MATCH(1,('Operating Detail (4)'!$C$12:$AF$12="New")*('Operating Detail (4)'!$C$121:$AF$121='Budget Narrative (4)'!$I$2),0))</f>
        <v>#N/A</v>
      </c>
      <c r="D96" s="657"/>
      <c r="E96" s="659"/>
      <c r="F96" s="827"/>
      <c r="I96" s="7"/>
      <c r="J96" s="14"/>
    </row>
    <row r="97" spans="1:10">
      <c r="A97" s="1469">
        <f>'Operating Detail (4)'!A60</f>
        <v>0</v>
      </c>
      <c r="B97" s="1470"/>
      <c r="C97" s="228" t="e">
        <f t="array" ref="C97">INDEX('Operating Detail (4)'!$C60:$AF60,0,MATCH(1,('Operating Detail (4)'!$C$12:$AF$12="New")*('Operating Detail (4)'!$C$121:$AF$121='Budget Narrative (4)'!$I$2),0))</f>
        <v>#N/A</v>
      </c>
      <c r="D97" s="657"/>
      <c r="E97" s="659"/>
      <c r="F97" s="827"/>
      <c r="I97" s="7"/>
      <c r="J97" s="14"/>
    </row>
    <row r="98" spans="1:10">
      <c r="A98" s="1469">
        <f>'Operating Detail (4)'!A61</f>
        <v>0</v>
      </c>
      <c r="B98" s="1470"/>
      <c r="C98" s="228" t="e">
        <f t="array" ref="C98">INDEX('Operating Detail (4)'!$C61:$AF61,0,MATCH(1,('Operating Detail (4)'!$C$12:$AF$12="New")*('Operating Detail (4)'!$C$121:$AF$121='Budget Narrative (4)'!$I$2),0))</f>
        <v>#N/A</v>
      </c>
      <c r="D98" s="657"/>
      <c r="E98" s="659"/>
      <c r="F98" s="827"/>
      <c r="I98" s="7"/>
      <c r="J98" s="14"/>
    </row>
    <row r="99" spans="1:10">
      <c r="A99" s="1469">
        <f>'Operating Detail (4)'!A62</f>
        <v>0</v>
      </c>
      <c r="B99" s="1470"/>
      <c r="C99" s="228" t="e">
        <f t="array" ref="C99">INDEX('Operating Detail (4)'!$C62:$AF62,0,MATCH(1,('Operating Detail (4)'!$C$12:$AF$12="New")*('Operating Detail (4)'!$C$121:$AF$121='Budget Narrative (4)'!$I$2),0))</f>
        <v>#N/A</v>
      </c>
      <c r="D99" s="657"/>
      <c r="E99" s="659"/>
      <c r="F99" s="827"/>
      <c r="I99" s="7"/>
      <c r="J99" s="14"/>
    </row>
    <row r="100" spans="1:10">
      <c r="A100" s="1469">
        <f>'Operating Detail (4)'!A63</f>
        <v>0</v>
      </c>
      <c r="B100" s="1470"/>
      <c r="C100" s="228" t="e">
        <f t="array" ref="C100">INDEX('Operating Detail (4)'!$C63:$AF63,0,MATCH(1,('Operating Detail (4)'!$C$12:$AF$12="New")*('Operating Detail (4)'!$C$121:$AF$121='Budget Narrative (4)'!$I$2),0))</f>
        <v>#N/A</v>
      </c>
      <c r="D100" s="657"/>
      <c r="E100" s="659"/>
      <c r="F100" s="827"/>
      <c r="I100" s="7"/>
      <c r="J100" s="14"/>
    </row>
    <row r="101" spans="1:10">
      <c r="A101" s="1469">
        <f>'Operating Detail (4)'!A64</f>
        <v>0</v>
      </c>
      <c r="B101" s="1470"/>
      <c r="C101" s="228" t="e">
        <f t="array" ref="C101">INDEX('Operating Detail (4)'!$C64:$AF64,0,MATCH(1,('Operating Detail (4)'!$C$12:$AF$12="New")*('Operating Detail (4)'!$C$121:$AF$121='Budget Narrative (4)'!$I$2),0))</f>
        <v>#N/A</v>
      </c>
      <c r="D101" s="657"/>
      <c r="E101" s="659"/>
      <c r="F101" s="827"/>
      <c r="I101" s="7"/>
      <c r="J101" s="14"/>
    </row>
    <row r="102" spans="1:10">
      <c r="A102" s="1469">
        <f>'Operating Detail (4)'!A65</f>
        <v>0</v>
      </c>
      <c r="B102" s="1470"/>
      <c r="C102" s="228" t="e">
        <f t="array" ref="C102">INDEX('Operating Detail (4)'!$C65:$AF65,0,MATCH(1,('Operating Detail (4)'!$C$12:$AF$12="New")*('Operating Detail (4)'!$C$121:$AF$121='Budget Narrative (4)'!$I$2),0))</f>
        <v>#N/A</v>
      </c>
      <c r="D102" s="657"/>
      <c r="E102" s="659"/>
      <c r="F102" s="827"/>
      <c r="I102" s="7"/>
      <c r="J102" s="14"/>
    </row>
    <row r="103" spans="1:10">
      <c r="A103" s="1469">
        <f>'Operating Detail (4)'!A66</f>
        <v>0</v>
      </c>
      <c r="B103" s="1470"/>
      <c r="C103" s="228" t="e">
        <f t="array" ref="C103">INDEX('Operating Detail (4)'!$C66:$AF66,0,MATCH(1,('Operating Detail (4)'!$C$12:$AF$12="New")*('Operating Detail (4)'!$C$121:$AF$121='Budget Narrative (4)'!$I$2),0))</f>
        <v>#N/A</v>
      </c>
      <c r="D103" s="657"/>
      <c r="E103" s="659"/>
      <c r="F103" s="827"/>
      <c r="I103" s="7"/>
      <c r="J103" s="14"/>
    </row>
    <row r="104" spans="1:10">
      <c r="A104" s="1469">
        <f>'Operating Detail (4)'!A67</f>
        <v>0</v>
      </c>
      <c r="B104" s="1470"/>
      <c r="C104" s="228" t="e">
        <f t="array" ref="C104">INDEX('Operating Detail (4)'!$C67:$AF67,0,MATCH(1,('Operating Detail (4)'!$C$12:$AF$12="New")*('Operating Detail (4)'!$C$121:$AF$121='Budget Narrative (4)'!$I$2),0))</f>
        <v>#N/A</v>
      </c>
      <c r="D104" s="657"/>
      <c r="E104" s="659"/>
      <c r="F104" s="827"/>
      <c r="I104" s="7"/>
      <c r="J104" s="14"/>
    </row>
    <row r="105" spans="1:10">
      <c r="A105" s="1469"/>
      <c r="B105" s="1470"/>
      <c r="C105" s="228"/>
      <c r="D105" s="179"/>
      <c r="E105" s="219"/>
      <c r="F105" s="827"/>
      <c r="I105" s="7"/>
      <c r="J105" s="14"/>
    </row>
    <row r="106" spans="1:10">
      <c r="A106" s="1477" t="str">
        <f>'Operating Detail (4)'!A68</f>
        <v>TOTAL OPERATING EXPENSES</v>
      </c>
      <c r="B106" s="1478"/>
      <c r="C106" s="717" t="e">
        <f>SUM(C51:C105)</f>
        <v>#N/A</v>
      </c>
      <c r="D106" s="14"/>
      <c r="E106" s="218"/>
      <c r="F106" s="3"/>
      <c r="I106" s="7"/>
      <c r="J106" s="14"/>
    </row>
    <row r="107" spans="1:10" s="731" customFormat="1" ht="13.5" thickBot="1">
      <c r="A107" s="732" t="s">
        <v>337</v>
      </c>
      <c r="B107" s="733" t="e">
        <f t="array" ref="B107">INDEX('Summary (4)'!E26:AH26,0,MATCH(1,('Summary (4)'!$E$21:$AH$21="New")*('Summary (4)'!$E$88:$AH$88='Budget Narrative (4)'!$I$2),0))</f>
        <v>#N/A</v>
      </c>
      <c r="C107" s="734" t="e">
        <f t="array" ref="C107">INDEX('Summary (4)'!E27:AH27,0,MATCH(1,('Summary (4)'!$E$21:$AH$21="New")*('Summary (4)'!$E$88:$AH$88='Budget Narrative (4)'!$I$2),0))</f>
        <v>#N/A</v>
      </c>
      <c r="D107" s="735"/>
      <c r="E107" s="736"/>
      <c r="F107" s="737"/>
      <c r="G107" s="728"/>
      <c r="H107" s="728"/>
      <c r="J107" s="730"/>
    </row>
    <row r="108" spans="1:10">
      <c r="A108" s="3"/>
      <c r="B108" s="6"/>
      <c r="C108" s="181"/>
      <c r="E108" s="3"/>
      <c r="F108" s="3"/>
      <c r="H108" s="706"/>
      <c r="I108" s="5"/>
      <c r="J108" s="4"/>
    </row>
    <row r="109" spans="1:10" ht="13" thickBot="1">
      <c r="A109" s="3"/>
      <c r="B109" s="6"/>
      <c r="C109" s="181"/>
      <c r="E109" s="3"/>
      <c r="F109" s="3"/>
      <c r="H109" s="706"/>
      <c r="I109" s="5"/>
      <c r="J109" s="4"/>
    </row>
    <row r="110" spans="1:10" s="4" customFormat="1" ht="25.5" customHeight="1">
      <c r="A110" s="1473" t="s">
        <v>338</v>
      </c>
      <c r="B110" s="1474"/>
      <c r="C110" s="212" t="s">
        <v>339</v>
      </c>
      <c r="D110" s="211" t="s">
        <v>330</v>
      </c>
      <c r="E110" s="213" t="s">
        <v>331</v>
      </c>
      <c r="F110" s="198"/>
      <c r="G110" s="704"/>
      <c r="H110" s="704"/>
    </row>
    <row r="111" spans="1:10">
      <c r="A111" s="1469">
        <f>'Operating Detail (4)'!A71</f>
        <v>0</v>
      </c>
      <c r="B111" s="1470"/>
      <c r="C111" s="228" t="e" cm="1">
        <f t="array" ref="C111">INDEX('Operating Detail (4)'!$C71:$AF71,0,MATCH(1,('Operating Detail (4)'!$C$12:$AF$12="New")*('Operating Detail (4)'!$C$121:$AF$121='Budget Narrative (4)'!$I$2),0))</f>
        <v>#N/A</v>
      </c>
      <c r="D111" s="20"/>
      <c r="E111" s="214"/>
      <c r="F111" s="827"/>
    </row>
    <row r="112" spans="1:10">
      <c r="A112" s="1469">
        <f>'Operating Detail (4)'!A72</f>
        <v>0</v>
      </c>
      <c r="B112" s="1470"/>
      <c r="C112" s="228" t="e" cm="1">
        <f t="array" ref="C112">INDEX('Operating Detail (4)'!$C72:$AF72,0,MATCH(1,('Operating Detail (4)'!$C$12:$AF$12="New")*('Operating Detail (4)'!$C$121:$AF$121='Budget Narrative (4)'!$I$2),0))</f>
        <v>#N/A</v>
      </c>
      <c r="D112" s="20"/>
      <c r="E112" s="215"/>
      <c r="F112" s="827"/>
    </row>
    <row r="113" spans="1:6">
      <c r="A113" s="1469">
        <f>'Operating Detail (4)'!A73</f>
        <v>0</v>
      </c>
      <c r="B113" s="1470"/>
      <c r="C113" s="228" t="e" cm="1">
        <f t="array" ref="C113">INDEX('Operating Detail (4)'!$C73:$AF73,0,MATCH(1,('Operating Detail (4)'!$C$12:$AF$12="New")*('Operating Detail (4)'!$C$121:$AF$121='Budget Narrative (4)'!$I$2),0))</f>
        <v>#N/A</v>
      </c>
      <c r="D113" s="20"/>
      <c r="E113" s="216"/>
      <c r="F113" s="827"/>
    </row>
    <row r="114" spans="1:6">
      <c r="A114" s="1469">
        <f>'Operating Detail (4)'!A74</f>
        <v>0</v>
      </c>
      <c r="B114" s="1470"/>
      <c r="C114" s="228" t="e" cm="1">
        <f t="array" ref="C114">INDEX('Operating Detail (4)'!$C74:$AF74,0,MATCH(1,('Operating Detail (4)'!$C$12:$AF$12="New")*('Operating Detail (4)'!$C$121:$AF$121='Budget Narrative (4)'!$I$2),0))</f>
        <v>#N/A</v>
      </c>
      <c r="D114" s="20"/>
      <c r="E114" s="216"/>
      <c r="F114" s="827"/>
    </row>
    <row r="115" spans="1:6">
      <c r="A115" s="1469">
        <f>'Operating Detail (4)'!A75</f>
        <v>0</v>
      </c>
      <c r="B115" s="1470"/>
      <c r="C115" s="228" t="e" cm="1">
        <f t="array" ref="C115">INDEX('Operating Detail (4)'!$C75:$AF75,0,MATCH(1,('Operating Detail (4)'!$C$12:$AF$12="New")*('Operating Detail (4)'!$C$121:$AF$121='Budget Narrative (4)'!$I$2),0))</f>
        <v>#N/A</v>
      </c>
      <c r="D115" s="20"/>
      <c r="E115" s="215"/>
      <c r="F115" s="827"/>
    </row>
    <row r="116" spans="1:6">
      <c r="A116" s="1469">
        <f>'Operating Detail (4)'!A76</f>
        <v>0</v>
      </c>
      <c r="B116" s="1470"/>
      <c r="C116" s="228" t="e" cm="1">
        <f t="array" ref="C116">INDEX('Operating Detail (4)'!$C76:$AF76,0,MATCH(1,('Operating Detail (4)'!$C$12:$AF$12="New")*('Operating Detail (4)'!$C$121:$AF$121='Budget Narrative (4)'!$I$2),0))</f>
        <v>#N/A</v>
      </c>
      <c r="D116" s="20"/>
      <c r="E116" s="215"/>
      <c r="F116" s="827"/>
    </row>
    <row r="117" spans="1:6">
      <c r="A117" s="1469">
        <f>'Operating Detail (4)'!A77</f>
        <v>0</v>
      </c>
      <c r="B117" s="1470"/>
      <c r="C117" s="228" t="e" cm="1">
        <f t="array" ref="C117">INDEX('Operating Detail (4)'!$C77:$AF77,0,MATCH(1,('Operating Detail (4)'!$C$12:$AF$12="New")*('Operating Detail (4)'!$C$121:$AF$121='Budget Narrative (4)'!$I$2),0))</f>
        <v>#N/A</v>
      </c>
      <c r="D117" s="20"/>
      <c r="E117" s="215"/>
      <c r="F117" s="827"/>
    </row>
    <row r="118" spans="1:6">
      <c r="A118" s="1469">
        <f>'Operating Detail (4)'!A78</f>
        <v>0</v>
      </c>
      <c r="B118" s="1470"/>
      <c r="C118" s="228" t="e" cm="1">
        <f t="array" ref="C118">INDEX('Operating Detail (4)'!$C78:$AF78,0,MATCH(1,('Operating Detail (4)'!$C$12:$AF$12="New")*('Operating Detail (4)'!$C$121:$AF$121='Budget Narrative (4)'!$I$2),0))</f>
        <v>#N/A</v>
      </c>
      <c r="D118" s="20"/>
      <c r="E118" s="215"/>
      <c r="F118" s="827"/>
    </row>
    <row r="119" spans="1:6">
      <c r="A119" s="1469">
        <f>'Operating Detail (4)'!A79</f>
        <v>0</v>
      </c>
      <c r="B119" s="1470"/>
      <c r="C119" s="228" t="e" cm="1">
        <f t="array" ref="C119">INDEX('Operating Detail (4)'!$C79:$AF79,0,MATCH(1,('Operating Detail (4)'!$C$12:$AF$12="New")*('Operating Detail (4)'!$C$121:$AF$121='Budget Narrative (4)'!$I$2),0))</f>
        <v>#N/A</v>
      </c>
      <c r="E119" s="217"/>
    </row>
    <row r="120" spans="1:6">
      <c r="A120" s="1469">
        <f>'Operating Detail (4)'!A80</f>
        <v>0</v>
      </c>
      <c r="B120" s="1470"/>
      <c r="C120" s="228" t="e" cm="1">
        <f t="array" ref="C120">INDEX('Operating Detail (4)'!$C80:$AF80,0,MATCH(1,('Operating Detail (4)'!$C$12:$AF$12="New")*('Operating Detail (4)'!$C$121:$AF$121='Budget Narrative (4)'!$I$2),0))</f>
        <v>#N/A</v>
      </c>
      <c r="E120" s="217"/>
    </row>
    <row r="121" spans="1:6">
      <c r="A121" s="1471" t="str">
        <f>'Operating Detail (4)'!A81</f>
        <v>Subcontractors:</v>
      </c>
      <c r="B121" s="1472"/>
      <c r="C121" s="661"/>
      <c r="D121" s="661"/>
      <c r="E121" s="662"/>
    </row>
    <row r="122" spans="1:6">
      <c r="A122" s="1469">
        <f>'Operating Detail (4)'!A82</f>
        <v>0</v>
      </c>
      <c r="B122" s="1470"/>
      <c r="C122" s="228" t="e" cm="1">
        <f t="array" ref="C122">INDEX('Operating Detail (4)'!$C82:$AF82,0,MATCH(1,('Operating Detail (4)'!$C$12:$AF$12="New")*('Operating Detail (4)'!$C$121:$AF$121='Budget Narrative (4)'!$I$2),0))</f>
        <v>#N/A</v>
      </c>
      <c r="E122" s="217"/>
    </row>
    <row r="123" spans="1:6">
      <c r="A123" s="1469">
        <f>'Operating Detail (4)'!A83</f>
        <v>0</v>
      </c>
      <c r="B123" s="1470"/>
      <c r="C123" s="228" t="e" cm="1">
        <f t="array" ref="C123">INDEX('Operating Detail (4)'!$C83:$AF83,0,MATCH(1,('Operating Detail (4)'!$C$12:$AF$12="New")*('Operating Detail (4)'!$C$121:$AF$121='Budget Narrative (4)'!$I$2),0))</f>
        <v>#N/A</v>
      </c>
      <c r="E123" s="217"/>
    </row>
    <row r="124" spans="1:6">
      <c r="A124" s="1469">
        <f>'Operating Detail (4)'!A84</f>
        <v>0</v>
      </c>
      <c r="B124" s="1470"/>
      <c r="C124" s="228" t="e" cm="1">
        <f t="array" ref="C124">INDEX('Operating Detail (4)'!$C84:$AF84,0,MATCH(1,('Operating Detail (4)'!$C$12:$AF$12="New")*('Operating Detail (4)'!$C$121:$AF$121='Budget Narrative (4)'!$I$2),0))</f>
        <v>#N/A</v>
      </c>
      <c r="E124" s="217"/>
    </row>
    <row r="125" spans="1:6">
      <c r="A125" s="1469">
        <f>'Operating Detail (4)'!A85</f>
        <v>0</v>
      </c>
      <c r="B125" s="1470"/>
      <c r="C125" s="228" t="e" cm="1">
        <f t="array" ref="C125">INDEX('Operating Detail (4)'!$C85:$AF85,0,MATCH(1,('Operating Detail (4)'!$C$12:$AF$12="New")*('Operating Detail (4)'!$C$121:$AF$121='Budget Narrative (4)'!$I$2),0))</f>
        <v>#N/A</v>
      </c>
      <c r="E125" s="217"/>
    </row>
    <row r="126" spans="1:6">
      <c r="A126" s="1469">
        <f>'Operating Detail (4)'!A86</f>
        <v>0</v>
      </c>
      <c r="B126" s="1470"/>
      <c r="C126" s="228" t="e" cm="1">
        <f t="array" ref="C126">INDEX('Operating Detail (4)'!$C86:$AF86,0,MATCH(1,('Operating Detail (4)'!$C$12:$AF$12="New")*('Operating Detail (4)'!$C$121:$AF$121='Budget Narrative (4)'!$I$2),0))</f>
        <v>#N/A</v>
      </c>
      <c r="E126" s="217"/>
    </row>
    <row r="127" spans="1:6">
      <c r="A127" s="1469">
        <f>'Operating Detail (4)'!A87</f>
        <v>0</v>
      </c>
      <c r="B127" s="1470"/>
      <c r="C127" s="228" t="e" cm="1">
        <f t="array" ref="C127">INDEX('Operating Detail (4)'!$C87:$AF87,0,MATCH(1,('Operating Detail (4)'!$C$12:$AF$12="New")*('Operating Detail (4)'!$C$121:$AF$121='Budget Narrative (4)'!$I$2),0))</f>
        <v>#N/A</v>
      </c>
      <c r="E127" s="217"/>
    </row>
    <row r="128" spans="1:6">
      <c r="A128" s="1469">
        <f>'Operating Detail (4)'!A88</f>
        <v>0</v>
      </c>
      <c r="B128" s="1470"/>
      <c r="C128" s="228" t="e" cm="1">
        <f t="array" ref="C128">INDEX('Operating Detail (4)'!$C88:$AF88,0,MATCH(1,('Operating Detail (4)'!$C$12:$AF$12="New")*('Operating Detail (4)'!$C$121:$AF$121='Budget Narrative (4)'!$I$2),0))</f>
        <v>#N/A</v>
      </c>
      <c r="E128" s="217"/>
    </row>
    <row r="129" spans="1:8">
      <c r="A129" s="1469">
        <f>'Operating Detail (4)'!A89</f>
        <v>0</v>
      </c>
      <c r="B129" s="1470"/>
      <c r="C129" s="228" t="e" cm="1">
        <f t="array" ref="C129">INDEX('Operating Detail (4)'!$C89:$AF89,0,MATCH(1,('Operating Detail (4)'!$C$12:$AF$12="New")*('Operating Detail (4)'!$C$121:$AF$121='Budget Narrative (4)'!$I$2),0))</f>
        <v>#N/A</v>
      </c>
      <c r="E129" s="217"/>
    </row>
    <row r="130" spans="1:8">
      <c r="A130" s="1469">
        <f>'Operating Detail (4)'!A90</f>
        <v>0</v>
      </c>
      <c r="B130" s="1470"/>
      <c r="C130" s="228" t="e" cm="1">
        <f t="array" ref="C130">INDEX('Operating Detail (4)'!$C90:$AF90,0,MATCH(1,('Operating Detail (4)'!$C$12:$AF$12="New")*('Operating Detail (4)'!$C$121:$AF$121='Budget Narrative (4)'!$I$2),0))</f>
        <v>#N/A</v>
      </c>
      <c r="E130" s="217"/>
    </row>
    <row r="131" spans="1:8">
      <c r="A131" s="1469" t="str">
        <f>'Operating Detail (4)'!A91</f>
        <v>Subcontractor indirect (First $25k only)</v>
      </c>
      <c r="B131" s="1470"/>
      <c r="C131" s="228" t="e" cm="1">
        <f t="array" ref="C131">INDEX('Operating Detail Capacity Build'!$C90:$G90,0,MATCH(1,('Operating Detail Capacity Build'!$C$11:$G$11="New")*('Operating Detail Capacity Build'!$C$117:$G$117='Budget Narrative Capacity Build'!$I$3),0))</f>
        <v>#N/A</v>
      </c>
      <c r="E131" s="217"/>
    </row>
    <row r="132" spans="1:8">
      <c r="A132" s="1469"/>
      <c r="B132" s="1470"/>
      <c r="C132" s="228"/>
      <c r="E132" s="217"/>
    </row>
    <row r="133" spans="1:8" s="731" customFormat="1" ht="13" thickBot="1">
      <c r="A133" s="1479" t="str">
        <f>'Operating Detail (4)'!A93</f>
        <v>TOTAL OTHER EXPENSES</v>
      </c>
      <c r="B133" s="1480"/>
      <c r="C133" s="734" t="e">
        <f>SUM(C111:C131)</f>
        <v>#N/A</v>
      </c>
      <c r="D133" s="735"/>
      <c r="E133" s="738"/>
      <c r="F133" s="739"/>
      <c r="G133" s="728"/>
      <c r="H133" s="728"/>
    </row>
    <row r="134" spans="1:8">
      <c r="A134" s="1470">
        <f>'Operating Detail (4)'!A94</f>
        <v>0</v>
      </c>
      <c r="B134" s="1470"/>
      <c r="C134" s="228"/>
    </row>
    <row r="135" spans="1:8" ht="13" thickBot="1">
      <c r="A135" s="827"/>
      <c r="B135" s="827"/>
      <c r="C135" s="228"/>
    </row>
    <row r="136" spans="1:8" ht="12.75" customHeight="1">
      <c r="A136" s="1473" t="str">
        <f>'Operating Detail (4)'!A95</f>
        <v>CAPITAL EXPENSES</v>
      </c>
      <c r="B136" s="1474"/>
      <c r="C136" s="212" t="s">
        <v>339</v>
      </c>
      <c r="D136" s="211" t="s">
        <v>330</v>
      </c>
      <c r="E136" s="213" t="s">
        <v>331</v>
      </c>
    </row>
    <row r="137" spans="1:8">
      <c r="A137" s="1469">
        <f>'Operating Detail (4)'!A96</f>
        <v>0</v>
      </c>
      <c r="B137" s="1470"/>
      <c r="C137" s="228" t="e" cm="1">
        <f t="array" ref="C137">INDEX('Operating Detail - SS'!$C95:$G95,0,MATCH(1,('Operating Detail - SS'!$C$11:$G$11="New")*('Operating Detail - SS'!$C$113:$G$113='Budget Narrative - SS'!#REF!),0))</f>
        <v>#N/A</v>
      </c>
      <c r="E137" s="217"/>
    </row>
    <row r="138" spans="1:8">
      <c r="A138" s="1469">
        <f>'Operating Detail (4)'!A97</f>
        <v>0</v>
      </c>
      <c r="B138" s="1470"/>
      <c r="C138" s="228" t="e">
        <f t="array" ref="C138">INDEX('Operating Detail (4)'!$C97:$AF97,0,MATCH(1,('Operating Detail (4)'!$C$12:$AF$12="New")*('Operating Detail (4)'!$C$121:$AF$121='Budget Narrative (4)'!$I$2),0))</f>
        <v>#N/A</v>
      </c>
      <c r="E138" s="217"/>
    </row>
    <row r="139" spans="1:8">
      <c r="A139" s="1469">
        <f>'Operating Detail (4)'!A98</f>
        <v>0</v>
      </c>
      <c r="B139" s="1470"/>
      <c r="C139" s="228" t="e">
        <f t="array" ref="C139">INDEX('Operating Detail (4)'!$C98:$AF98,0,MATCH(1,('Operating Detail (4)'!$C$12:$AF$12="New")*('Operating Detail (4)'!$C$121:$AF$121='Budget Narrative (4)'!$I$2),0))</f>
        <v>#N/A</v>
      </c>
      <c r="E139" s="217"/>
    </row>
    <row r="140" spans="1:8">
      <c r="A140" s="1469">
        <f>'Operating Detail (4)'!A99</f>
        <v>0</v>
      </c>
      <c r="B140" s="1470"/>
      <c r="C140" s="228" t="e">
        <f t="array" ref="C140">INDEX('Operating Detail (4)'!$C99:$AF99,0,MATCH(1,('Operating Detail (4)'!$C$12:$AF$12="New")*('Operating Detail (4)'!$C$121:$AF$121='Budget Narrative (4)'!$I$2),0))</f>
        <v>#N/A</v>
      </c>
      <c r="E140" s="217"/>
    </row>
    <row r="141" spans="1:8">
      <c r="A141" s="1469">
        <f>'Operating Detail (4)'!A100</f>
        <v>0</v>
      </c>
      <c r="B141" s="1470"/>
      <c r="C141" s="228" t="e">
        <f t="array" ref="C141">INDEX('Operating Detail (4)'!$C100:$AF100,0,MATCH(1,('Operating Detail (4)'!$C$12:$AF$12="New")*('Operating Detail (4)'!$C$121:$AF$121='Budget Narrative (4)'!$I$2),0))</f>
        <v>#N/A</v>
      </c>
      <c r="E141" s="217"/>
    </row>
    <row r="142" spans="1:8">
      <c r="A142" s="1469">
        <f>'Operating Detail (4)'!A101</f>
        <v>0</v>
      </c>
      <c r="B142" s="1470"/>
      <c r="C142" s="228" t="e">
        <f t="array" ref="C142">INDEX('Operating Detail (4)'!$C101:$AF101,0,MATCH(1,('Operating Detail (4)'!$C$12:$AF$12="New")*('Operating Detail (4)'!$C$121:$AF$121='Budget Narrative (4)'!$I$2),0))</f>
        <v>#N/A</v>
      </c>
      <c r="E142" s="217"/>
    </row>
    <row r="143" spans="1:8">
      <c r="A143" s="1469">
        <f>'Operating Detail (4)'!A102</f>
        <v>0</v>
      </c>
      <c r="B143" s="1470"/>
      <c r="C143" s="228" t="e">
        <f t="array" ref="C143">INDEX('Operating Detail (4)'!$C102:$AF102,0,MATCH(1,('Operating Detail (4)'!$C$12:$AF$12="New")*('Operating Detail (4)'!$C$121:$AF$121='Budget Narrative (4)'!$I$2),0))</f>
        <v>#N/A</v>
      </c>
      <c r="E143" s="217"/>
    </row>
    <row r="144" spans="1:8">
      <c r="A144" s="1469">
        <f>'Operating Detail (4)'!A103</f>
        <v>0</v>
      </c>
      <c r="B144" s="1470"/>
      <c r="C144" s="228"/>
      <c r="E144" s="217"/>
    </row>
    <row r="145" spans="1:8" s="731" customFormat="1" ht="13" thickBot="1">
      <c r="A145" s="1479" t="str">
        <f>'Operating Detail (4)'!A104</f>
        <v>TOTAL CAPITAL EXPENSES</v>
      </c>
      <c r="B145" s="1480"/>
      <c r="C145" s="734" t="e">
        <f>SUM(C137:C143)</f>
        <v>#N/A</v>
      </c>
      <c r="D145" s="735"/>
      <c r="E145" s="738"/>
      <c r="F145" s="739"/>
      <c r="G145" s="728"/>
      <c r="H145" s="728"/>
    </row>
    <row r="146" spans="1:8">
      <c r="A146" s="1470"/>
      <c r="B146" s="1470"/>
      <c r="C146" s="228"/>
    </row>
    <row r="147" spans="1:8" ht="13" thickBot="1">
      <c r="A147" s="1470"/>
      <c r="B147" s="1470"/>
      <c r="C147" s="228"/>
    </row>
    <row r="148" spans="1:8" ht="12.75" customHeight="1">
      <c r="A148" s="1473" t="s">
        <v>340</v>
      </c>
      <c r="B148" s="1474"/>
      <c r="C148" s="212" t="s">
        <v>339</v>
      </c>
      <c r="D148" s="211" t="s">
        <v>330</v>
      </c>
      <c r="E148" s="213" t="s">
        <v>331</v>
      </c>
    </row>
    <row r="149" spans="1:8">
      <c r="A149" s="1469"/>
      <c r="B149" s="1470"/>
      <c r="C149" s="228"/>
      <c r="E149" s="217"/>
    </row>
    <row r="150" spans="1:8">
      <c r="A150" s="1469"/>
      <c r="B150" s="1470"/>
      <c r="C150" s="228"/>
      <c r="E150" s="217"/>
    </row>
    <row r="151" spans="1:8">
      <c r="A151" s="1469"/>
      <c r="B151" s="1470"/>
      <c r="C151" s="228"/>
      <c r="E151" s="217"/>
    </row>
    <row r="152" spans="1:8">
      <c r="A152" s="1469"/>
      <c r="B152" s="1470"/>
      <c r="C152" s="228"/>
      <c r="E152" s="217"/>
    </row>
    <row r="153" spans="1:8">
      <c r="A153" s="1469"/>
      <c r="B153" s="1470"/>
      <c r="C153" s="228"/>
      <c r="E153" s="217"/>
    </row>
    <row r="154" spans="1:8">
      <c r="A154" s="1469"/>
      <c r="B154" s="1470"/>
      <c r="C154" s="228"/>
      <c r="E154" s="217"/>
    </row>
    <row r="155" spans="1:8">
      <c r="A155" s="1469"/>
      <c r="B155" s="1470"/>
      <c r="C155" s="228"/>
      <c r="E155" s="217"/>
    </row>
    <row r="156" spans="1:8">
      <c r="A156" s="1469"/>
      <c r="B156" s="1470"/>
      <c r="C156" s="228"/>
      <c r="E156" s="217"/>
    </row>
    <row r="157" spans="1:8">
      <c r="A157" s="1469"/>
      <c r="B157" s="1470"/>
      <c r="C157" s="228"/>
      <c r="E157" s="217"/>
    </row>
    <row r="158" spans="1:8">
      <c r="A158" s="1469"/>
      <c r="B158" s="1470"/>
      <c r="C158" s="228"/>
      <c r="E158" s="217"/>
    </row>
    <row r="159" spans="1:8">
      <c r="A159" s="1469"/>
      <c r="B159" s="1470"/>
      <c r="C159" s="228"/>
      <c r="E159" s="217"/>
    </row>
    <row r="160" spans="1:8">
      <c r="A160" s="1469"/>
      <c r="B160" s="1470"/>
      <c r="C160" s="228"/>
      <c r="E160" s="217"/>
    </row>
    <row r="161" spans="1:5">
      <c r="A161" s="1469"/>
      <c r="B161" s="1470"/>
      <c r="C161" s="228"/>
      <c r="E161" s="217"/>
    </row>
    <row r="162" spans="1:5">
      <c r="A162" s="1469"/>
      <c r="B162" s="1470"/>
      <c r="C162" s="228"/>
      <c r="E162" s="217"/>
    </row>
    <row r="163" spans="1:5">
      <c r="A163" s="1469"/>
      <c r="B163" s="1470"/>
      <c r="C163" s="228"/>
      <c r="E163" s="217"/>
    </row>
    <row r="164" spans="1:5">
      <c r="A164" s="1469"/>
      <c r="B164" s="1470"/>
      <c r="C164" s="228"/>
      <c r="E164" s="217"/>
    </row>
    <row r="165" spans="1:5">
      <c r="A165" s="1469"/>
      <c r="B165" s="1470"/>
      <c r="C165" s="228"/>
      <c r="E165" s="217"/>
    </row>
    <row r="166" spans="1:5">
      <c r="A166" s="1469"/>
      <c r="B166" s="1470"/>
      <c r="C166" s="228"/>
      <c r="E166" s="217"/>
    </row>
    <row r="167" spans="1:5">
      <c r="A167" s="1469"/>
      <c r="B167" s="1470"/>
      <c r="C167" s="228"/>
      <c r="E167" s="217"/>
    </row>
    <row r="168" spans="1:5">
      <c r="A168" s="1469"/>
      <c r="B168" s="1470"/>
      <c r="C168" s="228"/>
      <c r="E168" s="217"/>
    </row>
    <row r="169" spans="1:5">
      <c r="A169" s="1469"/>
      <c r="B169" s="1470"/>
      <c r="C169" s="228"/>
      <c r="E169" s="217"/>
    </row>
    <row r="170" spans="1:5">
      <c r="A170" s="1469"/>
      <c r="B170" s="1470"/>
      <c r="C170" s="228"/>
      <c r="E170" s="217"/>
    </row>
    <row r="171" spans="1:5">
      <c r="A171" s="1469"/>
      <c r="B171" s="1470"/>
      <c r="C171" s="228"/>
      <c r="E171" s="217"/>
    </row>
    <row r="172" spans="1:5">
      <c r="A172" s="1469"/>
      <c r="B172" s="1470"/>
      <c r="C172" s="228"/>
      <c r="E172" s="217"/>
    </row>
    <row r="173" spans="1:5">
      <c r="A173" s="1469"/>
      <c r="B173" s="1470"/>
      <c r="C173" s="228"/>
      <c r="E173" s="217"/>
    </row>
    <row r="174" spans="1:5">
      <c r="A174" s="1469"/>
      <c r="B174" s="1470"/>
      <c r="C174" s="228"/>
      <c r="E174" s="217"/>
    </row>
    <row r="175" spans="1:5">
      <c r="A175" s="1469"/>
      <c r="B175" s="1470"/>
      <c r="C175" s="228"/>
      <c r="E175" s="217"/>
    </row>
    <row r="176" spans="1:5">
      <c r="A176" s="1469"/>
      <c r="B176" s="1470"/>
      <c r="C176" s="228"/>
      <c r="E176" s="217"/>
    </row>
    <row r="177" spans="1:9">
      <c r="A177" s="1469"/>
      <c r="B177" s="1470"/>
      <c r="C177" s="228"/>
      <c r="E177" s="217"/>
    </row>
    <row r="178" spans="1:9" s="737" customFormat="1" ht="13">
      <c r="A178" s="1647" t="s">
        <v>341</v>
      </c>
      <c r="B178" s="1648"/>
      <c r="C178" s="740">
        <f>SUM(C149:C177)</f>
        <v>0</v>
      </c>
      <c r="D178" s="741"/>
      <c r="E178" s="742"/>
      <c r="G178" s="743"/>
      <c r="H178" s="743"/>
    </row>
    <row r="179" spans="1:9" s="731" customFormat="1" ht="13" thickBot="1">
      <c r="A179" s="1649" t="s">
        <v>342</v>
      </c>
      <c r="B179" s="1650"/>
      <c r="C179" s="744" t="e">
        <f t="array" ref="C179">INDEX('Summary (4)'!$E30:$AH30,0,MATCH(1,('Summary (4)'!$E21:$AH21="New")*('Summary (4)'!$E88:$AH88='Budget Narrative (4)'!$I$2),0))</f>
        <v>#N/A</v>
      </c>
      <c r="D179" s="735"/>
      <c r="E179" s="738"/>
      <c r="G179" s="728"/>
      <c r="H179" s="728"/>
    </row>
    <row r="180" spans="1:9" s="731" customFormat="1">
      <c r="A180" s="1651" t="s">
        <v>343</v>
      </c>
      <c r="B180" s="1651"/>
      <c r="C180" s="745" t="e">
        <f>C179-C178</f>
        <v>#N/A</v>
      </c>
      <c r="D180" s="730"/>
      <c r="G180" s="728"/>
      <c r="H180" s="728"/>
    </row>
    <row r="181" spans="1:9" ht="13" thickBot="1">
      <c r="A181" s="1470"/>
      <c r="B181" s="1470"/>
      <c r="C181" s="228"/>
    </row>
    <row r="182" spans="1:9" ht="14">
      <c r="A182" s="1652" t="s">
        <v>344</v>
      </c>
      <c r="B182" s="1653"/>
      <c r="C182" s="1653"/>
      <c r="D182" s="1653"/>
      <c r="E182" s="1653"/>
      <c r="F182" s="1653"/>
      <c r="G182" s="1653"/>
      <c r="H182" s="1653"/>
      <c r="I182" s="1654"/>
    </row>
    <row r="183" spans="1:9" ht="13">
      <c r="A183" s="1655" t="s">
        <v>345</v>
      </c>
      <c r="B183" s="1655"/>
      <c r="C183" s="1655"/>
      <c r="D183" s="367" t="s">
        <v>1</v>
      </c>
      <c r="E183" s="1656" t="s">
        <v>346</v>
      </c>
      <c r="F183" s="1656"/>
      <c r="G183" s="1656" t="s">
        <v>2</v>
      </c>
      <c r="H183" s="1656"/>
      <c r="I183" s="1656"/>
    </row>
    <row r="184" spans="1:9" ht="96.75" customHeight="1">
      <c r="A184" s="1679" t="s">
        <v>347</v>
      </c>
      <c r="B184" s="1679"/>
      <c r="C184" s="1679"/>
      <c r="D184" s="368" t="s">
        <v>348</v>
      </c>
      <c r="E184" s="1657"/>
      <c r="F184" s="1657"/>
      <c r="G184" s="1658" t="s">
        <v>349</v>
      </c>
      <c r="H184" s="1659"/>
      <c r="I184" s="1660"/>
    </row>
    <row r="185" spans="1:9">
      <c r="A185" s="1679"/>
      <c r="B185" s="1679"/>
      <c r="C185" s="1679"/>
      <c r="D185" s="368" t="s">
        <v>350</v>
      </c>
      <c r="E185" s="1667" t="s">
        <v>367</v>
      </c>
      <c r="F185" s="1668"/>
      <c r="G185" s="1661"/>
      <c r="H185" s="1662"/>
      <c r="I185" s="1663"/>
    </row>
    <row r="186" spans="1:9">
      <c r="A186" s="1679"/>
      <c r="B186" s="1679"/>
      <c r="C186" s="1679"/>
      <c r="D186" s="368" t="s">
        <v>351</v>
      </c>
      <c r="E186" s="1667" t="s">
        <v>368</v>
      </c>
      <c r="F186" s="1668"/>
      <c r="G186" s="1661"/>
      <c r="H186" s="1662"/>
      <c r="I186" s="1663"/>
    </row>
    <row r="187" spans="1:9" ht="25">
      <c r="A187" s="1679"/>
      <c r="B187" s="1679"/>
      <c r="C187" s="1679"/>
      <c r="D187" s="368" t="s">
        <v>352</v>
      </c>
      <c r="E187" s="1667" t="s">
        <v>369</v>
      </c>
      <c r="F187" s="1668"/>
      <c r="G187" s="1661"/>
      <c r="H187" s="1662"/>
      <c r="I187" s="1663"/>
    </row>
    <row r="188" spans="1:9" ht="25">
      <c r="A188" s="1679"/>
      <c r="B188" s="1679"/>
      <c r="C188" s="1679"/>
      <c r="D188" s="368" t="s">
        <v>353</v>
      </c>
      <c r="E188" s="1667" t="s">
        <v>370</v>
      </c>
      <c r="F188" s="1668"/>
      <c r="G188" s="1661"/>
      <c r="H188" s="1662"/>
      <c r="I188" s="1663"/>
    </row>
    <row r="189" spans="1:9" ht="25">
      <c r="A189" s="1679"/>
      <c r="B189" s="1679"/>
      <c r="C189" s="1679"/>
      <c r="D189" s="368" t="s">
        <v>354</v>
      </c>
      <c r="E189" s="1667" t="s">
        <v>370</v>
      </c>
      <c r="F189" s="1668"/>
      <c r="G189" s="1661"/>
      <c r="H189" s="1662"/>
      <c r="I189" s="1663"/>
    </row>
    <row r="190" spans="1:9">
      <c r="A190" s="1679"/>
      <c r="B190" s="1679"/>
      <c r="C190" s="1679"/>
      <c r="D190" s="368" t="s">
        <v>355</v>
      </c>
      <c r="E190" s="1667" t="s">
        <v>371</v>
      </c>
      <c r="F190" s="1668"/>
      <c r="G190" s="1661"/>
      <c r="H190" s="1662"/>
      <c r="I190" s="1663"/>
    </row>
    <row r="191" spans="1:9">
      <c r="A191" s="1679"/>
      <c r="B191" s="1679"/>
      <c r="C191" s="1679"/>
      <c r="D191" s="368" t="s">
        <v>356</v>
      </c>
      <c r="E191" s="1667" t="s">
        <v>372</v>
      </c>
      <c r="F191" s="1668"/>
      <c r="G191" s="1661"/>
      <c r="H191" s="1662"/>
      <c r="I191" s="1663"/>
    </row>
    <row r="192" spans="1:9" ht="25">
      <c r="A192" s="1679"/>
      <c r="B192" s="1679"/>
      <c r="C192" s="1679"/>
      <c r="D192" s="368" t="s">
        <v>357</v>
      </c>
      <c r="E192" s="1667" t="s">
        <v>373</v>
      </c>
      <c r="F192" s="1668"/>
      <c r="G192" s="1664"/>
      <c r="H192" s="1665"/>
      <c r="I192" s="1666"/>
    </row>
    <row r="193" spans="1:9">
      <c r="A193" s="1679"/>
      <c r="B193" s="1679"/>
      <c r="C193" s="1679"/>
      <c r="D193" s="369"/>
      <c r="E193" s="1674"/>
      <c r="F193" s="1675"/>
      <c r="G193" s="1676"/>
      <c r="H193" s="1677"/>
      <c r="I193" s="1678"/>
    </row>
    <row r="194" spans="1:9" ht="15.5">
      <c r="A194" s="1679"/>
      <c r="B194" s="1679"/>
      <c r="C194" s="1679"/>
      <c r="D194" s="368" t="s">
        <v>358</v>
      </c>
      <c r="E194" s="1667" t="s">
        <v>374</v>
      </c>
      <c r="F194" s="1668"/>
      <c r="G194" s="1670"/>
      <c r="H194" s="1670"/>
      <c r="I194" s="1670"/>
    </row>
    <row r="195" spans="1:9" ht="15.5">
      <c r="A195" s="1679"/>
      <c r="B195" s="1679"/>
      <c r="C195" s="1679"/>
      <c r="D195" s="368" t="s">
        <v>359</v>
      </c>
      <c r="E195" s="1667" t="s">
        <v>375</v>
      </c>
      <c r="F195" s="1668"/>
      <c r="G195" s="1670"/>
      <c r="H195" s="1670"/>
      <c r="I195" s="1670"/>
    </row>
    <row r="196" spans="1:9" ht="28">
      <c r="A196" s="1679"/>
      <c r="B196" s="1679"/>
      <c r="C196" s="1679"/>
      <c r="D196" s="368" t="s">
        <v>360</v>
      </c>
      <c r="E196" s="1667" t="s">
        <v>376</v>
      </c>
      <c r="F196" s="1668"/>
      <c r="G196" s="1670"/>
      <c r="H196" s="1670"/>
      <c r="I196" s="1670"/>
    </row>
    <row r="197" spans="1:9" ht="25">
      <c r="A197" s="1679" t="s">
        <v>361</v>
      </c>
      <c r="B197" s="1679"/>
      <c r="C197" s="1679"/>
      <c r="D197" s="828" t="s">
        <v>362</v>
      </c>
      <c r="E197" s="1667" t="s">
        <v>377</v>
      </c>
      <c r="F197" s="1668"/>
      <c r="G197" s="1670"/>
      <c r="H197" s="1670"/>
      <c r="I197" s="1670"/>
    </row>
    <row r="198" spans="1:9" ht="15.5">
      <c r="A198" s="1669" t="s">
        <v>363</v>
      </c>
      <c r="B198" s="1669"/>
      <c r="C198" s="1669"/>
      <c r="D198" s="828" t="s">
        <v>364</v>
      </c>
      <c r="E198" s="1668"/>
      <c r="F198" s="1668"/>
      <c r="G198" s="1670"/>
      <c r="H198" s="1670"/>
      <c r="I198" s="1670"/>
    </row>
    <row r="199" spans="1:9">
      <c r="A199" s="1671" t="s">
        <v>365</v>
      </c>
      <c r="B199" s="1671"/>
      <c r="C199" s="1671"/>
      <c r="D199" s="1671"/>
      <c r="E199" s="1671"/>
      <c r="F199" s="1671"/>
      <c r="G199" s="1671"/>
      <c r="H199" s="1671"/>
      <c r="I199" s="1671"/>
    </row>
    <row r="200" spans="1:9" ht="13">
      <c r="A200" s="1672" t="s">
        <v>366</v>
      </c>
      <c r="B200" s="1673"/>
      <c r="C200" s="1673"/>
      <c r="D200" s="1673"/>
      <c r="E200" s="1673"/>
      <c r="F200" s="1673"/>
      <c r="G200" s="1673"/>
      <c r="H200" s="1673"/>
      <c r="I200" s="1673"/>
    </row>
    <row r="201" spans="1:9">
      <c r="A201" s="827">
        <f>'Operating Detail (4)'!A160</f>
        <v>0</v>
      </c>
      <c r="B201" s="827"/>
      <c r="C201" s="228"/>
    </row>
    <row r="202" spans="1:9">
      <c r="A202" s="827">
        <f>'Operating Detail (4)'!A161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364" priority="2">
      <formula>LEN(TRIM(B2))=0</formula>
    </cfRule>
  </conditionalFormatting>
  <conditionalFormatting sqref="B4:F45 C111:E120 C122:E131 C137:E143">
    <cfRule type="expression" dxfId="363" priority="20">
      <formula>$C4=0</formula>
    </cfRule>
  </conditionalFormatting>
  <conditionalFormatting sqref="C48">
    <cfRule type="expression" dxfId="362" priority="1">
      <formula>$A48=0</formula>
    </cfRule>
  </conditionalFormatting>
  <conditionalFormatting sqref="C106">
    <cfRule type="expression" dxfId="361" priority="18">
      <formula>$A106=0</formula>
    </cfRule>
  </conditionalFormatting>
  <conditionalFormatting sqref="C133">
    <cfRule type="expression" dxfId="360" priority="17">
      <formula>$A133=0</formula>
    </cfRule>
  </conditionalFormatting>
  <conditionalFormatting sqref="C145">
    <cfRule type="expression" dxfId="359" priority="16">
      <formula>$A145=0</formula>
    </cfRule>
  </conditionalFormatting>
  <conditionalFormatting sqref="C179">
    <cfRule type="expression" dxfId="358" priority="10">
      <formula>$C179=0</formula>
    </cfRule>
  </conditionalFormatting>
  <conditionalFormatting sqref="C180">
    <cfRule type="cellIs" dxfId="357" priority="9" operator="notBetween">
      <formula>-2</formula>
      <formula>2</formula>
    </cfRule>
  </conditionalFormatting>
  <conditionalFormatting sqref="C51:E92">
    <cfRule type="expression" dxfId="356" priority="5">
      <formula>$C51=0</formula>
    </cfRule>
  </conditionalFormatting>
  <conditionalFormatting sqref="C94:E105">
    <cfRule type="expression" dxfId="355" priority="3">
      <formula>$C94=0</formula>
    </cfRule>
  </conditionalFormatting>
  <conditionalFormatting sqref="C149:E177">
    <cfRule type="expression" dxfId="354" priority="11">
      <formula>$C149=0</formula>
    </cfRule>
  </conditionalFormatting>
  <conditionalFormatting sqref="D51:E92">
    <cfRule type="containsBlanks" dxfId="353" priority="6">
      <formula>LEN(TRIM(D51))=0</formula>
    </cfRule>
  </conditionalFormatting>
  <conditionalFormatting sqref="D94:E104">
    <cfRule type="containsBlanks" dxfId="352" priority="4">
      <formula>LEN(TRIM(D94))=0</formula>
    </cfRule>
  </conditionalFormatting>
  <conditionalFormatting sqref="D149:E177">
    <cfRule type="containsBlanks" dxfId="351" priority="12">
      <formula>LEN(TRIM(D149))=0</formula>
    </cfRule>
  </conditionalFormatting>
  <conditionalFormatting sqref="D4:F45 D111:E120 D122:E131 D137:E143">
    <cfRule type="containsBlanks" dxfId="350" priority="21">
      <formula>LEN(TRIM(D4))=0</formula>
    </cfRule>
  </conditionalFormatting>
  <hyperlinks>
    <hyperlink ref="A200" r:id="rId1" xr:uid="{00000000-0004-0000-1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9DE267F-85A6-4E3E-8D40-4CA75C97A91C}">
          <x14:formula1>
            <xm:f>'Dropdown Lists'!$F$2:$F$31</xm:f>
          </x14:formula1>
          <xm:sqref>B2:C2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M93"/>
  <sheetViews>
    <sheetView showGridLines="0" topLeftCell="A51" zoomScaleNormal="100" workbookViewId="0">
      <pane xSplit="4" topLeftCell="E1" activePane="topRight" state="frozen"/>
      <selection activeCell="B9" sqref="B9:I9"/>
      <selection pane="topRight" activeCell="B9" sqref="B9:I9"/>
    </sheetView>
  </sheetViews>
  <sheetFormatPr defaultColWidth="11.453125" defaultRowHeight="15.5" outlineLevelCol="1"/>
  <cols>
    <col min="1" max="1" width="17.54296875" style="33" customWidth="1"/>
    <col min="2" max="3" width="15.453125" style="33" customWidth="1"/>
    <col min="4" max="4" width="13.453125" style="33" customWidth="1"/>
    <col min="5" max="6" width="16.54296875" style="33" customWidth="1" outlineLevel="1"/>
    <col min="7" max="7" width="16.54296875" style="33" customWidth="1"/>
    <col min="8" max="9" width="16.54296875" style="33" customWidth="1" outlineLevel="1"/>
    <col min="10" max="10" width="16.54296875" style="33" customWidth="1"/>
    <col min="11" max="12" width="16.54296875" style="33" customWidth="1" outlineLevel="1"/>
    <col min="13" max="13" width="16.54296875" style="33" customWidth="1"/>
    <col min="14" max="15" width="16.54296875" style="33" customWidth="1" outlineLevel="1"/>
    <col min="16" max="16" width="16.54296875" style="33" customWidth="1"/>
    <col min="17" max="18" width="16.54296875" style="33" customWidth="1" outlineLevel="1"/>
    <col min="19" max="19" width="16.54296875" style="33" customWidth="1"/>
    <col min="20" max="21" width="16.54296875" style="33" customWidth="1" outlineLevel="1"/>
    <col min="22" max="22" width="16.54296875" style="33" customWidth="1"/>
    <col min="23" max="24" width="16.54296875" style="33" customWidth="1" outlineLevel="1"/>
    <col min="25" max="25" width="16.54296875" style="33" customWidth="1"/>
    <col min="26" max="27" width="16.54296875" style="33" customWidth="1" outlineLevel="1"/>
    <col min="28" max="28" width="16.54296875" style="33" customWidth="1"/>
    <col min="29" max="30" width="16.54296875" style="33" customWidth="1" outlineLevel="1"/>
    <col min="31" max="31" width="16.54296875" style="33" customWidth="1"/>
    <col min="32" max="33" width="16.54296875" style="33" customWidth="1" outlineLevel="1"/>
    <col min="34" max="37" width="16.54296875" style="33" customWidth="1"/>
    <col min="38" max="38" width="14.26953125" style="33" customWidth="1"/>
    <col min="39" max="39" width="14" style="33" bestFit="1" customWidth="1"/>
    <col min="40" max="41" width="21.1796875" style="33" customWidth="1"/>
    <col min="42" max="42" width="14" style="33" bestFit="1" customWidth="1"/>
    <col min="43" max="16384" width="11.453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45566</v>
      </c>
      <c r="C5" s="817">
        <f>'Summary - SS'!C5</f>
        <v>47299</v>
      </c>
      <c r="D5" s="810">
        <f>ROUNDUP(YEARFRAC(B5,C5),0)</f>
        <v>5</v>
      </c>
    </row>
    <row r="6" spans="1:29">
      <c r="A6" s="35" t="s">
        <v>226</v>
      </c>
      <c r="B6" s="817">
        <f>B5</f>
        <v>45566</v>
      </c>
      <c r="C6" s="817" t="e">
        <f>'Summary - SS'!#REF!</f>
        <v>#REF!</v>
      </c>
      <c r="D6" s="810" t="e">
        <f>ROUNDUP(YEARFRAC(B6,C6),0)</f>
        <v>#REF!</v>
      </c>
    </row>
    <row r="7" spans="1:29" ht="15.75" customHeight="1">
      <c r="A7" s="37" t="s">
        <v>378</v>
      </c>
      <c r="B7" s="1313">
        <f>'Summary - SS'!B6</f>
        <v>0</v>
      </c>
      <c r="C7" s="1301">
        <f>'Summary - SS'!C6</f>
        <v>0</v>
      </c>
      <c r="D7" s="1314">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7" t="str">
        <f>'Summary - SS'!B7</f>
        <v>RFQ #144 TAY Site at 42 Otis</v>
      </c>
      <c r="C8" s="1458">
        <f>'Summary - SS'!C7</f>
        <v>0</v>
      </c>
      <c r="D8" s="1459">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4" t="e">
        <f>'Summary - SS'!#REF!</f>
        <v>#REF!</v>
      </c>
      <c r="C9" s="1184" t="e">
        <f>'Summary - SS'!#REF!</f>
        <v>#REF!</v>
      </c>
      <c r="D9" s="1184"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4" t="e">
        <f>'Summary - SS'!#REF!</f>
        <v>#REF!</v>
      </c>
      <c r="C10" s="1184" t="e">
        <f>'Summary - SS'!#REF!</f>
        <v>#REF!</v>
      </c>
      <c r="D10" s="1184"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3" t="e">
        <f>'Summary - SS'!#REF!</f>
        <v>#REF!</v>
      </c>
      <c r="C11" s="1583" t="e">
        <f>'Summary - SS'!#REF!</f>
        <v>#REF!</v>
      </c>
      <c r="D11" s="1583" t="e">
        <f>'Summary - SS'!#REF!</f>
        <v>#REF!</v>
      </c>
    </row>
    <row r="12" spans="1:29">
      <c r="A12" s="34" t="s">
        <v>283</v>
      </c>
      <c r="B12" s="1680"/>
      <c r="C12" s="1681"/>
      <c r="D12" s="1682"/>
    </row>
    <row r="13" spans="1:29">
      <c r="A13" s="32"/>
      <c r="B13" s="193" t="s">
        <v>380</v>
      </c>
      <c r="C13" s="390" t="s">
        <v>260</v>
      </c>
      <c r="D13" s="1577">
        <f>'Summary - SS'!D9</f>
        <v>0</v>
      </c>
    </row>
    <row r="14" spans="1:29">
      <c r="A14" s="34" t="s">
        <v>381</v>
      </c>
      <c r="B14" s="881">
        <f>AI53</f>
        <v>0</v>
      </c>
      <c r="C14" s="881">
        <f>AK53</f>
        <v>0</v>
      </c>
      <c r="D14" s="1578"/>
    </row>
    <row r="15" spans="1:29" ht="18.75" customHeight="1">
      <c r="A15" s="34" t="s">
        <v>382</v>
      </c>
      <c r="B15" s="253" t="e">
        <f>'Summary (ALL Budgets)'!#REF!</f>
        <v>#REF!</v>
      </c>
      <c r="C15" s="253" t="e">
        <f>'Summary (ALL Budgets)'!#REF!</f>
        <v>#REF!</v>
      </c>
      <c r="D15" s="1578"/>
    </row>
    <row r="16" spans="1:29" s="32" customFormat="1" ht="18.75" customHeight="1">
      <c r="A16" s="192" t="s">
        <v>383</v>
      </c>
      <c r="B16" s="253" t="e">
        <f>'Summary - SS'!#REF!</f>
        <v>#REF!</v>
      </c>
      <c r="C16" s="253" t="e">
        <f>'Summary (ALL Budgets)'!#REF!</f>
        <v>#REF!</v>
      </c>
      <c r="D16" s="1579"/>
    </row>
    <row r="17" spans="1:38" s="646" customFormat="1" ht="18.75" customHeight="1" thickBot="1">
      <c r="A17" s="642"/>
      <c r="B17" s="642"/>
      <c r="C17" s="642"/>
      <c r="D17" s="642"/>
      <c r="E17" s="1573" t="e">
        <f>IF((AND(F87&gt;$D$5,F87&lt;=$D$6)),"EXTENSION YEAR"," ")</f>
        <v>#REF!</v>
      </c>
      <c r="F17" s="1573"/>
      <c r="G17" s="1573"/>
      <c r="H17" s="1573" t="e">
        <f>IF((AND(I87&gt;$D$5,I87&lt;=$D$6)),"EXTENSION YEAR"," ")</f>
        <v>#REF!</v>
      </c>
      <c r="I17" s="1573"/>
      <c r="J17" s="1573"/>
      <c r="K17" s="1573" t="e">
        <f>IF((AND(L87&gt;$D$5,L87&lt;=$D$6)),"EXTENSION YEAR"," ")</f>
        <v>#REF!</v>
      </c>
      <c r="L17" s="1573"/>
      <c r="M17" s="1573"/>
      <c r="N17" s="1573" t="e">
        <f>IF((AND(O87&gt;$D$5,O87&lt;=$D$6)),"EXTENSION YEAR"," ")</f>
        <v>#REF!</v>
      </c>
      <c r="O17" s="1573"/>
      <c r="P17" s="1573"/>
      <c r="Q17" s="1573" t="e">
        <f>IF((AND(R87&gt;$D$5,R87&lt;=$D$6)),"EXTENSION YEAR"," ")</f>
        <v>#REF!</v>
      </c>
      <c r="R17" s="1573"/>
      <c r="S17" s="1573"/>
      <c r="T17" s="1573" t="e">
        <f>IF((AND(U87&gt;$D$5,U87&lt;=$D$6)),"EXTENSION YEAR"," ")</f>
        <v>#REF!</v>
      </c>
      <c r="U17" s="1573"/>
      <c r="V17" s="1573"/>
      <c r="W17" s="1573" t="e">
        <f>IF((AND(X87&gt;$D$5,X87&lt;=$D$6)),"EXTENSION YEAR"," ")</f>
        <v>#REF!</v>
      </c>
      <c r="X17" s="1573"/>
      <c r="Y17" s="1573"/>
      <c r="Z17" s="1573" t="e">
        <f>IF((AND(AA87&gt;$D$5,AA87&lt;=$D$6)),"EXTENSION YEAR"," ")</f>
        <v>#REF!</v>
      </c>
      <c r="AA17" s="1573"/>
      <c r="AB17" s="1573"/>
      <c r="AC17" s="1573" t="e">
        <f>IF((AND(AD87&gt;$D$5,AD87&lt;=$D$6)),"EXTENSION YEAR"," ")</f>
        <v>#REF!</v>
      </c>
      <c r="AD17" s="1573"/>
      <c r="AE17" s="1573"/>
      <c r="AF17" s="1573" t="e">
        <f>IF((AND(AG87&gt;$D$5,AG87&lt;=$D$6)),"EXTENSION YEAR"," ")</f>
        <v>#REF!</v>
      </c>
      <c r="AG17" s="1573"/>
      <c r="AH17" s="1573"/>
      <c r="AI17" s="645"/>
      <c r="AJ17" s="645"/>
      <c r="AK17" s="645"/>
    </row>
    <row r="18" spans="1:38" s="73" customFormat="1" ht="18.75" customHeight="1">
      <c r="E18" s="1247" t="s">
        <v>237</v>
      </c>
      <c r="F18" s="1248"/>
      <c r="G18" s="1249"/>
      <c r="H18" s="1251" t="s">
        <v>238</v>
      </c>
      <c r="I18" s="1251"/>
      <c r="J18" s="1252"/>
      <c r="K18" s="1254" t="s">
        <v>239</v>
      </c>
      <c r="L18" s="1254"/>
      <c r="M18" s="1254"/>
      <c r="N18" s="1256" t="s">
        <v>240</v>
      </c>
      <c r="O18" s="1257"/>
      <c r="P18" s="1258"/>
      <c r="Q18" s="1259" t="s">
        <v>241</v>
      </c>
      <c r="R18" s="1260"/>
      <c r="S18" s="1261"/>
      <c r="T18" s="1262" t="s">
        <v>242</v>
      </c>
      <c r="U18" s="1262"/>
      <c r="V18" s="1262"/>
      <c r="W18" s="1219" t="s">
        <v>243</v>
      </c>
      <c r="X18" s="1220"/>
      <c r="Y18" s="1221"/>
      <c r="Z18" s="1222" t="s">
        <v>244</v>
      </c>
      <c r="AA18" s="1223"/>
      <c r="AB18" s="1224"/>
      <c r="AC18" s="1225" t="s">
        <v>245</v>
      </c>
      <c r="AD18" s="1226"/>
      <c r="AE18" s="1227"/>
      <c r="AF18" s="1228" t="s">
        <v>246</v>
      </c>
      <c r="AG18" s="1229"/>
      <c r="AH18" s="1229"/>
      <c r="AI18" s="1574" t="s">
        <v>259</v>
      </c>
      <c r="AJ18" s="1575"/>
      <c r="AK18" s="1576"/>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10/1/2024 - 6/30/2029</v>
      </c>
      <c r="AJ19" s="668" t="str">
        <f>CONCATENATE(AJ92," - ",AJ93)</f>
        <v>10/1/2024 - 6/30/2029</v>
      </c>
      <c r="AK19" s="669" t="str">
        <f>CONCATENATE(AK92," - ",AK93)</f>
        <v>10/1/2024 - 6/30/2029</v>
      </c>
    </row>
    <row r="20" spans="1:38">
      <c r="A20" s="94"/>
      <c r="B20" s="94"/>
      <c r="C20" s="94"/>
      <c r="D20" s="94"/>
      <c r="E20" s="442" t="e">
        <f>_xlfn.CONCAT(ROUND(YEARFRAC(E88,E89),0)*12," Months")</f>
        <v>#REF!</v>
      </c>
      <c r="F20" s="74" t="e">
        <f t="shared" ref="F20:AH20" si="1">_xlfn.CONCAT(ROUND(YEARFRAC(F88,F89),0)*12," Months")</f>
        <v>#REF!</v>
      </c>
      <c r="G20" s="443" t="str">
        <f t="shared" si="1"/>
        <v>12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8" t="e">
        <f>IF($B$10="New Agreement","","Current")</f>
        <v>#REF!</v>
      </c>
      <c r="AJ20" s="1572" t="e">
        <f>'Summary - SS'!#REF!</f>
        <v>#REF!</v>
      </c>
      <c r="AK20" s="1570"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69"/>
      <c r="AJ21" s="1482"/>
      <c r="AK21" s="1571"/>
    </row>
    <row r="22" spans="1:38">
      <c r="A22" s="1319" t="s">
        <v>261</v>
      </c>
      <c r="B22" s="1308"/>
      <c r="C22" s="1308"/>
      <c r="D22" s="1308"/>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5" t="s">
        <v>262</v>
      </c>
      <c r="B23" s="1202"/>
      <c r="C23" s="1202"/>
      <c r="D23" s="1202"/>
      <c r="E23" s="55">
        <f>'Salary Detail (5)'!G62</f>
        <v>0</v>
      </c>
      <c r="F23" s="54">
        <f>'Salary Detail (5)'!H62</f>
        <v>0</v>
      </c>
      <c r="G23" s="266">
        <f>'Salary Detail (5)'!I62</f>
        <v>0</v>
      </c>
      <c r="H23" s="124">
        <f>'Salary Detail (5)'!N62</f>
        <v>0</v>
      </c>
      <c r="I23" s="54">
        <f>'Salary Detail (5)'!O62</f>
        <v>0</v>
      </c>
      <c r="J23" s="266">
        <f>'Salary Detail (5)'!P62</f>
        <v>0</v>
      </c>
      <c r="K23" s="124">
        <f>'Salary Detail (5)'!U62</f>
        <v>0</v>
      </c>
      <c r="L23" s="54">
        <f>'Salary Detail (5)'!V62</f>
        <v>0</v>
      </c>
      <c r="M23" s="265">
        <f>'Salary Detail (5)'!W62</f>
        <v>0</v>
      </c>
      <c r="N23" s="55">
        <f>'Salary Detail (5)'!AB62</f>
        <v>0</v>
      </c>
      <c r="O23" s="54">
        <f>'Salary Detail (5)'!AC62</f>
        <v>0</v>
      </c>
      <c r="P23" s="266">
        <f>'Salary Detail (5)'!AD62</f>
        <v>0</v>
      </c>
      <c r="Q23" s="55">
        <f>'Salary Detail (5)'!AI62</f>
        <v>0</v>
      </c>
      <c r="R23" s="54">
        <f>'Salary Detail (5)'!AJ62</f>
        <v>0</v>
      </c>
      <c r="S23" s="266">
        <f>'Salary Detail (5)'!AK62</f>
        <v>0</v>
      </c>
      <c r="T23" s="124">
        <f>'Salary Detail (5)'!AP62</f>
        <v>0</v>
      </c>
      <c r="U23" s="54">
        <f>'Salary Detail (5)'!AQ62</f>
        <v>0</v>
      </c>
      <c r="V23" s="265">
        <f>'Salary Detail (5)'!AR62</f>
        <v>0</v>
      </c>
      <c r="W23" s="55">
        <f>'Salary Detail (5)'!AW62</f>
        <v>0</v>
      </c>
      <c r="X23" s="54">
        <f>'Salary Detail (5)'!AX62</f>
        <v>0</v>
      </c>
      <c r="Y23" s="266">
        <f>'Salary Detail (5)'!AY62</f>
        <v>0</v>
      </c>
      <c r="Z23" s="55">
        <f>'Salary Detail (5)'!BD62</f>
        <v>0</v>
      </c>
      <c r="AA23" s="54">
        <f>'Salary Detail (5)'!BE62</f>
        <v>0</v>
      </c>
      <c r="AB23" s="266">
        <f>'Salary Detail (5)'!BF62</f>
        <v>0</v>
      </c>
      <c r="AC23" s="55">
        <f>'Salary Detail (5)'!BK62</f>
        <v>0</v>
      </c>
      <c r="AD23" s="54">
        <f>'Salary Detail (5)'!BL62</f>
        <v>0</v>
      </c>
      <c r="AE23" s="266">
        <f>'Salary Detail (5)'!BM62</f>
        <v>0</v>
      </c>
      <c r="AF23" s="55">
        <f>'Salary Detail (5)'!BR62</f>
        <v>0</v>
      </c>
      <c r="AG23" s="54">
        <f>'Salary Detail (5)'!BS62</f>
        <v>0</v>
      </c>
      <c r="AH23" s="266">
        <f>'Salary Detail (5)'!BT62</f>
        <v>0</v>
      </c>
      <c r="AI23" s="254">
        <f t="shared" ref="AI23:AK25" si="2">SUM(E23,H23,K23,N23,Q23,T23,W23,Z23,AC23,AF23)</f>
        <v>0</v>
      </c>
      <c r="AJ23" s="255">
        <f t="shared" si="2"/>
        <v>0</v>
      </c>
      <c r="AK23" s="45">
        <f t="shared" si="2"/>
        <v>0</v>
      </c>
    </row>
    <row r="24" spans="1:38">
      <c r="A24" s="1202" t="s">
        <v>263</v>
      </c>
      <c r="B24" s="1202"/>
      <c r="C24" s="1202"/>
      <c r="D24" s="1202"/>
      <c r="E24" s="38">
        <f>'Operating Detail (5)'!C68</f>
        <v>0</v>
      </c>
      <c r="F24" s="39">
        <f>'Operating Detail (5)'!D68</f>
        <v>0</v>
      </c>
      <c r="G24" s="267">
        <f>'Operating Detail (5)'!E68</f>
        <v>0</v>
      </c>
      <c r="H24" s="125">
        <f>'Operating Detail (5)'!F68</f>
        <v>0</v>
      </c>
      <c r="I24" s="39">
        <f>'Operating Detail (5)'!G68</f>
        <v>0</v>
      </c>
      <c r="J24" s="267">
        <f>'Operating Detail (5)'!H68</f>
        <v>0</v>
      </c>
      <c r="K24" s="125">
        <f>'Operating Detail (5)'!I68</f>
        <v>0</v>
      </c>
      <c r="L24" s="39">
        <f>'Operating Detail (5)'!J68</f>
        <v>0</v>
      </c>
      <c r="M24" s="256">
        <f>'Operating Detail (5)'!K68</f>
        <v>0</v>
      </c>
      <c r="N24" s="38">
        <f>'Operating Detail (5)'!L68</f>
        <v>0</v>
      </c>
      <c r="O24" s="39">
        <f>'Operating Detail (5)'!M68</f>
        <v>0</v>
      </c>
      <c r="P24" s="267">
        <f>'Operating Detail (5)'!N68</f>
        <v>0</v>
      </c>
      <c r="Q24" s="38">
        <f>'Operating Detail (5)'!O68</f>
        <v>0</v>
      </c>
      <c r="R24" s="39">
        <f>'Operating Detail (5)'!P68</f>
        <v>0</v>
      </c>
      <c r="S24" s="267">
        <f>'Operating Detail (5)'!Q68</f>
        <v>0</v>
      </c>
      <c r="T24" s="125">
        <f>'Operating Detail (5)'!R68</f>
        <v>0</v>
      </c>
      <c r="U24" s="39">
        <f>'Operating Detail (5)'!S68</f>
        <v>0</v>
      </c>
      <c r="V24" s="256">
        <f>'Operating Detail (5)'!T68</f>
        <v>0</v>
      </c>
      <c r="W24" s="38">
        <f>'Operating Detail (5)'!U68</f>
        <v>0</v>
      </c>
      <c r="X24" s="39">
        <f>'Operating Detail (5)'!V68</f>
        <v>0</v>
      </c>
      <c r="Y24" s="267">
        <f>'Operating Detail (5)'!W68</f>
        <v>0</v>
      </c>
      <c r="Z24" s="38">
        <f>'Operating Detail (5)'!X68</f>
        <v>0</v>
      </c>
      <c r="AA24" s="39">
        <f>'Operating Detail (5)'!Y68</f>
        <v>0</v>
      </c>
      <c r="AB24" s="267">
        <f>'Operating Detail (5)'!Z68</f>
        <v>0</v>
      </c>
      <c r="AC24" s="38">
        <f>'Operating Detail (5)'!AA68</f>
        <v>0</v>
      </c>
      <c r="AD24" s="39">
        <f>'Operating Detail (5)'!AB68</f>
        <v>0</v>
      </c>
      <c r="AE24" s="267">
        <f>'Operating Detail (5)'!AC68</f>
        <v>0</v>
      </c>
      <c r="AF24" s="38">
        <f>'Operating Detail (5)'!AD68</f>
        <v>0</v>
      </c>
      <c r="AG24" s="39">
        <f>'Operating Detail (5)'!AE68</f>
        <v>0</v>
      </c>
      <c r="AH24" s="267">
        <f>'Operating Detail (5)'!AF68</f>
        <v>0</v>
      </c>
      <c r="AI24" s="256">
        <f t="shared" si="2"/>
        <v>0</v>
      </c>
      <c r="AJ24" s="257">
        <f t="shared" si="2"/>
        <v>0</v>
      </c>
      <c r="AK24" s="40">
        <f t="shared" si="2"/>
        <v>0</v>
      </c>
      <c r="AL24" s="41"/>
    </row>
    <row r="25" spans="1:38" s="42" customFormat="1">
      <c r="A25" s="1202" t="s">
        <v>264</v>
      </c>
      <c r="B25" s="1202"/>
      <c r="C25" s="1202"/>
      <c r="D25" s="1202"/>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21" t="s">
        <v>265</v>
      </c>
      <c r="B26" s="1321"/>
      <c r="C26" s="1321"/>
      <c r="D26" s="1321"/>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2" t="s">
        <v>285</v>
      </c>
      <c r="B27" s="1202"/>
      <c r="C27" s="1202"/>
      <c r="D27" s="1202"/>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2" t="s">
        <v>267</v>
      </c>
      <c r="B28" s="1202"/>
      <c r="C28" s="1202"/>
      <c r="D28" s="1202"/>
      <c r="E28" s="268">
        <f>'Operating Detail (5)'!C93</f>
        <v>0</v>
      </c>
      <c r="F28" s="269">
        <f>'Operating Detail (5)'!D93</f>
        <v>0</v>
      </c>
      <c r="G28" s="271">
        <f>'Operating Detail (5)'!E93</f>
        <v>0</v>
      </c>
      <c r="H28" s="272">
        <f>'Operating Detail (5)'!F93</f>
        <v>0</v>
      </c>
      <c r="I28" s="269">
        <f>'Operating Detail (5)'!G93</f>
        <v>0</v>
      </c>
      <c r="J28" s="271">
        <f>'Operating Detail (5)'!H93</f>
        <v>0</v>
      </c>
      <c r="K28" s="272">
        <f>'Operating Detail (5)'!I93</f>
        <v>0</v>
      </c>
      <c r="L28" s="269">
        <f>'Operating Detail (5)'!J93</f>
        <v>0</v>
      </c>
      <c r="M28" s="270">
        <f>'Operating Detail (5)'!K93</f>
        <v>0</v>
      </c>
      <c r="N28" s="268">
        <f>'Operating Detail (5)'!L93</f>
        <v>0</v>
      </c>
      <c r="O28" s="269">
        <f>'Operating Detail (5)'!M93</f>
        <v>0</v>
      </c>
      <c r="P28" s="271">
        <f>'Operating Detail (5)'!N93</f>
        <v>0</v>
      </c>
      <c r="Q28" s="268">
        <f>'Operating Detail (5)'!O93</f>
        <v>0</v>
      </c>
      <c r="R28" s="269">
        <f>'Operating Detail (5)'!P93</f>
        <v>0</v>
      </c>
      <c r="S28" s="271">
        <f>'Operating Detail (5)'!Q93</f>
        <v>0</v>
      </c>
      <c r="T28" s="272">
        <f>'Operating Detail (5)'!R93</f>
        <v>0</v>
      </c>
      <c r="U28" s="269">
        <f>'Operating Detail (5)'!S93</f>
        <v>0</v>
      </c>
      <c r="V28" s="270">
        <f>'Operating Detail (5)'!T93</f>
        <v>0</v>
      </c>
      <c r="W28" s="268">
        <f>'Operating Detail (5)'!U93</f>
        <v>0</v>
      </c>
      <c r="X28" s="269">
        <f>'Operating Detail (5)'!V93</f>
        <v>0</v>
      </c>
      <c r="Y28" s="271">
        <f>'Operating Detail (5)'!W93</f>
        <v>0</v>
      </c>
      <c r="Z28" s="268">
        <f>'Operating Detail (5)'!X93</f>
        <v>0</v>
      </c>
      <c r="AA28" s="269">
        <f>'Operating Detail (5)'!Y93</f>
        <v>0</v>
      </c>
      <c r="AB28" s="271">
        <f>'Operating Detail (5)'!Z93</f>
        <v>0</v>
      </c>
      <c r="AC28" s="268">
        <f>'Operating Detail (5)'!AA93</f>
        <v>0</v>
      </c>
      <c r="AD28" s="269">
        <f>'Operating Detail (5)'!AB93</f>
        <v>0</v>
      </c>
      <c r="AE28" s="271">
        <f>'Operating Detail (5)'!AC93</f>
        <v>0</v>
      </c>
      <c r="AF28" s="268">
        <f>'Operating Detail (5)'!AD93</f>
        <v>0</v>
      </c>
      <c r="AG28" s="269">
        <f>'Operating Detail (5)'!AE93</f>
        <v>0</v>
      </c>
      <c r="AH28" s="271">
        <f>'Operating Detail (5)'!AF93</f>
        <v>0</v>
      </c>
      <c r="AI28" s="256">
        <f t="shared" ref="AI28:AK30" si="5">SUM(E28,H28,K28,N28,Q28,T28,W28,Z28,AC28,AF28)</f>
        <v>0</v>
      </c>
      <c r="AJ28" s="257">
        <f t="shared" si="5"/>
        <v>0</v>
      </c>
      <c r="AK28" s="40">
        <f t="shared" si="5"/>
        <v>0</v>
      </c>
    </row>
    <row r="29" spans="1:38">
      <c r="A29" s="1202" t="s">
        <v>286</v>
      </c>
      <c r="B29" s="1202"/>
      <c r="C29" s="1202"/>
      <c r="D29" s="1202"/>
      <c r="E29" s="273">
        <f>'Operating Detail (5)'!C104</f>
        <v>0</v>
      </c>
      <c r="F29" s="269">
        <f>'Operating Detail (5)'!D104</f>
        <v>0</v>
      </c>
      <c r="G29" s="271">
        <f>'Operating Detail (5)'!E104</f>
        <v>0</v>
      </c>
      <c r="H29" s="274">
        <f>'Operating Detail (5)'!F104</f>
        <v>0</v>
      </c>
      <c r="I29" s="269">
        <f>'Operating Detail (5)'!G104</f>
        <v>0</v>
      </c>
      <c r="J29" s="271">
        <f>'Operating Detail (5)'!H104</f>
        <v>0</v>
      </c>
      <c r="K29" s="274">
        <f>'Operating Detail (5)'!I104</f>
        <v>0</v>
      </c>
      <c r="L29" s="269">
        <f>'Operating Detail (5)'!J104</f>
        <v>0</v>
      </c>
      <c r="M29" s="270">
        <f>'Operating Detail (5)'!K104</f>
        <v>0</v>
      </c>
      <c r="N29" s="273">
        <f>'Operating Detail (5)'!L104</f>
        <v>0</v>
      </c>
      <c r="O29" s="269">
        <f>'Operating Detail (5)'!M104</f>
        <v>0</v>
      </c>
      <c r="P29" s="271">
        <f>'Operating Detail (5)'!N104</f>
        <v>0</v>
      </c>
      <c r="Q29" s="273">
        <f>'Operating Detail (5)'!O104</f>
        <v>0</v>
      </c>
      <c r="R29" s="269">
        <f>'Operating Detail (5)'!P104</f>
        <v>0</v>
      </c>
      <c r="S29" s="271">
        <f>'Operating Detail (5)'!Q104</f>
        <v>0</v>
      </c>
      <c r="T29" s="274">
        <f>'Operating Detail (5)'!R104</f>
        <v>0</v>
      </c>
      <c r="U29" s="269">
        <f>'Operating Detail (5)'!S104</f>
        <v>0</v>
      </c>
      <c r="V29" s="270">
        <f>'Operating Detail (5)'!T104</f>
        <v>0</v>
      </c>
      <c r="W29" s="273">
        <f>'Operating Detail (5)'!U104</f>
        <v>0</v>
      </c>
      <c r="X29" s="269">
        <f>'Operating Detail (5)'!V104</f>
        <v>0</v>
      </c>
      <c r="Y29" s="271">
        <f>'Operating Detail (5)'!W104</f>
        <v>0</v>
      </c>
      <c r="Z29" s="273">
        <f>'Operating Detail (5)'!X104</f>
        <v>0</v>
      </c>
      <c r="AA29" s="269">
        <f>'Operating Detail (5)'!Y104</f>
        <v>0</v>
      </c>
      <c r="AB29" s="271">
        <f>'Operating Detail (5)'!Z104</f>
        <v>0</v>
      </c>
      <c r="AC29" s="273">
        <f>'Operating Detail (5)'!AA104</f>
        <v>0</v>
      </c>
      <c r="AD29" s="269">
        <f>'Operating Detail (5)'!AB104</f>
        <v>0</v>
      </c>
      <c r="AE29" s="271">
        <f>'Operating Detail (5)'!AC104</f>
        <v>0</v>
      </c>
      <c r="AF29" s="273">
        <f>'Operating Detail (5)'!AD104</f>
        <v>0</v>
      </c>
      <c r="AG29" s="269">
        <f>'Operating Detail (5)'!AE104</f>
        <v>0</v>
      </c>
      <c r="AH29" s="271">
        <f>'Operating Detail (5)'!AF104</f>
        <v>0</v>
      </c>
      <c r="AI29" s="256">
        <f t="shared" si="5"/>
        <v>0</v>
      </c>
      <c r="AJ29" s="257">
        <f t="shared" si="5"/>
        <v>0</v>
      </c>
      <c r="AK29" s="40">
        <f t="shared" si="5"/>
        <v>0</v>
      </c>
    </row>
    <row r="30" spans="1:38" s="32" customFormat="1">
      <c r="A30" s="1202" t="s">
        <v>287</v>
      </c>
      <c r="B30" s="1202"/>
      <c r="C30" s="1202"/>
      <c r="D30" s="1202"/>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4" t="s">
        <v>270</v>
      </c>
      <c r="B31" s="1194"/>
      <c r="C31" s="1194"/>
      <c r="D31" s="1194"/>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7"/>
      <c r="B32" s="1307"/>
      <c r="C32" s="1307"/>
      <c r="D32" s="1307"/>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9" t="s">
        <v>271</v>
      </c>
      <c r="B33" s="1308"/>
      <c r="C33" s="1308"/>
      <c r="D33" s="1308"/>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7" t="str">
        <f>IF('Summary - SS'!A27:D27&lt;&gt;"",'Summary - SS'!A27:D27,"")</f>
        <v>Prop C</v>
      </c>
      <c r="B34" s="1448"/>
      <c r="C34" s="1448"/>
      <c r="D34" s="1448"/>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7" t="str">
        <f>IF('Summary - SS'!A28:D28&lt;&gt;"",'Summary - SS'!A28:D28,"")</f>
        <v>Prop C - One Time</v>
      </c>
      <c r="B35" s="1448"/>
      <c r="C35" s="1448"/>
      <c r="D35" s="1448"/>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7" t="str">
        <f>IF('Summary - SS'!A29:D29&lt;&gt;"",'Summary - SS'!A29:D29,"")</f>
        <v>Prop C - Start Up</v>
      </c>
      <c r="B36" s="1448"/>
      <c r="C36" s="1448"/>
      <c r="D36" s="1448"/>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7" t="str">
        <f>IF('Summary - SS'!A30:D30&lt;&gt;"",'Summary - SS'!A30:D30,"")</f>
        <v/>
      </c>
      <c r="B37" s="1448"/>
      <c r="C37" s="1448"/>
      <c r="D37" s="1448"/>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7" t="str">
        <f>IF('Summary - SS'!A31:D31&lt;&gt;"",'Summary - SS'!A31:D31,"")</f>
        <v/>
      </c>
      <c r="B38" s="1448"/>
      <c r="C38" s="1448"/>
      <c r="D38" s="1448"/>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7" t="str">
        <f>IF('Summary - SS'!A32:D32&lt;&gt;"",'Summary - SS'!A32:D32,"")</f>
        <v/>
      </c>
      <c r="B39" s="1448"/>
      <c r="C39" s="1448"/>
      <c r="D39" s="1448"/>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7" t="str">
        <f>IF('Summary - SS'!A33:D33&lt;&gt;"",'Summary - SS'!A33:D33,"")</f>
        <v/>
      </c>
      <c r="B40" s="1448"/>
      <c r="C40" s="1448"/>
      <c r="D40" s="1448"/>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7" t="str">
        <f>IF('Summary - SS'!A34:D34&lt;&gt;"",'Summary - SS'!A34:D34,"")</f>
        <v/>
      </c>
      <c r="B41" s="1448"/>
      <c r="C41" s="1448"/>
      <c r="D41" s="1448"/>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7" t="str">
        <f>IF('Summary - SS'!A35:D35&lt;&gt;"",'Summary - SS'!A35:D35,"")</f>
        <v/>
      </c>
      <c r="B42" s="1448"/>
      <c r="C42" s="1448"/>
      <c r="D42" s="1448"/>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7" t="str">
        <f>IF('Summary - SS'!A36:D36&lt;&gt;"",'Summary - SS'!A36:D36,"")</f>
        <v/>
      </c>
      <c r="B43" s="1448"/>
      <c r="C43" s="1448"/>
      <c r="D43" s="1448"/>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7" t="str">
        <f>IF('Summary - SS'!A37:D37&lt;&gt;"",'Summary - SS'!A37:D37,"")</f>
        <v/>
      </c>
      <c r="B44" s="1448"/>
      <c r="C44" s="1448"/>
      <c r="D44" s="1448"/>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7" t="str">
        <f>IF('Summary - SS'!A38:D38&lt;&gt;"",'Summary - SS'!A38:D38,"")</f>
        <v/>
      </c>
      <c r="B45" s="1448"/>
      <c r="C45" s="1448"/>
      <c r="D45" s="1448"/>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7" t="str">
        <f>IF('Summary - SS'!A39:D39&lt;&gt;"",'Summary - SS'!A39:D39,"")</f>
        <v/>
      </c>
      <c r="B46" s="1448"/>
      <c r="C46" s="1448"/>
      <c r="D46" s="1448"/>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7" t="str">
        <f>IF('Summary - SS'!A40:D40&lt;&gt;"",'Summary - SS'!A40:D40,"")</f>
        <v/>
      </c>
      <c r="B47" s="1448"/>
      <c r="C47" s="1448"/>
      <c r="D47" s="1448"/>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7" t="str">
        <f>IF('Summary - SS'!A41:D41&lt;&gt;"",'Summary - SS'!A41:D41,"")</f>
        <v/>
      </c>
      <c r="B48" s="1448"/>
      <c r="C48" s="1448"/>
      <c r="D48" s="1448"/>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7" t="str">
        <f>IF('Summary - SS'!A42:D42&lt;&gt;"",'Summary - SS'!A42:D42,"")</f>
        <v/>
      </c>
      <c r="B49" s="1448"/>
      <c r="C49" s="1448"/>
      <c r="D49" s="1448"/>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7" t="str">
        <f>IF('Summary - SS'!A43:D43&lt;&gt;"",'Summary - SS'!A43:D43,"")</f>
        <v/>
      </c>
      <c r="B50" s="1448"/>
      <c r="C50" s="1448"/>
      <c r="D50" s="1448"/>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7" t="str">
        <f>IF('Summary - SS'!A44:D44&lt;&gt;"",'Summary - SS'!A44:D44,"")</f>
        <v/>
      </c>
      <c r="B51" s="1448"/>
      <c r="C51" s="1448"/>
      <c r="D51" s="1448"/>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7" t="str">
        <f>IF('Summary - SS'!A45:D45&lt;&gt;"",'Summary - SS'!A45:D45,"")</f>
        <v/>
      </c>
      <c r="B52" s="1448"/>
      <c r="C52" s="1448"/>
      <c r="D52" s="1448"/>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683" t="s">
        <v>272</v>
      </c>
      <c r="B53" s="1684"/>
      <c r="C53" s="1684"/>
      <c r="D53" s="1684"/>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7"/>
      <c r="B54" s="1307"/>
      <c r="C54" s="1307"/>
      <c r="D54" s="1307"/>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8" t="s">
        <v>273</v>
      </c>
      <c r="B55" s="1308"/>
      <c r="C55" s="1308"/>
      <c r="D55" s="1308"/>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24" t="str">
        <f>IF('Summary - SS'!A49:D49&lt;&gt;"",'Summary - SS'!A49:D49,"")</f>
        <v/>
      </c>
      <c r="B56" s="1324"/>
      <c r="C56" s="1324"/>
      <c r="D56" s="1324"/>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24" t="str">
        <f>IF('Summary - SS'!A50:D50&lt;&gt;"",'Summary - SS'!A50:D50,"")</f>
        <v/>
      </c>
      <c r="B57" s="1324"/>
      <c r="C57" s="1324"/>
      <c r="D57" s="1324"/>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24" t="str">
        <f>IF('Summary - SS'!A51:D51&lt;&gt;"",'Summary - SS'!A51:D51,"")</f>
        <v/>
      </c>
      <c r="B58" s="1324"/>
      <c r="C58" s="1324"/>
      <c r="D58" s="1324"/>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324" t="str">
        <f>IF('Summary - SS'!A52:D52&lt;&gt;"",'Summary - SS'!A52:D52,"")</f>
        <v/>
      </c>
      <c r="B59" s="1324"/>
      <c r="C59" s="1324"/>
      <c r="D59" s="1324"/>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4" t="s">
        <v>274</v>
      </c>
      <c r="B60" s="1194"/>
      <c r="C60" s="1194"/>
      <c r="D60" s="1194"/>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4"/>
      <c r="B61" s="1194"/>
      <c r="C61" s="1194"/>
      <c r="D61" s="1194"/>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4" t="s">
        <v>275</v>
      </c>
      <c r="B62" s="1194"/>
      <c r="C62" s="1194"/>
      <c r="D62" s="1194"/>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2" t="s">
        <v>276</v>
      </c>
      <c r="B63" s="1202"/>
      <c r="C63" s="1202"/>
      <c r="D63" s="1202"/>
      <c r="E63" s="268">
        <f>IF(AND(E62-E31&gt;-2,E62-E31&lt;2),0,E62-E31)</f>
        <v>0</v>
      </c>
      <c r="F63" s="376"/>
      <c r="G63" s="282">
        <f>IF(AND(G62-G31&gt;-2,G62-G31&lt;2),0,G62-G31)</f>
        <v>0</v>
      </c>
      <c r="H63" s="466">
        <f>IF(AND(H62-H31&gt;-2,H62-H31&lt;2),0,H62-H31)</f>
        <v>0</v>
      </c>
      <c r="I63" s="476"/>
      <c r="J63" s="465">
        <f>IF(AND(J62-J31&gt;-2,J62-J31&lt;2),0,J62-J31)</f>
        <v>0</v>
      </c>
      <c r="K63" s="466">
        <f>IF(AND(K62-K31&gt;-2,K62-K31&lt;2),0,K62-K31)</f>
        <v>0</v>
      </c>
      <c r="L63" s="476"/>
      <c r="M63" s="467">
        <f>IF(AND(M62-M31&gt;-2,M62-M31&lt;2),0,M62-M31)</f>
        <v>0</v>
      </c>
      <c r="N63" s="464">
        <f>IF(AND(N62-N31&gt;-2,N62-N31&lt;2),0,N62-N31)</f>
        <v>0</v>
      </c>
      <c r="O63" s="476"/>
      <c r="P63" s="465">
        <f>IF(AND(P62-P31&gt;-2,P62-P31&lt;2),0,P62-P31)</f>
        <v>0</v>
      </c>
      <c r="Q63" s="464">
        <f>IF(AND(Q62-Q31&gt;-2,Q62-Q31&lt;2),0,Q62-Q31)</f>
        <v>0</v>
      </c>
      <c r="R63" s="476"/>
      <c r="S63" s="465">
        <f>IF(AND(S62-S31&gt;-2,S62-S31&lt;2),0,S62-S31)</f>
        <v>0</v>
      </c>
      <c r="T63" s="466">
        <f>IF(AND(T62-T31&gt;-2,T62-T31&lt;2),0,T62-T31)</f>
        <v>0</v>
      </c>
      <c r="U63" s="476"/>
      <c r="V63" s="467">
        <f>IF(AND(V62-V31&gt;-2,V62-V31&lt;2),0,V62-V31)</f>
        <v>0</v>
      </c>
      <c r="W63" s="464">
        <f>IF(AND(W62-W31&gt;-2,W62-W31&lt;2),0,W62-W31)</f>
        <v>0</v>
      </c>
      <c r="X63" s="476"/>
      <c r="Y63" s="465">
        <f>IF(AND(Y62-Y31&gt;-2,Y62-Y31&lt;2),0,Y62-Y31)</f>
        <v>0</v>
      </c>
      <c r="Z63" s="464">
        <f>IF(AND(Z62-Z31&gt;-2,Z62-Z31&lt;2),0,Z62-Z31)</f>
        <v>0</v>
      </c>
      <c r="AA63" s="476"/>
      <c r="AB63" s="465">
        <f>IF(AND(AB62-AB31&gt;-2,AB62-AB31&lt;2),0,AB62-AB31)</f>
        <v>0</v>
      </c>
      <c r="AC63" s="464">
        <f>IF(AND(AC62-AC31&gt;-2,AC62-AC31&lt;2),0,AC62-AC31)</f>
        <v>0</v>
      </c>
      <c r="AD63" s="476"/>
      <c r="AE63" s="465">
        <f>IF(AND(AE62-AE31&gt;-2,AE62-AE31&lt;2),0,AE62-AE31)</f>
        <v>0</v>
      </c>
      <c r="AF63" s="464">
        <f>IF(AND(AF62-AF31&gt;-2,AF62-AF31&lt;2),0,AF62-AF31)</f>
        <v>0</v>
      </c>
      <c r="AG63" s="476"/>
      <c r="AH63" s="465">
        <f>IF(AND(AH62-AH31&gt;-2,AH62-AH31&lt;2),0,AH62-AH31)</f>
        <v>0</v>
      </c>
      <c r="AI63" s="261">
        <f>IF(AND(AI62-AI31&gt;-4,AI62-AI31&lt;4),0,AI62-AI31)</f>
        <v>0</v>
      </c>
      <c r="AJ63" s="169"/>
      <c r="AK63" s="468">
        <f>IF(AND(AK62-AK31&gt;-4,AK62-AK31&lt;4),0,AK62-AK31)</f>
        <v>0</v>
      </c>
      <c r="AL63" s="46"/>
      <c r="AM63" s="46"/>
    </row>
    <row r="64" spans="1:39" ht="13"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49999999999999" customHeight="1">
      <c r="A65" s="62"/>
      <c r="B65" s="62"/>
      <c r="C65" s="62"/>
      <c r="D65" s="62"/>
      <c r="E65" s="56"/>
      <c r="AH65" s="52"/>
      <c r="AI65" s="52"/>
    </row>
    <row r="66" spans="1:35" ht="20.149999999999999" customHeight="1">
      <c r="A66" s="62"/>
      <c r="B66" s="62"/>
      <c r="C66" s="62"/>
      <c r="D66" s="62"/>
      <c r="E66" s="56"/>
      <c r="AH66" s="52"/>
      <c r="AI66" s="52"/>
    </row>
    <row r="67" spans="1:35">
      <c r="A67" s="808" t="s">
        <v>278</v>
      </c>
      <c r="B67" s="1184" t="str">
        <f>IF('Summary - SS'!B60:D60&lt;&gt;"",'Summary - SS'!B60:D60,"")</f>
        <v/>
      </c>
      <c r="C67" s="1184"/>
      <c r="D67" s="1184"/>
      <c r="E67" s="56"/>
    </row>
    <row r="68" spans="1:35">
      <c r="A68" s="808" t="s">
        <v>279</v>
      </c>
      <c r="B68" s="1184" t="str">
        <f>IF('Summary - SS'!B61:D61&lt;&gt;"",'Summary - SS'!B61:D61,"")</f>
        <v/>
      </c>
      <c r="C68" s="1184"/>
      <c r="D68" s="1184"/>
      <c r="E68" s="56"/>
    </row>
    <row r="69" spans="1:35" ht="17.25" customHeight="1">
      <c r="A69" s="808" t="s">
        <v>280</v>
      </c>
      <c r="B69" s="1184" t="str">
        <f>IF('Summary - SS'!B62:D62&lt;&gt;"",'Summary - SS'!B62:D62,"")</f>
        <v/>
      </c>
      <c r="C69" s="1184"/>
      <c r="D69" s="1184"/>
      <c r="E69" s="56"/>
      <c r="AH69" s="53"/>
    </row>
    <row r="70" spans="1:35" ht="17.25" customHeight="1">
      <c r="A70" s="808" t="s">
        <v>281</v>
      </c>
      <c r="B70" s="1184" t="str">
        <f>IF('Summary - SS'!B63:D63&lt;&gt;"",'Summary - SS'!B63:D63,"")</f>
        <v/>
      </c>
      <c r="C70" s="1184"/>
      <c r="D70" s="1184"/>
      <c r="E70" s="56"/>
      <c r="AH70" s="53"/>
    </row>
    <row r="71" spans="1:35" ht="15.75" customHeight="1">
      <c r="A71" s="1194"/>
      <c r="B71" s="1194"/>
      <c r="C71" s="1194"/>
      <c r="D71" s="830"/>
      <c r="E71" s="189"/>
    </row>
    <row r="72" spans="1:35">
      <c r="A72" s="1584" t="s">
        <v>282</v>
      </c>
      <c r="B72" s="1585"/>
      <c r="C72" s="1586" t="e">
        <f>_xlfn.SINGLE('Summary - SS'!#REF!)</f>
        <v>#REF!</v>
      </c>
      <c r="D72" s="1587"/>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45566</v>
      </c>
      <c r="H88" s="50" t="e">
        <f>'Summary - SS'!#REF!</f>
        <v>#REF!</v>
      </c>
      <c r="I88" s="50" t="e">
        <f>'Summary - SS'!#REF!</f>
        <v>#REF!</v>
      </c>
      <c r="J88" s="50">
        <f>'Summary - SS'!F80</f>
        <v>45839</v>
      </c>
      <c r="K88" s="50" t="e">
        <f>'Summary - SS'!#REF!</f>
        <v>#REF!</v>
      </c>
      <c r="L88" s="50" t="e">
        <f>'Summary - SS'!#REF!</f>
        <v>#REF!</v>
      </c>
      <c r="M88" s="50">
        <f>'Summary - SS'!G80</f>
        <v>46204</v>
      </c>
      <c r="N88" s="50" t="e">
        <f>'Summary - SS'!#REF!</f>
        <v>#REF!</v>
      </c>
      <c r="O88" s="50" t="e">
        <f>'Summary - SS'!#REF!</f>
        <v>#REF!</v>
      </c>
      <c r="P88" s="50">
        <f>'Summary - SS'!H80</f>
        <v>46569</v>
      </c>
      <c r="Q88" s="50" t="e">
        <f>'Summary - SS'!#REF!</f>
        <v>#REF!</v>
      </c>
      <c r="R88" s="50" t="e">
        <f>'Summary - SS'!#REF!</f>
        <v>#REF!</v>
      </c>
      <c r="S88" s="50">
        <f>'Summary - SS'!I80</f>
        <v>46935</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45566</v>
      </c>
      <c r="AJ88" s="50">
        <f>$B$6</f>
        <v>45566</v>
      </c>
      <c r="AK88" s="50">
        <f>$B$6</f>
        <v>45566</v>
      </c>
    </row>
    <row r="89" spans="1:37" ht="13.5" customHeight="1">
      <c r="A89" s="49" t="s">
        <v>233</v>
      </c>
      <c r="B89" s="49"/>
      <c r="C89" s="49"/>
      <c r="D89" s="49"/>
      <c r="E89" s="50" t="e">
        <f>'Summary - SS'!#REF!</f>
        <v>#REF!</v>
      </c>
      <c r="F89" s="50" t="e">
        <f>'Summary - SS'!#REF!</f>
        <v>#REF!</v>
      </c>
      <c r="G89" s="50">
        <f>'Summary - SS'!E81</f>
        <v>45838</v>
      </c>
      <c r="H89" s="50" t="e">
        <f>'Summary - SS'!#REF!</f>
        <v>#REF!</v>
      </c>
      <c r="I89" s="50" t="e">
        <f>'Summary - SS'!#REF!</f>
        <v>#REF!</v>
      </c>
      <c r="J89" s="50">
        <f>'Summary - SS'!F81</f>
        <v>46203</v>
      </c>
      <c r="K89" s="50" t="e">
        <f>'Summary - SS'!#REF!</f>
        <v>#REF!</v>
      </c>
      <c r="L89" s="50" t="e">
        <f>'Summary - SS'!#REF!</f>
        <v>#REF!</v>
      </c>
      <c r="M89" s="50">
        <f>'Summary - SS'!G81</f>
        <v>46568</v>
      </c>
      <c r="N89" s="50" t="e">
        <f>'Summary - SS'!#REF!</f>
        <v>#REF!</v>
      </c>
      <c r="O89" s="50" t="e">
        <f>'Summary - SS'!#REF!</f>
        <v>#REF!</v>
      </c>
      <c r="P89" s="50">
        <f>'Summary - SS'!H81</f>
        <v>46934</v>
      </c>
      <c r="Q89" s="50" t="e">
        <f>'Summary - SS'!#REF!</f>
        <v>#REF!</v>
      </c>
      <c r="R89" s="50" t="e">
        <f>'Summary - SS'!#REF!</f>
        <v>#REF!</v>
      </c>
      <c r="S89" s="50">
        <f>'Summary - SS'!I81</f>
        <v>47299</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47391</v>
      </c>
      <c r="AJ89" s="50">
        <f t="shared" ref="AJ89:AK89" si="60">DATE(YEAR(AJ88)+$D$5,MONTH(AJ88),DAY(AJ88))-1</f>
        <v>47391</v>
      </c>
      <c r="AK89" s="50">
        <f t="shared" si="60"/>
        <v>47391</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10/1/2024</v>
      </c>
      <c r="AJ92" s="33" t="str">
        <f>TEXT($B$6,"m/d/yyyy")</f>
        <v>10/1/2024</v>
      </c>
      <c r="AK92" s="33" t="str">
        <f>TEXT($B$6,"m/d/yyyy")</f>
        <v>10/1/2024</v>
      </c>
    </row>
    <row r="93" spans="1:37">
      <c r="AI93" s="33" t="str">
        <f>TEXT($C$5,"m/d/yyyy")</f>
        <v>6/30/2029</v>
      </c>
      <c r="AJ93" s="33" t="str">
        <f t="shared" ref="AJ93:AK93" si="63">TEXT($C$5,"m/d/yyyy")</f>
        <v>6/30/2029</v>
      </c>
      <c r="AK93" s="33" t="str">
        <f t="shared" si="63"/>
        <v>6/30/2029</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349" priority="49">
      <formula>LEN(TRIM(B7))=0</formula>
    </cfRule>
  </conditionalFormatting>
  <conditionalFormatting sqref="B16">
    <cfRule type="containsBlanks" dxfId="348" priority="36">
      <formula>LEN(TRIM(B16))=0</formula>
    </cfRule>
  </conditionalFormatting>
  <conditionalFormatting sqref="B15:C15">
    <cfRule type="cellIs" dxfId="347" priority="26" operator="lessThan">
      <formula>0</formula>
    </cfRule>
  </conditionalFormatting>
  <conditionalFormatting sqref="B10:D10">
    <cfRule type="cellIs" dxfId="346" priority="6" operator="equal">
      <formula>"New Agreement"</formula>
    </cfRule>
    <cfRule type="cellIs" dxfId="345" priority="7" stopIfTrue="1" operator="equal">
      <formula>"Amendment"</formula>
    </cfRule>
    <cfRule type="cellIs" dxfId="344" priority="8" operator="equal">
      <formula>"Modification"</formula>
    </cfRule>
    <cfRule type="cellIs" dxfId="343" priority="9" operator="equal">
      <formula>"Revision"</formula>
    </cfRule>
    <cfRule type="containsBlanks" dxfId="342" priority="10">
      <formula>LEN(TRIM(B10))=0</formula>
    </cfRule>
  </conditionalFormatting>
  <conditionalFormatting sqref="E26 G26:H26 J26:K26 M26:N26 P26:Q26 S26:T26 V26:W26 Y26:Z26 AB26:AC26 AE26:AF26 AH26">
    <cfRule type="containsBlanks" dxfId="341" priority="33">
      <formula>LEN(TRIM(E26))=0</formula>
    </cfRule>
  </conditionalFormatting>
  <conditionalFormatting sqref="E30 G30:H30 J30:K30 M30:N30 P30:Q30 S30:T30 V30:W30 Y30:Z30 AB30:AC30 AE30:AF30 AH30">
    <cfRule type="containsBlanks" dxfId="340" priority="29">
      <formula>LEN(TRIM(E30))=0</formula>
    </cfRule>
  </conditionalFormatting>
  <conditionalFormatting sqref="E18:AH22">
    <cfRule type="expression" dxfId="339" priority="2">
      <formula>E$87&gt;$D$6</formula>
    </cfRule>
  </conditionalFormatting>
  <conditionalFormatting sqref="E20:AH53">
    <cfRule type="expression" dxfId="338" priority="1">
      <formula>E$90&gt;E$89</formula>
    </cfRule>
  </conditionalFormatting>
  <conditionalFormatting sqref="E23:AH63">
    <cfRule type="expression" dxfId="337" priority="311">
      <formula>E$87&gt;$D$6</formula>
    </cfRule>
  </conditionalFormatting>
  <conditionalFormatting sqref="E30:AH30">
    <cfRule type="expression" dxfId="336" priority="28">
      <formula>COUNTIF($A$34:$D$53,"*HUD*")=0</formula>
    </cfRule>
  </conditionalFormatting>
  <conditionalFormatting sqref="E63:AK63">
    <cfRule type="cellIs" dxfId="335" priority="51" operator="notBetween">
      <formula>-2</formula>
      <formula>2</formula>
    </cfRule>
  </conditionalFormatting>
  <conditionalFormatting sqref="F21 I21 L21 O21 F23:F25 I23:I25 L23:L25 O23:O25 R23:R25 U23:U25 X23:X25 AA23:AA25 AD23:AD25 AG23:AG25 AJ23:AJ25 AJ28:AJ61">
    <cfRule type="cellIs" dxfId="334" priority="59" operator="notEqual">
      <formula>0</formula>
    </cfRule>
  </conditionalFormatting>
  <conditionalFormatting sqref="F28:F62 I28:I62 L28:L62 O28:O62 R28:R62 U28:U62 X28:X62 AA28:AA62 AD28:AD62 AG28:AG62">
    <cfRule type="cellIs" dxfId="333" priority="30" operator="notEqual">
      <formula>0</formula>
    </cfRule>
  </conditionalFormatting>
  <conditionalFormatting sqref="H54:AH63 E63:AH63 E54:G62">
    <cfRule type="expression" dxfId="332" priority="263">
      <formula>E$90&gt;E$89</formula>
    </cfRule>
  </conditionalFormatting>
  <conditionalFormatting sqref="Q32:Q33">
    <cfRule type="cellIs" dxfId="331" priority="4" operator="notEqual">
      <formula>0</formula>
    </cfRule>
  </conditionalFormatting>
  <conditionalFormatting sqref="Q54:Q55">
    <cfRule type="cellIs" dxfId="330" priority="5" operator="notEqual">
      <formula>0</formula>
    </cfRule>
  </conditionalFormatting>
  <conditionalFormatting sqref="AJ62:AJ63 F63 I63 L63 O63 R63 U63 X63 AA63 AD63 AG63">
    <cfRule type="cellIs" dxfId="329"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H566"/>
  <sheetViews>
    <sheetView showGridLines="0" showZeros="0" zoomScale="85" zoomScaleNormal="85" workbookViewId="0">
      <pane xSplit="1" ySplit="14" topLeftCell="BL15" activePane="bottomRight" state="frozen"/>
      <selection activeCell="B9" sqref="B9:I9"/>
      <selection pane="topRight" activeCell="B9" sqref="B9:I9"/>
      <selection pane="bottomLeft" activeCell="B9" sqref="B9:I9"/>
      <selection pane="bottomRight" activeCell="B9" sqref="B9:I9"/>
    </sheetView>
  </sheetViews>
  <sheetFormatPr defaultColWidth="17.7265625" defaultRowHeight="15.5" outlineLevelCol="1"/>
  <cols>
    <col min="1" max="1" width="17.7265625" style="251" customWidth="1"/>
    <col min="2" max="2" width="44.7265625" style="293" customWidth="1"/>
    <col min="3" max="3" width="14.7265625" style="251" customWidth="1" outlineLevel="1"/>
    <col min="4" max="5" width="11" style="251" customWidth="1" outlineLevel="1"/>
    <col min="6" max="6" width="11" style="251" customWidth="1"/>
    <col min="7" max="7" width="15.7265625" style="251" customWidth="1" outlineLevel="1"/>
    <col min="8" max="8" width="15.7265625" style="292" customWidth="1" outlineLevel="1"/>
    <col min="9" max="9" width="15.7265625" style="251" customWidth="1"/>
    <col min="10" max="10" width="15.7265625" style="251" customWidth="1" outlineLevel="1"/>
    <col min="11" max="12" width="11" style="251" customWidth="1" outlineLevel="1"/>
    <col min="13" max="13" width="11" style="251" customWidth="1"/>
    <col min="14" max="14" width="15.7265625" style="251" customWidth="1" outlineLevel="1"/>
    <col min="15" max="15" width="15.7265625" style="292" customWidth="1" outlineLevel="1"/>
    <col min="16" max="16" width="15.7265625" style="251" customWidth="1"/>
    <col min="17" max="17" width="15.7265625" style="251" customWidth="1" outlineLevel="1"/>
    <col min="18" max="19" width="11" style="251" customWidth="1" outlineLevel="1"/>
    <col min="20" max="20" width="11" style="251" customWidth="1"/>
    <col min="21" max="21" width="15.7265625" style="251" customWidth="1" outlineLevel="1"/>
    <col min="22" max="22" width="15.7265625" style="292" customWidth="1" outlineLevel="1"/>
    <col min="23" max="23" width="15.7265625" style="251" customWidth="1"/>
    <col min="24" max="24" width="15.7265625" style="251" customWidth="1" outlineLevel="1"/>
    <col min="25" max="26" width="11" style="251" customWidth="1" outlineLevel="1"/>
    <col min="27" max="27" width="11" style="251" customWidth="1"/>
    <col min="28" max="28" width="15.7265625" style="251" customWidth="1" outlineLevel="1"/>
    <col min="29" max="29" width="15.7265625" style="292" customWidth="1" outlineLevel="1"/>
    <col min="30" max="30" width="15.7265625" style="251" customWidth="1"/>
    <col min="31" max="31" width="15.7265625" style="251" customWidth="1" outlineLevel="1"/>
    <col min="32" max="33" width="11" style="251" customWidth="1" outlineLevel="1"/>
    <col min="34" max="34" width="11" style="251" customWidth="1"/>
    <col min="35" max="35" width="15.7265625" style="251" customWidth="1" outlineLevel="1"/>
    <col min="36" max="36" width="15.7265625" style="292" customWidth="1" outlineLevel="1"/>
    <col min="37" max="37" width="15.7265625" style="251" customWidth="1"/>
    <col min="38" max="38" width="15.7265625" style="251" customWidth="1" outlineLevel="1"/>
    <col min="39" max="40" width="11" style="251" customWidth="1" outlineLevel="1"/>
    <col min="41" max="41" width="11" style="251" customWidth="1"/>
    <col min="42" max="42" width="15.7265625" style="251" customWidth="1" outlineLevel="1"/>
    <col min="43" max="43" width="15.7265625" style="292" customWidth="1" outlineLevel="1"/>
    <col min="44" max="44" width="15.7265625" style="251" customWidth="1"/>
    <col min="45" max="45" width="15.7265625" style="251" customWidth="1" outlineLevel="1"/>
    <col min="46" max="47" width="11" style="251" customWidth="1" outlineLevel="1"/>
    <col min="48" max="48" width="11" style="251" customWidth="1"/>
    <col min="49" max="49" width="15.7265625" style="251" customWidth="1" outlineLevel="1"/>
    <col min="50" max="50" width="15.7265625" style="292" customWidth="1" outlineLevel="1"/>
    <col min="51" max="51" width="15.7265625" style="251" customWidth="1"/>
    <col min="52" max="52" width="15.7265625" style="251" customWidth="1" outlineLevel="1"/>
    <col min="53" max="54" width="11" style="251" customWidth="1" outlineLevel="1"/>
    <col min="55" max="55" width="11" style="251" customWidth="1"/>
    <col min="56" max="56" width="15.7265625" style="251" customWidth="1" outlineLevel="1"/>
    <col min="57" max="57" width="15.7265625" style="292" customWidth="1" outlineLevel="1"/>
    <col min="58" max="58" width="15.7265625" style="251" customWidth="1"/>
    <col min="59" max="59" width="15.7265625" style="251" customWidth="1" outlineLevel="1"/>
    <col min="60" max="61" width="11" style="251" customWidth="1" outlineLevel="1"/>
    <col min="62" max="62" width="11" style="251" customWidth="1"/>
    <col min="63" max="63" width="15.7265625" style="251" customWidth="1" outlineLevel="1"/>
    <col min="64" max="64" width="15.7265625" style="292" customWidth="1" outlineLevel="1"/>
    <col min="65" max="65" width="15.7265625" style="251" customWidth="1"/>
    <col min="66" max="66" width="15.7265625" style="56" customWidth="1" outlineLevel="1"/>
    <col min="67" max="67" width="12.54296875" style="56" customWidth="1" outlineLevel="1"/>
    <col min="68" max="68" width="9.7265625" style="66" customWidth="1" outlineLevel="1"/>
    <col min="69" max="69" width="10.26953125" style="251" customWidth="1"/>
    <col min="70" max="71" width="17.7265625" style="251" customWidth="1" outlineLevel="1"/>
    <col min="72" max="72" width="17.7265625" style="251" customWidth="1"/>
    <col min="73" max="74" width="17.7265625" style="251" customWidth="1" outlineLevel="1"/>
    <col min="75" max="105" width="17.7265625" style="251" customWidth="1"/>
    <col min="106" max="16384" width="17.7265625" style="251"/>
  </cols>
  <sheetData>
    <row r="1" spans="1:112" s="56" customFormat="1">
      <c r="A1" s="63" t="str">
        <f>'Summary (5)'!A1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(5)'!B3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(5)'!A7</f>
        <v>Provider Name</v>
      </c>
      <c r="B4" s="579">
        <f>'Summary (5)'!B7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(5)'!A8</f>
        <v>Program</v>
      </c>
      <c r="B5" s="579" t="str">
        <f>'Summary (5)'!B8</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(5)'!A9</f>
        <v>F$P Contract ID#</v>
      </c>
      <c r="B6" s="507" t="e">
        <f>'Summary (5)'!B9</f>
        <v>#REF!</v>
      </c>
      <c r="BN6" s="1588"/>
      <c r="BO6" s="1588"/>
      <c r="BP6" s="1588"/>
    </row>
    <row r="7" spans="1:112" s="70" customFormat="1">
      <c r="A7" s="229" t="s">
        <v>283</v>
      </c>
      <c r="B7" s="581">
        <f>'Summary (5)'!B12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 thickBot="1">
      <c r="A9" s="251"/>
      <c r="B9" s="134"/>
      <c r="C9" s="1589" t="e">
        <f>'Summary (5)'!H17</f>
        <v>#REF!</v>
      </c>
      <c r="D9" s="1589"/>
      <c r="E9" s="1589"/>
      <c r="F9" s="1589"/>
      <c r="G9" s="1589"/>
      <c r="H9" s="1589"/>
      <c r="I9" s="1589"/>
      <c r="J9" s="1589" t="e">
        <f>'Summary (5)'!K17</f>
        <v>#REF!</v>
      </c>
      <c r="K9" s="1589"/>
      <c r="L9" s="1589"/>
      <c r="M9" s="1589"/>
      <c r="N9" s="1589"/>
      <c r="O9" s="1589"/>
      <c r="P9" s="1589"/>
      <c r="Q9" s="1589" t="e">
        <f>'Summary (5)'!N17</f>
        <v>#REF!</v>
      </c>
      <c r="R9" s="1589"/>
      <c r="S9" s="1589"/>
      <c r="T9" s="1589"/>
      <c r="U9" s="1589"/>
      <c r="V9" s="1589"/>
      <c r="W9" s="1589"/>
      <c r="X9" s="1589" t="e">
        <f>'Summary (5)'!Q17</f>
        <v>#REF!</v>
      </c>
      <c r="Y9" s="1589"/>
      <c r="Z9" s="1589"/>
      <c r="AA9" s="1589"/>
      <c r="AB9" s="1589"/>
      <c r="AC9" s="1589"/>
      <c r="AD9" s="1589"/>
      <c r="AE9" s="1589" t="e">
        <f>'Summary (5)'!T17</f>
        <v>#REF!</v>
      </c>
      <c r="AF9" s="1589"/>
      <c r="AG9" s="1589"/>
      <c r="AH9" s="1589"/>
      <c r="AI9" s="1589"/>
      <c r="AJ9" s="1589"/>
      <c r="AK9" s="1589"/>
      <c r="AL9" s="1589" t="e">
        <f>'Summary (5)'!W17</f>
        <v>#REF!</v>
      </c>
      <c r="AM9" s="1589"/>
      <c r="AN9" s="1589"/>
      <c r="AO9" s="1589"/>
      <c r="AP9" s="1589"/>
      <c r="AQ9" s="1589"/>
      <c r="AR9" s="1589"/>
      <c r="AS9" s="1589" t="e">
        <f>'Summary (5)'!Z17</f>
        <v>#REF!</v>
      </c>
      <c r="AT9" s="1589"/>
      <c r="AU9" s="1589"/>
      <c r="AV9" s="1589"/>
      <c r="AW9" s="1589"/>
      <c r="AX9" s="1589"/>
      <c r="AY9" s="1589"/>
      <c r="AZ9" s="1589" t="e">
        <f>'Summary (5)'!AC17</f>
        <v>#REF!</v>
      </c>
      <c r="BA9" s="1589"/>
      <c r="BB9" s="1589"/>
      <c r="BC9" s="1589"/>
      <c r="BD9" s="1589"/>
      <c r="BE9" s="1589"/>
      <c r="BF9" s="1589"/>
      <c r="BG9" s="1589" t="e">
        <f>'Summary (5)'!AF17</f>
        <v>#REF!</v>
      </c>
      <c r="BH9" s="1589"/>
      <c r="BI9" s="1589"/>
      <c r="BJ9" s="1589"/>
      <c r="BK9" s="1589"/>
      <c r="BL9" s="1589"/>
      <c r="BM9" s="1589"/>
      <c r="BN9" s="1589">
        <f>'Summary (5)'!AM17</f>
        <v>0</v>
      </c>
      <c r="BO9" s="1589"/>
      <c r="BP9" s="1589"/>
      <c r="BQ9" s="1589"/>
      <c r="BR9" s="1589"/>
      <c r="BS9" s="1589"/>
      <c r="BT9" s="1589"/>
    </row>
    <row r="10" spans="1:112" ht="18" customHeight="1">
      <c r="A10" s="1392"/>
      <c r="B10" s="1393"/>
      <c r="C10" s="1410" t="s">
        <v>237</v>
      </c>
      <c r="D10" s="1411"/>
      <c r="E10" s="1411"/>
      <c r="F10" s="1411"/>
      <c r="G10" s="1411"/>
      <c r="H10" s="1411"/>
      <c r="I10" s="1412"/>
      <c r="J10" s="1380" t="s">
        <v>238</v>
      </c>
      <c r="K10" s="1381"/>
      <c r="L10" s="1381"/>
      <c r="M10" s="1381"/>
      <c r="N10" s="1381"/>
      <c r="O10" s="1381"/>
      <c r="P10" s="1382"/>
      <c r="Q10" s="1407" t="s">
        <v>239</v>
      </c>
      <c r="R10" s="1408"/>
      <c r="S10" s="1408"/>
      <c r="T10" s="1408"/>
      <c r="U10" s="1408"/>
      <c r="V10" s="1408"/>
      <c r="W10" s="1409"/>
      <c r="X10" s="1424" t="s">
        <v>240</v>
      </c>
      <c r="Y10" s="1425"/>
      <c r="Z10" s="1425"/>
      <c r="AA10" s="1425"/>
      <c r="AB10" s="1425"/>
      <c r="AC10" s="1425"/>
      <c r="AD10" s="1426"/>
      <c r="AE10" s="1427" t="s">
        <v>241</v>
      </c>
      <c r="AF10" s="1428"/>
      <c r="AG10" s="1428"/>
      <c r="AH10" s="1428"/>
      <c r="AI10" s="1428"/>
      <c r="AJ10" s="1428"/>
      <c r="AK10" s="1429"/>
      <c r="AL10" s="1495" t="s">
        <v>242</v>
      </c>
      <c r="AM10" s="1496"/>
      <c r="AN10" s="1496"/>
      <c r="AO10" s="1496"/>
      <c r="AP10" s="1496"/>
      <c r="AQ10" s="1496"/>
      <c r="AR10" s="1497"/>
      <c r="AS10" s="1498" t="s">
        <v>243</v>
      </c>
      <c r="AT10" s="1499"/>
      <c r="AU10" s="1499"/>
      <c r="AV10" s="1499"/>
      <c r="AW10" s="1499"/>
      <c r="AX10" s="1499"/>
      <c r="AY10" s="1500"/>
      <c r="AZ10" s="1501" t="s">
        <v>244</v>
      </c>
      <c r="BA10" s="1502"/>
      <c r="BB10" s="1502"/>
      <c r="BC10" s="1502"/>
      <c r="BD10" s="1502"/>
      <c r="BE10" s="1502"/>
      <c r="BF10" s="1503"/>
      <c r="BG10" s="1504" t="s">
        <v>245</v>
      </c>
      <c r="BH10" s="1505"/>
      <c r="BI10" s="1505"/>
      <c r="BJ10" s="1505"/>
      <c r="BK10" s="1505"/>
      <c r="BL10" s="1505"/>
      <c r="BM10" s="1506"/>
      <c r="BN10" s="1487" t="s">
        <v>246</v>
      </c>
      <c r="BO10" s="1488"/>
      <c r="BP10" s="1488"/>
      <c r="BQ10" s="1488"/>
      <c r="BR10" s="1488"/>
      <c r="BS10" s="1488"/>
      <c r="BT10" s="1488"/>
      <c r="BU10" s="1590" t="s">
        <v>259</v>
      </c>
      <c r="BV10" s="1591"/>
      <c r="BW10" s="1592"/>
    </row>
    <row r="11" spans="1:112" s="296" customFormat="1" ht="31.5" customHeight="1">
      <c r="A11" s="1394"/>
      <c r="B11" s="1395"/>
      <c r="C11" s="1374" t="s">
        <v>312</v>
      </c>
      <c r="D11" s="1375"/>
      <c r="E11" s="1368" t="s">
        <v>313</v>
      </c>
      <c r="F11" s="1369"/>
      <c r="G11" s="98" t="e">
        <f>'Summary (5)'!E19</f>
        <v>#REF!</v>
      </c>
      <c r="H11" s="316" t="e">
        <f>'Summary (5)'!F19</f>
        <v>#REF!</v>
      </c>
      <c r="I11" s="135" t="e">
        <f>'Summary (5)'!G19</f>
        <v>#REF!</v>
      </c>
      <c r="J11" s="1383" t="s">
        <v>312</v>
      </c>
      <c r="K11" s="1384"/>
      <c r="L11" s="1389" t="s">
        <v>313</v>
      </c>
      <c r="M11" s="1384"/>
      <c r="N11" s="99" t="e">
        <f>'Summary (5)'!H19</f>
        <v>#REF!</v>
      </c>
      <c r="O11" s="317" t="e">
        <f>'Summary (5)'!I19</f>
        <v>#REF!</v>
      </c>
      <c r="P11" s="142" t="e">
        <f>'Summary (5)'!J19</f>
        <v>#REF!</v>
      </c>
      <c r="Q11" s="1413" t="s">
        <v>312</v>
      </c>
      <c r="R11" s="1414"/>
      <c r="S11" s="1419" t="s">
        <v>313</v>
      </c>
      <c r="T11" s="1414"/>
      <c r="U11" s="100" t="e">
        <f>'Summary (5)'!K19</f>
        <v>#REF!</v>
      </c>
      <c r="V11" s="318" t="e">
        <f>'Summary (5)'!L19</f>
        <v>#REF!</v>
      </c>
      <c r="W11" s="145" t="e">
        <f>'Summary (5)'!M19</f>
        <v>#REF!</v>
      </c>
      <c r="X11" s="1362" t="s">
        <v>312</v>
      </c>
      <c r="Y11" s="1363"/>
      <c r="Z11" s="1404" t="s">
        <v>313</v>
      </c>
      <c r="AA11" s="1363"/>
      <c r="AB11" s="101" t="e">
        <f>'Summary (5)'!N19</f>
        <v>#REF!</v>
      </c>
      <c r="AC11" s="319" t="e">
        <f>'Summary (5)'!O19</f>
        <v>#REF!</v>
      </c>
      <c r="AD11" s="148" t="e">
        <f>'Summary (5)'!P19</f>
        <v>#REF!</v>
      </c>
      <c r="AE11" s="1430" t="s">
        <v>312</v>
      </c>
      <c r="AF11" s="1431"/>
      <c r="AG11" s="1436" t="s">
        <v>313</v>
      </c>
      <c r="AH11" s="1431"/>
      <c r="AI11" s="821" t="e">
        <f>'Summary (5)'!Q19</f>
        <v>#REF!</v>
      </c>
      <c r="AJ11" s="320" t="e">
        <f>'Summary (5)'!R19</f>
        <v>#REF!</v>
      </c>
      <c r="AK11" s="151" t="e">
        <f>'Summary (5)'!S19</f>
        <v>#REF!</v>
      </c>
      <c r="AL11" s="1509" t="s">
        <v>312</v>
      </c>
      <c r="AM11" s="1510"/>
      <c r="AN11" s="1524" t="s">
        <v>313</v>
      </c>
      <c r="AO11" s="1510"/>
      <c r="AP11" s="820" t="e">
        <f>'Summary (5)'!T19</f>
        <v>#REF!</v>
      </c>
      <c r="AQ11" s="321" t="e">
        <f>'Summary (5)'!U19</f>
        <v>#REF!</v>
      </c>
      <c r="AR11" s="154" t="e">
        <f>'Summary (5)'!V19</f>
        <v>#REF!</v>
      </c>
      <c r="AS11" s="1527" t="s">
        <v>312</v>
      </c>
      <c r="AT11" s="1528"/>
      <c r="AU11" s="1533" t="s">
        <v>313</v>
      </c>
      <c r="AV11" s="1528"/>
      <c r="AW11" s="818" t="e">
        <f>'Summary (5)'!W19</f>
        <v>#REF!</v>
      </c>
      <c r="AX11" s="322" t="e">
        <f>'Summary (5)'!X19</f>
        <v>#REF!</v>
      </c>
      <c r="AY11" s="157" t="e">
        <f>'Summary (5)'!Y19</f>
        <v>#REF!</v>
      </c>
      <c r="AZ11" s="1536" t="s">
        <v>312</v>
      </c>
      <c r="BA11" s="1537"/>
      <c r="BB11" s="1542" t="s">
        <v>313</v>
      </c>
      <c r="BC11" s="1537"/>
      <c r="BD11" s="823" t="e">
        <f>'Summary (5)'!Z19</f>
        <v>#REF!</v>
      </c>
      <c r="BE11" s="323" t="e">
        <f>'Summary (5)'!AA19</f>
        <v>#REF!</v>
      </c>
      <c r="BF11" s="160" t="e">
        <f>'Summary (5)'!AB19</f>
        <v>#REF!</v>
      </c>
      <c r="BG11" s="1545" t="s">
        <v>312</v>
      </c>
      <c r="BH11" s="1490"/>
      <c r="BI11" s="1489" t="s">
        <v>313</v>
      </c>
      <c r="BJ11" s="1490"/>
      <c r="BK11" s="824" t="e">
        <f>'Summary (5)'!AC19</f>
        <v>#REF!</v>
      </c>
      <c r="BL11" s="324" t="e">
        <f>'Summary (5)'!AD19</f>
        <v>#REF!</v>
      </c>
      <c r="BM11" s="163" t="e">
        <f>'Summary (5)'!AE19</f>
        <v>#REF!</v>
      </c>
      <c r="BN11" s="1515" t="s">
        <v>312</v>
      </c>
      <c r="BO11" s="1516"/>
      <c r="BP11" s="1521" t="s">
        <v>313</v>
      </c>
      <c r="BQ11" s="1516"/>
      <c r="BR11" s="110" t="e">
        <f>'Summary (5)'!AF19</f>
        <v>#REF!</v>
      </c>
      <c r="BS11" s="325" t="e">
        <f>'Summary (5)'!AG19</f>
        <v>#REF!</v>
      </c>
      <c r="BT11" s="692" t="e">
        <f>'Summary (5)'!AH19</f>
        <v>#REF!</v>
      </c>
      <c r="BU11" s="670" t="str">
        <f>'Summary (5)'!AI19</f>
        <v>10/1/2024 - 6/30/2029</v>
      </c>
      <c r="BV11" s="695" t="str">
        <f>'Summary (5)'!AJ19</f>
        <v>10/1/2024 - 6/30/2029</v>
      </c>
      <c r="BW11" s="696" t="str">
        <f>'Summary (5)'!AK19</f>
        <v>10/1/2024 - 6/30/2029</v>
      </c>
    </row>
    <row r="12" spans="1:112" s="296" customFormat="1">
      <c r="A12" s="1394"/>
      <c r="B12" s="1395"/>
      <c r="C12" s="1376"/>
      <c r="D12" s="1377"/>
      <c r="E12" s="1370"/>
      <c r="F12" s="1371"/>
      <c r="G12" s="98" t="e">
        <f>'Summary (5)'!E20</f>
        <v>#REF!</v>
      </c>
      <c r="H12" s="316" t="e">
        <f>'Summary (5)'!F20</f>
        <v>#REF!</v>
      </c>
      <c r="I12" s="135" t="str">
        <f>'Summary (5)'!G20</f>
        <v>12 Months</v>
      </c>
      <c r="J12" s="1385"/>
      <c r="K12" s="1386"/>
      <c r="L12" s="1390"/>
      <c r="M12" s="1386"/>
      <c r="N12" s="99" t="e">
        <f>'Summary (5)'!H20</f>
        <v>#REF!</v>
      </c>
      <c r="O12" s="317" t="e">
        <f>'Summary (5)'!I20</f>
        <v>#REF!</v>
      </c>
      <c r="P12" s="142" t="str">
        <f>'Summary (5)'!J20</f>
        <v>12 Months</v>
      </c>
      <c r="Q12" s="1415"/>
      <c r="R12" s="1416"/>
      <c r="S12" s="1420"/>
      <c r="T12" s="1416"/>
      <c r="U12" s="100" t="e">
        <f>'Summary (5)'!K20</f>
        <v>#REF!</v>
      </c>
      <c r="V12" s="318" t="e">
        <f>'Summary (5)'!L20</f>
        <v>#REF!</v>
      </c>
      <c r="W12" s="145" t="str">
        <f>'Summary (5)'!M20</f>
        <v>12 Months</v>
      </c>
      <c r="X12" s="1364"/>
      <c r="Y12" s="1365"/>
      <c r="Z12" s="1405"/>
      <c r="AA12" s="1365"/>
      <c r="AB12" s="101" t="e">
        <f>'Summary (5)'!N20</f>
        <v>#REF!</v>
      </c>
      <c r="AC12" s="319" t="e">
        <f>'Summary (5)'!O20</f>
        <v>#REF!</v>
      </c>
      <c r="AD12" s="148" t="str">
        <f>'Summary (5)'!P20</f>
        <v>12 Months</v>
      </c>
      <c r="AE12" s="1432"/>
      <c r="AF12" s="1433"/>
      <c r="AG12" s="1437"/>
      <c r="AH12" s="1433"/>
      <c r="AI12" s="821" t="e">
        <f>'Summary (5)'!Q20</f>
        <v>#REF!</v>
      </c>
      <c r="AJ12" s="320" t="e">
        <f>'Summary (5)'!R20</f>
        <v>#REF!</v>
      </c>
      <c r="AK12" s="151" t="str">
        <f>'Summary (5)'!S20</f>
        <v>12 Months</v>
      </c>
      <c r="AL12" s="1511"/>
      <c r="AM12" s="1512"/>
      <c r="AN12" s="1525"/>
      <c r="AO12" s="1512"/>
      <c r="AP12" s="820" t="e">
        <f>'Summary (5)'!T20</f>
        <v>#REF!</v>
      </c>
      <c r="AQ12" s="321" t="e">
        <f>'Summary (5)'!U20</f>
        <v>#REF!</v>
      </c>
      <c r="AR12" s="154" t="e">
        <f>'Summary (5)'!V20</f>
        <v>#REF!</v>
      </c>
      <c r="AS12" s="1529"/>
      <c r="AT12" s="1530"/>
      <c r="AU12" s="1534"/>
      <c r="AV12" s="1530"/>
      <c r="AW12" s="818" t="e">
        <f>'Summary (5)'!W20</f>
        <v>#REF!</v>
      </c>
      <c r="AX12" s="322" t="e">
        <f>'Summary (5)'!X20</f>
        <v>#REF!</v>
      </c>
      <c r="AY12" s="157" t="e">
        <f>'Summary (5)'!Y20</f>
        <v>#REF!</v>
      </c>
      <c r="AZ12" s="1538"/>
      <c r="BA12" s="1539"/>
      <c r="BB12" s="1543"/>
      <c r="BC12" s="1539"/>
      <c r="BD12" s="823" t="e">
        <f>'Summary (5)'!Z20</f>
        <v>#REF!</v>
      </c>
      <c r="BE12" s="323" t="e">
        <f>'Summary (5)'!AA20</f>
        <v>#REF!</v>
      </c>
      <c r="BF12" s="160" t="e">
        <f>'Summary (5)'!AB20</f>
        <v>#REF!</v>
      </c>
      <c r="BG12" s="1546"/>
      <c r="BH12" s="1492"/>
      <c r="BI12" s="1491"/>
      <c r="BJ12" s="1492"/>
      <c r="BK12" s="824" t="e">
        <f>'Summary (5)'!AC20</f>
        <v>#REF!</v>
      </c>
      <c r="BL12" s="324" t="e">
        <f>'Summary (5)'!AD20</f>
        <v>#REF!</v>
      </c>
      <c r="BM12" s="163" t="e">
        <f>'Summary (5)'!AE20</f>
        <v>#REF!</v>
      </c>
      <c r="BN12" s="1517"/>
      <c r="BO12" s="1518"/>
      <c r="BP12" s="1522"/>
      <c r="BQ12" s="1518"/>
      <c r="BR12" s="110" t="e">
        <f>'Summary (5)'!AF20</f>
        <v>#REF!</v>
      </c>
      <c r="BS12" s="325" t="e">
        <f>'Summary (5)'!AG20</f>
        <v>#REF!</v>
      </c>
      <c r="BT12" s="692" t="e">
        <f>'Summary (5)'!AH20</f>
        <v>#REF!</v>
      </c>
      <c r="BU12" s="1593" t="e">
        <f>IF('Summary - SS'!#REF!="New Agreement","","Current")</f>
        <v>#REF!</v>
      </c>
      <c r="BV12" s="1595" t="e">
        <f>'Summary (5)'!AJ20</f>
        <v>#REF!</v>
      </c>
      <c r="BW12" s="1422" t="str">
        <f>'Summary (6)'!AK20</f>
        <v>New</v>
      </c>
    </row>
    <row r="13" spans="1:112" s="297" customFormat="1" ht="15.75" customHeight="1">
      <c r="A13" s="1394"/>
      <c r="B13" s="1395"/>
      <c r="C13" s="1378"/>
      <c r="D13" s="1379"/>
      <c r="E13" s="1372"/>
      <c r="F13" s="1373"/>
      <c r="G13" s="102" t="e">
        <f>IF('Summary - SS'!#REF!="New Agreement","","Current")</f>
        <v>#REF!</v>
      </c>
      <c r="H13" s="316" t="e">
        <f>'Summary (5)'!F21</f>
        <v>#REF!</v>
      </c>
      <c r="I13" s="136" t="str">
        <f>'Summary (5)'!G21</f>
        <v>New</v>
      </c>
      <c r="J13" s="1387"/>
      <c r="K13" s="1388"/>
      <c r="L13" s="1391"/>
      <c r="M13" s="1388"/>
      <c r="N13" s="103" t="e">
        <f>IF('Summary - SS'!#REF!="New Agreement","","Current")</f>
        <v>#REF!</v>
      </c>
      <c r="O13" s="317" t="e">
        <f>'Summary (5)'!I21</f>
        <v>#REF!</v>
      </c>
      <c r="P13" s="143" t="str">
        <f>'Summary (5)'!J21</f>
        <v>New</v>
      </c>
      <c r="Q13" s="1417"/>
      <c r="R13" s="1418"/>
      <c r="S13" s="1421"/>
      <c r="T13" s="1418"/>
      <c r="U13" s="104" t="e">
        <f>IF('Summary - SS'!#REF!="New Agreement","","Current")</f>
        <v>#REF!</v>
      </c>
      <c r="V13" s="318" t="e">
        <f>'Summary (5)'!L21</f>
        <v>#REF!</v>
      </c>
      <c r="W13" s="146" t="str">
        <f>'Summary (5)'!M21</f>
        <v>New</v>
      </c>
      <c r="X13" s="1366"/>
      <c r="Y13" s="1367"/>
      <c r="Z13" s="1406"/>
      <c r="AA13" s="1367"/>
      <c r="AB13" s="105" t="e">
        <f>IF('Summary - SS'!#REF!="New Agreement","","Current")</f>
        <v>#REF!</v>
      </c>
      <c r="AC13" s="326" t="e">
        <f>'Summary (5)'!O21</f>
        <v>#REF!</v>
      </c>
      <c r="AD13" s="149" t="str">
        <f>'Summary (5)'!P21</f>
        <v>New</v>
      </c>
      <c r="AE13" s="1434"/>
      <c r="AF13" s="1435"/>
      <c r="AG13" s="1438"/>
      <c r="AH13" s="1435"/>
      <c r="AI13" s="106" t="e">
        <f>IF('Summary - SS'!#REF!="New Agreement","","Current")</f>
        <v>#REF!</v>
      </c>
      <c r="AJ13" s="327" t="e">
        <f>'Summary (5)'!R21</f>
        <v>#REF!</v>
      </c>
      <c r="AK13" s="152" t="str">
        <f>'Summary (5)'!S21</f>
        <v>New</v>
      </c>
      <c r="AL13" s="1513"/>
      <c r="AM13" s="1514"/>
      <c r="AN13" s="1526"/>
      <c r="AO13" s="1514"/>
      <c r="AP13" s="111" t="e">
        <f>IF('Summary - SS'!#REF!="New Agreement","","Current")</f>
        <v>#REF!</v>
      </c>
      <c r="AQ13" s="328" t="e">
        <f>'Summary (5)'!U21</f>
        <v>#REF!</v>
      </c>
      <c r="AR13" s="155" t="str">
        <f>'Summary (5)'!V21</f>
        <v>New</v>
      </c>
      <c r="AS13" s="1531"/>
      <c r="AT13" s="1532"/>
      <c r="AU13" s="1535"/>
      <c r="AV13" s="1532"/>
      <c r="AW13" s="112" t="e">
        <f>IF('Summary - SS'!#REF!="New Agreement","","Current")</f>
        <v>#REF!</v>
      </c>
      <c r="AX13" s="329" t="e">
        <f>'Summary (5)'!X21</f>
        <v>#REF!</v>
      </c>
      <c r="AY13" s="158" t="str">
        <f>'Summary (5)'!Y21</f>
        <v>New</v>
      </c>
      <c r="AZ13" s="1540"/>
      <c r="BA13" s="1541"/>
      <c r="BB13" s="1544"/>
      <c r="BC13" s="1541"/>
      <c r="BD13" s="113" t="e">
        <f>IF('Summary - SS'!#REF!="New Agreement","","Current")</f>
        <v>#REF!</v>
      </c>
      <c r="BE13" s="330" t="e">
        <f>'Summary (5)'!AA21</f>
        <v>#REF!</v>
      </c>
      <c r="BF13" s="161" t="str">
        <f>'Summary (5)'!AB21</f>
        <v>New</v>
      </c>
      <c r="BG13" s="1547"/>
      <c r="BH13" s="1494"/>
      <c r="BI13" s="1493"/>
      <c r="BJ13" s="1494"/>
      <c r="BK13" s="114" t="e">
        <f>IF('Summary - SS'!#REF!="New Agreement","","Current")</f>
        <v>#REF!</v>
      </c>
      <c r="BL13" s="331" t="e">
        <f>'Summary (5)'!AD21</f>
        <v>#REF!</v>
      </c>
      <c r="BM13" s="164" t="str">
        <f>'Summary (5)'!AE21</f>
        <v>New</v>
      </c>
      <c r="BN13" s="1519"/>
      <c r="BO13" s="1520"/>
      <c r="BP13" s="1523"/>
      <c r="BQ13" s="1520"/>
      <c r="BR13" s="115" t="e">
        <f>IF('Summary - SS'!#REF!="New Agreement","","Current")</f>
        <v>#REF!</v>
      </c>
      <c r="BS13" s="332" t="e">
        <f>'Summary (5)'!AG21</f>
        <v>#REF!</v>
      </c>
      <c r="BT13" s="693" t="str">
        <f>'Summary (5)'!AH21</f>
        <v>New</v>
      </c>
      <c r="BU13" s="1594"/>
      <c r="BV13" s="1596"/>
      <c r="BW13" s="1423"/>
    </row>
    <row r="14" spans="1:112" s="297" customFormat="1" ht="62">
      <c r="A14" s="1396" t="s">
        <v>311</v>
      </c>
      <c r="B14" s="1397"/>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60"/>
      <c r="B15" s="1190"/>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60"/>
      <c r="B16" s="1190"/>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49999999999999" customHeight="1">
      <c r="A17" s="1360"/>
      <c r="B17" s="1190"/>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49999999999999" customHeight="1">
      <c r="A18" s="1360"/>
      <c r="B18" s="1190"/>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49999999999999" customHeight="1">
      <c r="A19" s="1360"/>
      <c r="B19" s="1190"/>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49999999999999" customHeight="1">
      <c r="A20" s="1360"/>
      <c r="B20" s="1190"/>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49999999999999" customHeight="1">
      <c r="A21" s="1360"/>
      <c r="B21" s="1190"/>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49999999999999" customHeight="1">
      <c r="A22" s="1360"/>
      <c r="B22" s="1190"/>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49999999999999" customHeight="1">
      <c r="A23" s="1360"/>
      <c r="B23" s="1190"/>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49999999999999" customHeight="1">
      <c r="A24" s="1360"/>
      <c r="B24" s="1190"/>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49999999999999" customHeight="1">
      <c r="A25" s="1360"/>
      <c r="B25" s="1190"/>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49999999999999" customHeight="1">
      <c r="A26" s="1360"/>
      <c r="B26" s="1190"/>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49999999999999" customHeight="1">
      <c r="A27" s="1360"/>
      <c r="B27" s="1190"/>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49999999999999" customHeight="1">
      <c r="A28" s="1360"/>
      <c r="B28" s="1190"/>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49999999999999" customHeight="1">
      <c r="A29" s="1360"/>
      <c r="B29" s="1190"/>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49999999999999" customHeight="1">
      <c r="A30" s="1360"/>
      <c r="B30" s="1190"/>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49999999999999" customHeight="1">
      <c r="A31" s="1360"/>
      <c r="B31" s="1190"/>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49999999999999" customHeight="1">
      <c r="A32" s="1360"/>
      <c r="B32" s="1190"/>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49999999999999" customHeight="1">
      <c r="A33" s="1360"/>
      <c r="B33" s="1190"/>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49999999999999" customHeight="1">
      <c r="A34" s="1360"/>
      <c r="B34" s="1190"/>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49999999999999" customHeight="1">
      <c r="A35" s="1360"/>
      <c r="B35" s="1190"/>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49999999999999" customHeight="1">
      <c r="A36" s="1360"/>
      <c r="B36" s="1190"/>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49999999999999" customHeight="1">
      <c r="A37" s="1360"/>
      <c r="B37" s="1190"/>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49999999999999" customHeight="1">
      <c r="A38" s="1360"/>
      <c r="B38" s="1190"/>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49999999999999" customHeight="1">
      <c r="A39" s="1360"/>
      <c r="B39" s="1190"/>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49999999999999" customHeight="1">
      <c r="A40" s="1360"/>
      <c r="B40" s="1190"/>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49999999999999" customHeight="1">
      <c r="A41" s="1360"/>
      <c r="B41" s="1190"/>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49999999999999" customHeight="1">
      <c r="A42" s="1360"/>
      <c r="B42" s="1190"/>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49999999999999" customHeight="1">
      <c r="A43" s="1360"/>
      <c r="B43" s="1190"/>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49999999999999" customHeight="1">
      <c r="A44" s="1360"/>
      <c r="B44" s="1190"/>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49999999999999" customHeight="1">
      <c r="A45" s="1360"/>
      <c r="B45" s="1190"/>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49999999999999" customHeight="1">
      <c r="A46" s="1360"/>
      <c r="B46" s="1190"/>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49999999999999" customHeight="1">
      <c r="A47" s="1360"/>
      <c r="B47" s="1190"/>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49999999999999" customHeight="1">
      <c r="A48" s="1360"/>
      <c r="B48" s="1190"/>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49999999999999" customHeight="1">
      <c r="A49" s="1360"/>
      <c r="B49" s="1190"/>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49999999999999" customHeight="1">
      <c r="A50" s="1360"/>
      <c r="B50" s="1190"/>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49999999999999" customHeight="1">
      <c r="A51" s="1360"/>
      <c r="B51" s="1190"/>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49999999999999" customHeight="1">
      <c r="A52" s="1360"/>
      <c r="B52" s="1190"/>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49999999999999" customHeight="1">
      <c r="A53" s="1360"/>
      <c r="B53" s="1190"/>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49999999999999" customHeight="1">
      <c r="A54" s="1360"/>
      <c r="B54" s="1190"/>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49999999999999" customHeight="1">
      <c r="A55" s="1360"/>
      <c r="B55" s="1190"/>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49999999999999" customHeight="1">
      <c r="A56" s="1360"/>
      <c r="B56" s="1190"/>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49999999999999" customHeight="1">
      <c r="A57" s="1360"/>
      <c r="B57" s="1190"/>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49999999999999" customHeight="1">
      <c r="A58" s="1441"/>
      <c r="B58" s="1442"/>
      <c r="C58" s="1401" t="s">
        <v>319</v>
      </c>
      <c r="D58" s="1402"/>
      <c r="E58" s="1402"/>
      <c r="F58" s="1403"/>
      <c r="G58" s="494">
        <f>ROUND(SUM(G15:G57),0)</f>
        <v>0</v>
      </c>
      <c r="H58" s="492">
        <f>ROUND(SUM(H15:H57),0)</f>
        <v>0</v>
      </c>
      <c r="I58" s="495">
        <f>ROUND(SUM(I15:I57),0)</f>
        <v>0</v>
      </c>
      <c r="J58" s="1401" t="s">
        <v>319</v>
      </c>
      <c r="K58" s="1402"/>
      <c r="L58" s="1402"/>
      <c r="M58" s="1403"/>
      <c r="N58" s="494">
        <f>ROUND(SUM(N15:N57),0)</f>
        <v>0</v>
      </c>
      <c r="O58" s="492">
        <f>ROUND(SUM(O15:O57),0)</f>
        <v>0</v>
      </c>
      <c r="P58" s="495">
        <f>ROUND(SUM(P15:P57),0)</f>
        <v>0</v>
      </c>
      <c r="Q58" s="1401" t="s">
        <v>319</v>
      </c>
      <c r="R58" s="1402"/>
      <c r="S58" s="1402"/>
      <c r="T58" s="1403"/>
      <c r="U58" s="494">
        <f>ROUND(SUM(U15:U57),0)</f>
        <v>0</v>
      </c>
      <c r="V58" s="492">
        <f>ROUND(SUM(V15:V57),0)</f>
        <v>0</v>
      </c>
      <c r="W58" s="495">
        <f>ROUND(SUM(W15:W57),0)</f>
        <v>0</v>
      </c>
      <c r="X58" s="1401" t="s">
        <v>319</v>
      </c>
      <c r="Y58" s="1402"/>
      <c r="Z58" s="1402"/>
      <c r="AA58" s="1403"/>
      <c r="AB58" s="494">
        <f>ROUND(SUM(AB15:AB57),0)</f>
        <v>0</v>
      </c>
      <c r="AC58" s="492">
        <f>ROUND(SUM(AC15:AC57),0)</f>
        <v>0</v>
      </c>
      <c r="AD58" s="495">
        <f>ROUND(SUM(AD15:AD57),0)</f>
        <v>0</v>
      </c>
      <c r="AE58" s="1401" t="s">
        <v>319</v>
      </c>
      <c r="AF58" s="1402"/>
      <c r="AG58" s="1402"/>
      <c r="AH58" s="1403"/>
      <c r="AI58" s="494">
        <f>ROUND(SUM(AI15:AI57),0)</f>
        <v>0</v>
      </c>
      <c r="AJ58" s="492">
        <f>ROUND(SUM(AJ15:AJ57),0)</f>
        <v>0</v>
      </c>
      <c r="AK58" s="495">
        <f>SUM(AK15:AK57)</f>
        <v>0</v>
      </c>
      <c r="AL58" s="1401" t="s">
        <v>319</v>
      </c>
      <c r="AM58" s="1402"/>
      <c r="AN58" s="1402"/>
      <c r="AO58" s="1403"/>
      <c r="AP58" s="494">
        <f>ROUND(SUM(AP15:AP57),0)</f>
        <v>0</v>
      </c>
      <c r="AQ58" s="492">
        <f>ROUND(SUM(AQ15:AQ57),0)</f>
        <v>0</v>
      </c>
      <c r="AR58" s="495">
        <f>ROUND(SUM(AR15:AR57),0)</f>
        <v>0</v>
      </c>
      <c r="AS58" s="1401" t="s">
        <v>319</v>
      </c>
      <c r="AT58" s="1402"/>
      <c r="AU58" s="1402"/>
      <c r="AV58" s="1403"/>
      <c r="AW58" s="494">
        <f>ROUND(SUM(AW15:AW57),0)</f>
        <v>0</v>
      </c>
      <c r="AX58" s="492">
        <f>ROUND(SUM(AX15:AX57),0)</f>
        <v>0</v>
      </c>
      <c r="AY58" s="495">
        <f>ROUND(SUM(AY15:AY57),0)</f>
        <v>0</v>
      </c>
      <c r="AZ58" s="1401" t="s">
        <v>319</v>
      </c>
      <c r="BA58" s="1402"/>
      <c r="BB58" s="1402"/>
      <c r="BC58" s="1403"/>
      <c r="BD58" s="494">
        <f>ROUND(SUM(BD15:BD57),0)</f>
        <v>0</v>
      </c>
      <c r="BE58" s="492">
        <f>ROUND(SUM(BE15:BE57),0)</f>
        <v>0</v>
      </c>
      <c r="BF58" s="495">
        <f>ROUND(SUM(BF15:BF57),0)</f>
        <v>0</v>
      </c>
      <c r="BG58" s="1401" t="s">
        <v>319</v>
      </c>
      <c r="BH58" s="1402"/>
      <c r="BI58" s="1402"/>
      <c r="BJ58" s="1403"/>
      <c r="BK58" s="494">
        <f>ROUND(SUM(BK15:BK57),0)</f>
        <v>0</v>
      </c>
      <c r="BL58" s="492">
        <f>ROUND(SUM(BL15:BL57),0)</f>
        <v>0</v>
      </c>
      <c r="BM58" s="495">
        <f>ROUND(SUM(BM15:BM57),0)</f>
        <v>0</v>
      </c>
      <c r="BN58" s="1401" t="s">
        <v>319</v>
      </c>
      <c r="BO58" s="1402"/>
      <c r="BP58" s="1402"/>
      <c r="BQ58" s="1403"/>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49999999999999" customHeight="1">
      <c r="A59" s="1443" t="s">
        <v>320</v>
      </c>
      <c r="B59" s="1444"/>
      <c r="C59" s="1399"/>
      <c r="D59" s="1399"/>
      <c r="E59" s="1400"/>
      <c r="F59" s="499">
        <f>SUM(F15:F57)</f>
        <v>0</v>
      </c>
      <c r="G59" s="714"/>
      <c r="H59" s="715"/>
      <c r="I59" s="716"/>
      <c r="J59" s="1398"/>
      <c r="K59" s="1399"/>
      <c r="L59" s="1400"/>
      <c r="M59" s="499">
        <f>SUM(M15:M57)</f>
        <v>0</v>
      </c>
      <c r="N59" s="714"/>
      <c r="O59" s="715"/>
      <c r="P59" s="716"/>
      <c r="Q59" s="1398"/>
      <c r="R59" s="1399"/>
      <c r="S59" s="1400"/>
      <c r="T59" s="499">
        <f>SUM(T15:T57)</f>
        <v>0</v>
      </c>
      <c r="U59" s="714"/>
      <c r="V59" s="715"/>
      <c r="W59" s="716"/>
      <c r="X59" s="1398"/>
      <c r="Y59" s="1399"/>
      <c r="Z59" s="1400"/>
      <c r="AA59" s="499">
        <f>SUM(AA15:AA57)</f>
        <v>0</v>
      </c>
      <c r="AB59" s="714"/>
      <c r="AC59" s="715"/>
      <c r="AD59" s="716"/>
      <c r="AE59" s="1398"/>
      <c r="AF59" s="1399"/>
      <c r="AG59" s="1400"/>
      <c r="AH59" s="499"/>
      <c r="AI59" s="714"/>
      <c r="AJ59" s="715"/>
      <c r="AK59" s="716"/>
      <c r="AL59" s="1398"/>
      <c r="AM59" s="1399"/>
      <c r="AN59" s="1400"/>
      <c r="AO59" s="499">
        <f>SUM(AO15:AO57)</f>
        <v>0</v>
      </c>
      <c r="AP59" s="714"/>
      <c r="AQ59" s="715"/>
      <c r="AR59" s="716"/>
      <c r="AS59" s="1398"/>
      <c r="AT59" s="1399"/>
      <c r="AU59" s="1400"/>
      <c r="AV59" s="499">
        <f>SUM(AV15:AV57)</f>
        <v>0</v>
      </c>
      <c r="AW59" s="714"/>
      <c r="AX59" s="715"/>
      <c r="AY59" s="716"/>
      <c r="AZ59" s="1398"/>
      <c r="BA59" s="1399"/>
      <c r="BB59" s="1400"/>
      <c r="BC59" s="499">
        <f>SUM(BC15:BC57)</f>
        <v>0</v>
      </c>
      <c r="BD59" s="714"/>
      <c r="BE59" s="715"/>
      <c r="BF59" s="716"/>
      <c r="BG59" s="1398"/>
      <c r="BH59" s="1399"/>
      <c r="BI59" s="1400"/>
      <c r="BJ59" s="499">
        <f>SUM(BJ15:BJ57)</f>
        <v>0</v>
      </c>
      <c r="BK59" s="714"/>
      <c r="BL59" s="715"/>
      <c r="BM59" s="716"/>
      <c r="BN59" s="1398"/>
      <c r="BO59" s="1399"/>
      <c r="BP59" s="1400"/>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49999999999999" customHeight="1">
      <c r="A60" s="1445" t="s">
        <v>321</v>
      </c>
      <c r="B60" s="1446"/>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49999999999999" customHeight="1">
      <c r="A61" s="1445" t="s">
        <v>322</v>
      </c>
      <c r="B61" s="1446"/>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 thickBot="1">
      <c r="A62" s="1439" t="s">
        <v>323</v>
      </c>
      <c r="B62" s="1440"/>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49999999999999"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49999999999999"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49999999999999"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49999999999999"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49999999999999"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49999999999999"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49999999999999"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49999999999999"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49999999999999"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(5)'!$E87</f>
        <v>1</v>
      </c>
      <c r="D74" s="200">
        <f>'Summary (5)'!$E87</f>
        <v>1</v>
      </c>
      <c r="E74" s="200">
        <f>'Summary (5)'!$E87</f>
        <v>1</v>
      </c>
      <c r="F74" s="200">
        <f>'Summary (5)'!$E87</f>
        <v>1</v>
      </c>
      <c r="G74" s="200">
        <f>'Summary (5)'!$E87</f>
        <v>1</v>
      </c>
      <c r="H74" s="339">
        <f>'Summary (5)'!$E87</f>
        <v>1</v>
      </c>
      <c r="I74" s="201">
        <f>'Summary (5)'!$E87</f>
        <v>1</v>
      </c>
      <c r="J74" s="199">
        <f>'Summary (5)'!$H87</f>
        <v>2</v>
      </c>
      <c r="K74" s="200">
        <f>'Summary (5)'!$H87</f>
        <v>2</v>
      </c>
      <c r="L74" s="200">
        <f>'Summary (5)'!$H87</f>
        <v>2</v>
      </c>
      <c r="M74" s="200">
        <f>'Summary (5)'!$H87</f>
        <v>2</v>
      </c>
      <c r="N74" s="200">
        <f>'Summary (5)'!$H87</f>
        <v>2</v>
      </c>
      <c r="O74" s="339">
        <f>'Summary (5)'!$H87</f>
        <v>2</v>
      </c>
      <c r="P74" s="201">
        <f>'Summary (5)'!$H87</f>
        <v>2</v>
      </c>
      <c r="Q74" s="199">
        <f>'Summary (5)'!$K87</f>
        <v>3</v>
      </c>
      <c r="R74" s="200">
        <f>'Summary (5)'!$K87</f>
        <v>3</v>
      </c>
      <c r="S74" s="200">
        <f>'Summary (5)'!$K87</f>
        <v>3</v>
      </c>
      <c r="T74" s="200">
        <f>'Summary (5)'!$K87</f>
        <v>3</v>
      </c>
      <c r="U74" s="200">
        <f>'Summary (5)'!$K87</f>
        <v>3</v>
      </c>
      <c r="V74" s="339">
        <f>'Summary (5)'!$K87</f>
        <v>3</v>
      </c>
      <c r="W74" s="201">
        <f>'Summary (5)'!$K87</f>
        <v>3</v>
      </c>
      <c r="X74" s="199">
        <f>'Summary (5)'!$N87</f>
        <v>4</v>
      </c>
      <c r="Y74" s="200">
        <f>'Summary (5)'!$N87</f>
        <v>4</v>
      </c>
      <c r="Z74" s="200">
        <f>'Summary (5)'!$N87</f>
        <v>4</v>
      </c>
      <c r="AA74" s="200">
        <f>'Summary (5)'!$N87</f>
        <v>4</v>
      </c>
      <c r="AB74" s="200">
        <f>'Summary (5)'!$N87</f>
        <v>4</v>
      </c>
      <c r="AC74" s="339">
        <f>'Summary (5)'!$N87</f>
        <v>4</v>
      </c>
      <c r="AD74" s="201">
        <f>'Summary (5)'!$N87</f>
        <v>4</v>
      </c>
      <c r="AE74" s="199">
        <f>'Summary (5)'!$Q87</f>
        <v>5</v>
      </c>
      <c r="AF74" s="200">
        <f>'Summary (5)'!$Q87</f>
        <v>5</v>
      </c>
      <c r="AG74" s="200">
        <f>'Summary (5)'!$Q87</f>
        <v>5</v>
      </c>
      <c r="AH74" s="200">
        <f>'Summary (5)'!$Q87</f>
        <v>5</v>
      </c>
      <c r="AI74" s="200">
        <f>'Summary (5)'!$Q87</f>
        <v>5</v>
      </c>
      <c r="AJ74" s="339">
        <f>'Summary (5)'!$Q87</f>
        <v>5</v>
      </c>
      <c r="AK74" s="201">
        <f>'Summary (5)'!$Q87</f>
        <v>5</v>
      </c>
      <c r="AL74" s="199">
        <f>'Summary (5)'!$T87</f>
        <v>6</v>
      </c>
      <c r="AM74" s="200">
        <f>'Summary (5)'!$T87</f>
        <v>6</v>
      </c>
      <c r="AN74" s="200">
        <f>'Summary (5)'!$T87</f>
        <v>6</v>
      </c>
      <c r="AO74" s="200">
        <f>'Summary (5)'!$T87</f>
        <v>6</v>
      </c>
      <c r="AP74" s="200">
        <f>'Summary (5)'!$T87</f>
        <v>6</v>
      </c>
      <c r="AQ74" s="339">
        <f>'Summary (5)'!$T87</f>
        <v>6</v>
      </c>
      <c r="AR74" s="201">
        <f>'Summary (5)'!$T87</f>
        <v>6</v>
      </c>
      <c r="AS74" s="199">
        <f>'Summary (5)'!$W87</f>
        <v>7</v>
      </c>
      <c r="AT74" s="200">
        <f>'Summary (5)'!$W87</f>
        <v>7</v>
      </c>
      <c r="AU74" s="200">
        <f>'Summary (5)'!$W87</f>
        <v>7</v>
      </c>
      <c r="AV74" s="200">
        <f>'Summary (5)'!$W87</f>
        <v>7</v>
      </c>
      <c r="AW74" s="200">
        <f>'Summary (5)'!$W87</f>
        <v>7</v>
      </c>
      <c r="AX74" s="339">
        <f>'Summary (5)'!$W87</f>
        <v>7</v>
      </c>
      <c r="AY74" s="201">
        <f>'Summary (5)'!$W87</f>
        <v>7</v>
      </c>
      <c r="AZ74" s="199">
        <f>'Summary (5)'!$Z87</f>
        <v>8</v>
      </c>
      <c r="BA74" s="200">
        <f>'Summary (5)'!$Z87</f>
        <v>8</v>
      </c>
      <c r="BB74" s="200">
        <f>'Summary (5)'!$Z87</f>
        <v>8</v>
      </c>
      <c r="BC74" s="200">
        <f>'Summary (5)'!$Z87</f>
        <v>8</v>
      </c>
      <c r="BD74" s="200">
        <f>'Summary (5)'!$Z87</f>
        <v>8</v>
      </c>
      <c r="BE74" s="339">
        <f>'Summary (5)'!$Z87</f>
        <v>8</v>
      </c>
      <c r="BF74" s="201">
        <f>'Summary (5)'!$Z87</f>
        <v>8</v>
      </c>
      <c r="BG74" s="199">
        <f>'Summary (5)'!$AC87</f>
        <v>9</v>
      </c>
      <c r="BH74" s="200">
        <f>'Summary (5)'!$AC87</f>
        <v>9</v>
      </c>
      <c r="BI74" s="200">
        <f>'Summary (5)'!$AC87</f>
        <v>9</v>
      </c>
      <c r="BJ74" s="200">
        <f>'Summary (5)'!$AC87</f>
        <v>9</v>
      </c>
      <c r="BK74" s="200">
        <f>'Summary (5)'!$AC87</f>
        <v>9</v>
      </c>
      <c r="BL74" s="339">
        <f>'Summary (5)'!$AC87</f>
        <v>9</v>
      </c>
      <c r="BM74" s="201">
        <f>'Summary (5)'!$AC87</f>
        <v>9</v>
      </c>
      <c r="BN74" s="199">
        <f>'Summary (5)'!$AF87</f>
        <v>10</v>
      </c>
      <c r="BO74" s="200">
        <f>'Summary (5)'!$AF87</f>
        <v>10</v>
      </c>
      <c r="BP74" s="200">
        <f>'Summary (5)'!$AF87</f>
        <v>10</v>
      </c>
      <c r="BQ74" s="200">
        <f>'Summary (5)'!$AF87</f>
        <v>10</v>
      </c>
      <c r="BR74" s="200">
        <f>'Summary (5)'!$AF87</f>
        <v>10</v>
      </c>
      <c r="BS74" s="339">
        <f>'Summary (5)'!$AF87</f>
        <v>10</v>
      </c>
      <c r="BT74" s="201">
        <f>'Summary (5)'!$AF87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(5)'!$E88</f>
        <v>#REF!</v>
      </c>
      <c r="D75" s="65" t="e">
        <f>'Summary (5)'!$E88</f>
        <v>#REF!</v>
      </c>
      <c r="E75" s="65" t="e">
        <f>'Summary (5)'!$E88</f>
        <v>#REF!</v>
      </c>
      <c r="F75" s="65" t="e">
        <f>'Summary (5)'!$E88</f>
        <v>#REF!</v>
      </c>
      <c r="G75" s="65" t="e">
        <f>'Summary (5)'!$E88</f>
        <v>#REF!</v>
      </c>
      <c r="H75" s="340" t="e">
        <f>'Summary (5)'!$E88</f>
        <v>#REF!</v>
      </c>
      <c r="I75" s="203" t="e">
        <f>'Summary (5)'!$E88</f>
        <v>#REF!</v>
      </c>
      <c r="J75" s="202" t="e">
        <f>'Summary (5)'!$H88</f>
        <v>#REF!</v>
      </c>
      <c r="K75" s="65" t="e">
        <f>'Summary (5)'!$H88</f>
        <v>#REF!</v>
      </c>
      <c r="L75" s="65" t="e">
        <f>'Summary (5)'!$H88</f>
        <v>#REF!</v>
      </c>
      <c r="M75" s="65" t="e">
        <f>'Summary (5)'!$H88</f>
        <v>#REF!</v>
      </c>
      <c r="N75" s="65" t="e">
        <f>'Summary (5)'!$H88</f>
        <v>#REF!</v>
      </c>
      <c r="O75" s="340" t="e">
        <f>'Summary (5)'!$H88</f>
        <v>#REF!</v>
      </c>
      <c r="P75" s="203" t="e">
        <f>'Summary (5)'!$H88</f>
        <v>#REF!</v>
      </c>
      <c r="Q75" s="202" t="e">
        <f>'Summary (5)'!$K88</f>
        <v>#REF!</v>
      </c>
      <c r="R75" s="65" t="e">
        <f>'Summary (5)'!$K88</f>
        <v>#REF!</v>
      </c>
      <c r="S75" s="65" t="e">
        <f>'Summary (5)'!$K88</f>
        <v>#REF!</v>
      </c>
      <c r="T75" s="65" t="e">
        <f>'Summary (5)'!$K88</f>
        <v>#REF!</v>
      </c>
      <c r="U75" s="65" t="e">
        <f>'Summary (5)'!$K88</f>
        <v>#REF!</v>
      </c>
      <c r="V75" s="340" t="e">
        <f>'Summary (5)'!$K88</f>
        <v>#REF!</v>
      </c>
      <c r="W75" s="203" t="e">
        <f>'Summary (5)'!$K88</f>
        <v>#REF!</v>
      </c>
      <c r="X75" s="202" t="e">
        <f>'Summary (5)'!$N88</f>
        <v>#REF!</v>
      </c>
      <c r="Y75" s="65" t="e">
        <f>'Summary (5)'!$N88</f>
        <v>#REF!</v>
      </c>
      <c r="Z75" s="65" t="e">
        <f>'Summary (5)'!$N88</f>
        <v>#REF!</v>
      </c>
      <c r="AA75" s="65" t="e">
        <f>'Summary (5)'!$N88</f>
        <v>#REF!</v>
      </c>
      <c r="AB75" s="65" t="e">
        <f>'Summary (5)'!$N88</f>
        <v>#REF!</v>
      </c>
      <c r="AC75" s="340" t="e">
        <f>'Summary (5)'!$N88</f>
        <v>#REF!</v>
      </c>
      <c r="AD75" s="203" t="e">
        <f>'Summary (5)'!$N88</f>
        <v>#REF!</v>
      </c>
      <c r="AE75" s="202" t="e">
        <f>'Summary (5)'!$Q88</f>
        <v>#REF!</v>
      </c>
      <c r="AF75" s="65" t="e">
        <f>'Summary (5)'!$Q88</f>
        <v>#REF!</v>
      </c>
      <c r="AG75" s="65" t="e">
        <f>'Summary (5)'!$Q88</f>
        <v>#REF!</v>
      </c>
      <c r="AH75" s="65" t="e">
        <f>'Summary (5)'!$Q88</f>
        <v>#REF!</v>
      </c>
      <c r="AI75" s="65" t="e">
        <f>'Summary (5)'!$Q88</f>
        <v>#REF!</v>
      </c>
      <c r="AJ75" s="340" t="e">
        <f>'Summary (5)'!$Q88</f>
        <v>#REF!</v>
      </c>
      <c r="AK75" s="203" t="e">
        <f>'Summary (5)'!$Q88</f>
        <v>#REF!</v>
      </c>
      <c r="AL75" s="202" t="e">
        <f>'Summary (5)'!$T88</f>
        <v>#REF!</v>
      </c>
      <c r="AM75" s="65" t="e">
        <f>'Summary (5)'!$T88</f>
        <v>#REF!</v>
      </c>
      <c r="AN75" s="65" t="e">
        <f>'Summary (5)'!$T88</f>
        <v>#REF!</v>
      </c>
      <c r="AO75" s="65" t="e">
        <f>'Summary (5)'!$T88</f>
        <v>#REF!</v>
      </c>
      <c r="AP75" s="65" t="e">
        <f>'Summary (5)'!$T88</f>
        <v>#REF!</v>
      </c>
      <c r="AQ75" s="340" t="e">
        <f>'Summary (5)'!$T88</f>
        <v>#REF!</v>
      </c>
      <c r="AR75" s="203" t="e">
        <f>'Summary (5)'!$T88</f>
        <v>#REF!</v>
      </c>
      <c r="AS75" s="202" t="e">
        <f>'Summary (5)'!$W88</f>
        <v>#REF!</v>
      </c>
      <c r="AT75" s="65" t="e">
        <f>'Summary (5)'!$W88</f>
        <v>#REF!</v>
      </c>
      <c r="AU75" s="65" t="e">
        <f>'Summary (5)'!$W88</f>
        <v>#REF!</v>
      </c>
      <c r="AV75" s="65" t="e">
        <f>'Summary (5)'!$W88</f>
        <v>#REF!</v>
      </c>
      <c r="AW75" s="65" t="e">
        <f>'Summary (5)'!$W88</f>
        <v>#REF!</v>
      </c>
      <c r="AX75" s="340" t="e">
        <f>'Summary (5)'!$W88</f>
        <v>#REF!</v>
      </c>
      <c r="AY75" s="203" t="e">
        <f>'Summary (5)'!$W88</f>
        <v>#REF!</v>
      </c>
      <c r="AZ75" s="202" t="e">
        <f>'Summary (5)'!$Z88</f>
        <v>#REF!</v>
      </c>
      <c r="BA75" s="65" t="e">
        <f>'Summary (5)'!$Z88</f>
        <v>#REF!</v>
      </c>
      <c r="BB75" s="65" t="e">
        <f>'Summary (5)'!$Z88</f>
        <v>#REF!</v>
      </c>
      <c r="BC75" s="65" t="e">
        <f>'Summary (5)'!$Z88</f>
        <v>#REF!</v>
      </c>
      <c r="BD75" s="65" t="e">
        <f>'Summary (5)'!$Z88</f>
        <v>#REF!</v>
      </c>
      <c r="BE75" s="340" t="e">
        <f>'Summary (5)'!$Z88</f>
        <v>#REF!</v>
      </c>
      <c r="BF75" s="203" t="e">
        <f>'Summary (5)'!$Z88</f>
        <v>#REF!</v>
      </c>
      <c r="BG75" s="202" t="e">
        <f>'Summary (5)'!$AC88</f>
        <v>#REF!</v>
      </c>
      <c r="BH75" s="65" t="e">
        <f>'Summary (5)'!$AC88</f>
        <v>#REF!</v>
      </c>
      <c r="BI75" s="65" t="e">
        <f>'Summary (5)'!$AC88</f>
        <v>#REF!</v>
      </c>
      <c r="BJ75" s="65" t="e">
        <f>'Summary (5)'!$AC88</f>
        <v>#REF!</v>
      </c>
      <c r="BK75" s="65" t="e">
        <f>'Summary (5)'!$AC88</f>
        <v>#REF!</v>
      </c>
      <c r="BL75" s="340" t="e">
        <f>'Summary (5)'!$AC88</f>
        <v>#REF!</v>
      </c>
      <c r="BM75" s="203" t="e">
        <f>'Summary (5)'!$AC88</f>
        <v>#REF!</v>
      </c>
      <c r="BN75" s="202" t="e">
        <f>'Summary (5)'!$AF88</f>
        <v>#REF!</v>
      </c>
      <c r="BO75" s="65" t="e">
        <f>'Summary (5)'!$AF88</f>
        <v>#REF!</v>
      </c>
      <c r="BP75" s="65" t="e">
        <f>'Summary (5)'!$AF88</f>
        <v>#REF!</v>
      </c>
      <c r="BQ75" s="65" t="e">
        <f>'Summary (5)'!$AF88</f>
        <v>#REF!</v>
      </c>
      <c r="BR75" s="65" t="e">
        <f>'Summary (5)'!$AF88</f>
        <v>#REF!</v>
      </c>
      <c r="BS75" s="340" t="e">
        <f>'Summary (5)'!$AF88</f>
        <v>#REF!</v>
      </c>
      <c r="BT75" s="203" t="e">
        <f>'Summary (5)'!$AF88</f>
        <v>#REF!</v>
      </c>
      <c r="BU75" s="65">
        <f>'Summary (5)'!AI88</f>
        <v>45566</v>
      </c>
      <c r="BV75" s="65">
        <f>'Summary (5)'!AJ88</f>
        <v>45566</v>
      </c>
      <c r="BW75" s="65">
        <f>'Summary (5)'!AK88</f>
        <v>45566</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(5)'!$E89</f>
        <v>#REF!</v>
      </c>
      <c r="D76" s="65" t="e">
        <f>'Summary (5)'!$E89</f>
        <v>#REF!</v>
      </c>
      <c r="E76" s="65" t="e">
        <f>'Summary (5)'!$E89</f>
        <v>#REF!</v>
      </c>
      <c r="F76" s="65" t="e">
        <f>'Summary (5)'!$E89</f>
        <v>#REF!</v>
      </c>
      <c r="G76" s="65" t="e">
        <f>'Summary (5)'!$E89</f>
        <v>#REF!</v>
      </c>
      <c r="H76" s="340" t="e">
        <f>'Summary (5)'!$E89</f>
        <v>#REF!</v>
      </c>
      <c r="I76" s="203" t="e">
        <f>'Summary (5)'!$E89</f>
        <v>#REF!</v>
      </c>
      <c r="J76" s="202" t="e">
        <f>'Summary (5)'!$H89</f>
        <v>#REF!</v>
      </c>
      <c r="K76" s="65" t="e">
        <f>'Summary (5)'!$H89</f>
        <v>#REF!</v>
      </c>
      <c r="L76" s="65" t="e">
        <f>'Summary (5)'!$H89</f>
        <v>#REF!</v>
      </c>
      <c r="M76" s="65" t="e">
        <f>'Summary (5)'!$H89</f>
        <v>#REF!</v>
      </c>
      <c r="N76" s="65" t="e">
        <f>'Summary (5)'!$H89</f>
        <v>#REF!</v>
      </c>
      <c r="O76" s="340" t="e">
        <f>'Summary (5)'!$H89</f>
        <v>#REF!</v>
      </c>
      <c r="P76" s="203" t="e">
        <f>'Summary (5)'!$H89</f>
        <v>#REF!</v>
      </c>
      <c r="Q76" s="202" t="e">
        <f>'Summary (5)'!$K89</f>
        <v>#REF!</v>
      </c>
      <c r="R76" s="65" t="e">
        <f>'Summary (5)'!$K89</f>
        <v>#REF!</v>
      </c>
      <c r="S76" s="65" t="e">
        <f>'Summary (5)'!$K89</f>
        <v>#REF!</v>
      </c>
      <c r="T76" s="65" t="e">
        <f>'Summary (5)'!$K89</f>
        <v>#REF!</v>
      </c>
      <c r="U76" s="65" t="e">
        <f>'Summary (5)'!$K89</f>
        <v>#REF!</v>
      </c>
      <c r="V76" s="340" t="e">
        <f>'Summary (5)'!$K89</f>
        <v>#REF!</v>
      </c>
      <c r="W76" s="203" t="e">
        <f>'Summary (5)'!$K89</f>
        <v>#REF!</v>
      </c>
      <c r="X76" s="202" t="e">
        <f>'Summary (5)'!$N89</f>
        <v>#REF!</v>
      </c>
      <c r="Y76" s="65" t="e">
        <f>'Summary (5)'!$N89</f>
        <v>#REF!</v>
      </c>
      <c r="Z76" s="65" t="e">
        <f>'Summary (5)'!$N89</f>
        <v>#REF!</v>
      </c>
      <c r="AA76" s="65" t="e">
        <f>'Summary (5)'!$N89</f>
        <v>#REF!</v>
      </c>
      <c r="AB76" s="65" t="e">
        <f>'Summary (5)'!$N89</f>
        <v>#REF!</v>
      </c>
      <c r="AC76" s="340" t="e">
        <f>'Summary (5)'!$N89</f>
        <v>#REF!</v>
      </c>
      <c r="AD76" s="203" t="e">
        <f>'Summary (5)'!$N89</f>
        <v>#REF!</v>
      </c>
      <c r="AE76" s="202" t="e">
        <f>'Summary (5)'!$Q89</f>
        <v>#REF!</v>
      </c>
      <c r="AF76" s="65" t="e">
        <f>'Summary (5)'!$Q89</f>
        <v>#REF!</v>
      </c>
      <c r="AG76" s="65" t="e">
        <f>'Summary (5)'!$Q89</f>
        <v>#REF!</v>
      </c>
      <c r="AH76" s="65" t="e">
        <f>'Summary (5)'!$Q89</f>
        <v>#REF!</v>
      </c>
      <c r="AI76" s="65" t="e">
        <f>'Summary (5)'!$Q89</f>
        <v>#REF!</v>
      </c>
      <c r="AJ76" s="340" t="e">
        <f>'Summary (5)'!$Q89</f>
        <v>#REF!</v>
      </c>
      <c r="AK76" s="203" t="e">
        <f>'Summary (5)'!$Q89</f>
        <v>#REF!</v>
      </c>
      <c r="AL76" s="202" t="e">
        <f>'Summary (5)'!$T89</f>
        <v>#REF!</v>
      </c>
      <c r="AM76" s="65" t="e">
        <f>'Summary (5)'!$T89</f>
        <v>#REF!</v>
      </c>
      <c r="AN76" s="65" t="e">
        <f>'Summary (5)'!$T89</f>
        <v>#REF!</v>
      </c>
      <c r="AO76" s="65" t="e">
        <f>'Summary (5)'!$T89</f>
        <v>#REF!</v>
      </c>
      <c r="AP76" s="65" t="e">
        <f>'Summary (5)'!$T89</f>
        <v>#REF!</v>
      </c>
      <c r="AQ76" s="340" t="e">
        <f>'Summary (5)'!$T89</f>
        <v>#REF!</v>
      </c>
      <c r="AR76" s="203" t="e">
        <f>'Summary (5)'!$T89</f>
        <v>#REF!</v>
      </c>
      <c r="AS76" s="202" t="e">
        <f>'Summary (5)'!$W89</f>
        <v>#REF!</v>
      </c>
      <c r="AT76" s="65" t="e">
        <f>'Summary (5)'!$W89</f>
        <v>#REF!</v>
      </c>
      <c r="AU76" s="65" t="e">
        <f>'Summary (5)'!$W89</f>
        <v>#REF!</v>
      </c>
      <c r="AV76" s="65" t="e">
        <f>'Summary (5)'!$W89</f>
        <v>#REF!</v>
      </c>
      <c r="AW76" s="65" t="e">
        <f>'Summary (5)'!$W89</f>
        <v>#REF!</v>
      </c>
      <c r="AX76" s="340" t="e">
        <f>'Summary (5)'!$W89</f>
        <v>#REF!</v>
      </c>
      <c r="AY76" s="203" t="e">
        <f>'Summary (5)'!$W89</f>
        <v>#REF!</v>
      </c>
      <c r="AZ76" s="202" t="e">
        <f>'Summary (5)'!$Z89</f>
        <v>#REF!</v>
      </c>
      <c r="BA76" s="65" t="e">
        <f>'Summary (5)'!$Z89</f>
        <v>#REF!</v>
      </c>
      <c r="BB76" s="65" t="e">
        <f>'Summary (5)'!$Z89</f>
        <v>#REF!</v>
      </c>
      <c r="BC76" s="65" t="e">
        <f>'Summary (5)'!$Z89</f>
        <v>#REF!</v>
      </c>
      <c r="BD76" s="65" t="e">
        <f>'Summary (5)'!$Z89</f>
        <v>#REF!</v>
      </c>
      <c r="BE76" s="340" t="e">
        <f>'Summary (5)'!$Z89</f>
        <v>#REF!</v>
      </c>
      <c r="BF76" s="203" t="e">
        <f>'Summary (5)'!$Z89</f>
        <v>#REF!</v>
      </c>
      <c r="BG76" s="202" t="e">
        <f>'Summary (5)'!$AC89</f>
        <v>#REF!</v>
      </c>
      <c r="BH76" s="65" t="e">
        <f>'Summary (5)'!$AC89</f>
        <v>#REF!</v>
      </c>
      <c r="BI76" s="65" t="e">
        <f>'Summary (5)'!$AC89</f>
        <v>#REF!</v>
      </c>
      <c r="BJ76" s="65" t="e">
        <f>'Summary (5)'!$AC89</f>
        <v>#REF!</v>
      </c>
      <c r="BK76" s="65" t="e">
        <f>'Summary (5)'!$AC89</f>
        <v>#REF!</v>
      </c>
      <c r="BL76" s="340" t="e">
        <f>'Summary (5)'!$AC89</f>
        <v>#REF!</v>
      </c>
      <c r="BM76" s="203" t="e">
        <f>'Summary (5)'!$AC89</f>
        <v>#REF!</v>
      </c>
      <c r="BN76" s="202" t="e">
        <f>'Summary (5)'!$AF89</f>
        <v>#REF!</v>
      </c>
      <c r="BO76" s="65" t="e">
        <f>'Summary (5)'!$AF89</f>
        <v>#REF!</v>
      </c>
      <c r="BP76" s="65" t="e">
        <f>'Summary (5)'!$AF89</f>
        <v>#REF!</v>
      </c>
      <c r="BQ76" s="65" t="e">
        <f>'Summary (5)'!$AF89</f>
        <v>#REF!</v>
      </c>
      <c r="BR76" s="65" t="e">
        <f>'Summary (5)'!$AF89</f>
        <v>#REF!</v>
      </c>
      <c r="BS76" s="340" t="e">
        <f>'Summary (5)'!$AF89</f>
        <v>#REF!</v>
      </c>
      <c r="BT76" s="203" t="e">
        <f>'Summary (5)'!$AF89</f>
        <v>#REF!</v>
      </c>
      <c r="BU76" s="65">
        <f>'Summary (5)'!AI89</f>
        <v>47391</v>
      </c>
      <c r="BV76" s="65">
        <f>'Summary (5)'!AJ89</f>
        <v>47391</v>
      </c>
      <c r="BW76" s="65">
        <f>'Summary (5)'!AK89</f>
        <v>47391</v>
      </c>
    </row>
    <row r="77" spans="1:112" s="60" customFormat="1">
      <c r="A77" s="482" t="s">
        <v>220</v>
      </c>
      <c r="B77" s="482"/>
      <c r="C77" s="202">
        <f>'Summary (5)'!$E90</f>
        <v>0</v>
      </c>
      <c r="D77" s="65">
        <f>'Summary (5)'!$E90</f>
        <v>0</v>
      </c>
      <c r="E77" s="65">
        <f>'Summary (5)'!$E90</f>
        <v>0</v>
      </c>
      <c r="F77" s="65">
        <f>'Summary (5)'!$E90</f>
        <v>0</v>
      </c>
      <c r="G77" s="65">
        <f>'Summary (5)'!$E90</f>
        <v>0</v>
      </c>
      <c r="H77" s="340">
        <f>'Summary (5)'!$E90</f>
        <v>0</v>
      </c>
      <c r="I77" s="203">
        <f>'Summary (5)'!$E90</f>
        <v>0</v>
      </c>
      <c r="J77" s="202">
        <f>'Summary (5)'!$H90</f>
        <v>0</v>
      </c>
      <c r="K77" s="65">
        <f>'Summary (5)'!$H90</f>
        <v>0</v>
      </c>
      <c r="L77" s="65">
        <f>'Summary (5)'!$H90</f>
        <v>0</v>
      </c>
      <c r="M77" s="65">
        <f>'Summary (5)'!$H90</f>
        <v>0</v>
      </c>
      <c r="N77" s="65">
        <f>'Summary (5)'!$H90</f>
        <v>0</v>
      </c>
      <c r="O77" s="340">
        <f>'Summary (5)'!$H90</f>
        <v>0</v>
      </c>
      <c r="P77" s="203">
        <f>'Summary (5)'!$H90</f>
        <v>0</v>
      </c>
      <c r="Q77" s="202">
        <f>'Summary (5)'!$K90</f>
        <v>0</v>
      </c>
      <c r="R77" s="65">
        <f>'Summary (5)'!$K90</f>
        <v>0</v>
      </c>
      <c r="S77" s="65">
        <f>'Summary (5)'!$K90</f>
        <v>0</v>
      </c>
      <c r="T77" s="65">
        <f>'Summary (5)'!$K90</f>
        <v>0</v>
      </c>
      <c r="U77" s="65">
        <f>'Summary (5)'!$K90</f>
        <v>0</v>
      </c>
      <c r="V77" s="340">
        <f>'Summary (5)'!$K90</f>
        <v>0</v>
      </c>
      <c r="W77" s="203">
        <f>'Summary (5)'!$K90</f>
        <v>0</v>
      </c>
      <c r="X77" s="202">
        <f>'Summary (5)'!$N90</f>
        <v>0</v>
      </c>
      <c r="Y77" s="65">
        <f>'Summary (5)'!$N90</f>
        <v>0</v>
      </c>
      <c r="Z77" s="65">
        <f>'Summary (5)'!$N90</f>
        <v>0</v>
      </c>
      <c r="AA77" s="65">
        <f>'Summary (5)'!$N90</f>
        <v>0</v>
      </c>
      <c r="AB77" s="65">
        <f>'Summary (5)'!$N90</f>
        <v>0</v>
      </c>
      <c r="AC77" s="340">
        <f>'Summary (5)'!$N90</f>
        <v>0</v>
      </c>
      <c r="AD77" s="203">
        <f>'Summary (5)'!$N90</f>
        <v>0</v>
      </c>
      <c r="AE77" s="202">
        <f>'Summary (5)'!$Q90</f>
        <v>0</v>
      </c>
      <c r="AF77" s="65">
        <f>'Summary (5)'!$Q90</f>
        <v>0</v>
      </c>
      <c r="AG77" s="65">
        <f>'Summary (5)'!$Q90</f>
        <v>0</v>
      </c>
      <c r="AH77" s="65">
        <f>'Summary (5)'!$Q90</f>
        <v>0</v>
      </c>
      <c r="AI77" s="65">
        <f>'Summary (5)'!$Q90</f>
        <v>0</v>
      </c>
      <c r="AJ77" s="340">
        <f>'Summary (5)'!$Q90</f>
        <v>0</v>
      </c>
      <c r="AK77" s="203">
        <f>'Summary (5)'!$Q90</f>
        <v>0</v>
      </c>
      <c r="AL77" s="202">
        <f>'Summary (5)'!$T90</f>
        <v>0</v>
      </c>
      <c r="AM77" s="65">
        <f>'Summary (5)'!$T90</f>
        <v>0</v>
      </c>
      <c r="AN77" s="65">
        <f>'Summary (5)'!$T90</f>
        <v>0</v>
      </c>
      <c r="AO77" s="65">
        <f>'Summary (5)'!$T90</f>
        <v>0</v>
      </c>
      <c r="AP77" s="65">
        <f>'Summary (5)'!$T90</f>
        <v>0</v>
      </c>
      <c r="AQ77" s="340">
        <f>'Summary (5)'!$T90</f>
        <v>0</v>
      </c>
      <c r="AR77" s="203">
        <f>'Summary (5)'!$T90</f>
        <v>0</v>
      </c>
      <c r="AS77" s="202">
        <f>'Summary (5)'!$W90</f>
        <v>0</v>
      </c>
      <c r="AT77" s="65">
        <f>'Summary (5)'!$W90</f>
        <v>0</v>
      </c>
      <c r="AU77" s="65">
        <f>'Summary (5)'!$W90</f>
        <v>0</v>
      </c>
      <c r="AV77" s="65">
        <f>'Summary (5)'!$W90</f>
        <v>0</v>
      </c>
      <c r="AW77" s="65">
        <f>'Summary (5)'!$W90</f>
        <v>0</v>
      </c>
      <c r="AX77" s="340">
        <f>'Summary (5)'!$W90</f>
        <v>0</v>
      </c>
      <c r="AY77" s="203">
        <f>'Summary (5)'!$W90</f>
        <v>0</v>
      </c>
      <c r="AZ77" s="202">
        <f>'Summary (5)'!$Z90</f>
        <v>0</v>
      </c>
      <c r="BA77" s="65">
        <f>'Summary (5)'!$Z90</f>
        <v>0</v>
      </c>
      <c r="BB77" s="65">
        <f>'Summary (5)'!$Z90</f>
        <v>0</v>
      </c>
      <c r="BC77" s="65">
        <f>'Summary (5)'!$Z90</f>
        <v>0</v>
      </c>
      <c r="BD77" s="65">
        <f>'Summary (5)'!$Z90</f>
        <v>0</v>
      </c>
      <c r="BE77" s="340">
        <f>'Summary (5)'!$Z90</f>
        <v>0</v>
      </c>
      <c r="BF77" s="203">
        <f>'Summary (5)'!$Z90</f>
        <v>0</v>
      </c>
      <c r="BG77" s="202">
        <f>'Summary (5)'!$AC90</f>
        <v>0</v>
      </c>
      <c r="BH77" s="65">
        <f>'Summary (5)'!$AC90</f>
        <v>0</v>
      </c>
      <c r="BI77" s="65">
        <f>'Summary (5)'!$AC90</f>
        <v>0</v>
      </c>
      <c r="BJ77" s="65">
        <f>'Summary (5)'!$AC90</f>
        <v>0</v>
      </c>
      <c r="BK77" s="65">
        <f>'Summary (5)'!$AC90</f>
        <v>0</v>
      </c>
      <c r="BL77" s="340">
        <f>'Summary (5)'!$AC90</f>
        <v>0</v>
      </c>
      <c r="BM77" s="203">
        <f>'Summary (5)'!$AC90</f>
        <v>0</v>
      </c>
      <c r="BN77" s="202">
        <f>'Summary (5)'!$AF90</f>
        <v>0</v>
      </c>
      <c r="BO77" s="65">
        <f>'Summary (5)'!$AF90</f>
        <v>0</v>
      </c>
      <c r="BP77" s="65">
        <f>'Summary (5)'!$AF90</f>
        <v>0</v>
      </c>
      <c r="BQ77" s="65">
        <f>'Summary (5)'!$AF90</f>
        <v>0</v>
      </c>
      <c r="BR77" s="65">
        <f>'Summary (5)'!$AF90</f>
        <v>0</v>
      </c>
      <c r="BS77" s="340">
        <f>'Summary (5)'!$AF90</f>
        <v>0</v>
      </c>
      <c r="BT77" s="203">
        <f>'Summary (5)'!$AF90</f>
        <v>0</v>
      </c>
      <c r="BU77" s="65">
        <f>'Summary (5)'!AI90</f>
        <v>0</v>
      </c>
      <c r="BV77" s="65">
        <f>'Summary (5)'!AJ90</f>
        <v>0</v>
      </c>
      <c r="BW77" s="65">
        <f>'Summary (5)'!AK90</f>
        <v>0</v>
      </c>
    </row>
    <row r="78" spans="1:112" s="60" customFormat="1" ht="16" thickBot="1">
      <c r="A78" s="484" t="s">
        <v>234</v>
      </c>
      <c r="B78" s="484"/>
      <c r="C78" s="204" t="e">
        <f>'Summary (5)'!$E91</f>
        <v>#REF!</v>
      </c>
      <c r="D78" s="205" t="e">
        <f>'Summary (5)'!$E91</f>
        <v>#REF!</v>
      </c>
      <c r="E78" s="205" t="e">
        <f>'Summary (5)'!$E91</f>
        <v>#REF!</v>
      </c>
      <c r="F78" s="205" t="e">
        <f>'Summary (5)'!$E91</f>
        <v>#REF!</v>
      </c>
      <c r="G78" s="205" t="e">
        <f>'Summary (5)'!$E91</f>
        <v>#REF!</v>
      </c>
      <c r="H78" s="341" t="e">
        <f>'Summary (5)'!$E91</f>
        <v>#REF!</v>
      </c>
      <c r="I78" s="206" t="e">
        <f>'Summary (5)'!$E91</f>
        <v>#REF!</v>
      </c>
      <c r="J78" s="204" t="e">
        <f>'Summary (5)'!$H91</f>
        <v>#REF!</v>
      </c>
      <c r="K78" s="205" t="e">
        <f>'Summary (5)'!$H91</f>
        <v>#REF!</v>
      </c>
      <c r="L78" s="205" t="e">
        <f>'Summary (5)'!$H91</f>
        <v>#REF!</v>
      </c>
      <c r="M78" s="205" t="e">
        <f>'Summary (5)'!$H91</f>
        <v>#REF!</v>
      </c>
      <c r="N78" s="205" t="e">
        <f>'Summary (5)'!$H91</f>
        <v>#REF!</v>
      </c>
      <c r="O78" s="341" t="e">
        <f>'Summary (5)'!$H91</f>
        <v>#REF!</v>
      </c>
      <c r="P78" s="206" t="e">
        <f>'Summary (5)'!$H91</f>
        <v>#REF!</v>
      </c>
      <c r="Q78" s="204" t="e">
        <f>'Summary (5)'!$K91</f>
        <v>#REF!</v>
      </c>
      <c r="R78" s="205" t="e">
        <f>'Summary (5)'!$K91</f>
        <v>#REF!</v>
      </c>
      <c r="S78" s="205" t="e">
        <f>'Summary (5)'!$K91</f>
        <v>#REF!</v>
      </c>
      <c r="T78" s="205" t="e">
        <f>'Summary (5)'!$K91</f>
        <v>#REF!</v>
      </c>
      <c r="U78" s="205" t="e">
        <f>'Summary (5)'!$K91</f>
        <v>#REF!</v>
      </c>
      <c r="V78" s="341" t="e">
        <f>'Summary (5)'!$K91</f>
        <v>#REF!</v>
      </c>
      <c r="W78" s="206" t="e">
        <f>'Summary (5)'!$K91</f>
        <v>#REF!</v>
      </c>
      <c r="X78" s="204" t="e">
        <f>'Summary (5)'!$N91</f>
        <v>#REF!</v>
      </c>
      <c r="Y78" s="205" t="e">
        <f>'Summary (5)'!$N91</f>
        <v>#REF!</v>
      </c>
      <c r="Z78" s="205" t="e">
        <f>'Summary (5)'!$N91</f>
        <v>#REF!</v>
      </c>
      <c r="AA78" s="205" t="e">
        <f>'Summary (5)'!$N91</f>
        <v>#REF!</v>
      </c>
      <c r="AB78" s="205" t="e">
        <f>'Summary (5)'!$N91</f>
        <v>#REF!</v>
      </c>
      <c r="AC78" s="341" t="e">
        <f>'Summary (5)'!$N91</f>
        <v>#REF!</v>
      </c>
      <c r="AD78" s="206" t="e">
        <f>'Summary (5)'!$N91</f>
        <v>#REF!</v>
      </c>
      <c r="AE78" s="204" t="e">
        <f>'Summary (5)'!$Q91</f>
        <v>#REF!</v>
      </c>
      <c r="AF78" s="205" t="e">
        <f>'Summary (5)'!$Q91</f>
        <v>#REF!</v>
      </c>
      <c r="AG78" s="205" t="e">
        <f>'Summary (5)'!$Q91</f>
        <v>#REF!</v>
      </c>
      <c r="AH78" s="205" t="e">
        <f>'Summary (5)'!$Q91</f>
        <v>#REF!</v>
      </c>
      <c r="AI78" s="205" t="e">
        <f>'Summary (5)'!$Q91</f>
        <v>#REF!</v>
      </c>
      <c r="AJ78" s="341" t="e">
        <f>'Summary (5)'!$Q91</f>
        <v>#REF!</v>
      </c>
      <c r="AK78" s="206" t="e">
        <f>'Summary (5)'!$Q91</f>
        <v>#REF!</v>
      </c>
      <c r="AL78" s="204" t="e">
        <f>'Summary (5)'!$T91</f>
        <v>#REF!</v>
      </c>
      <c r="AM78" s="205" t="e">
        <f>'Summary (5)'!$T91</f>
        <v>#REF!</v>
      </c>
      <c r="AN78" s="205" t="e">
        <f>'Summary (5)'!$T91</f>
        <v>#REF!</v>
      </c>
      <c r="AO78" s="205" t="e">
        <f>'Summary (5)'!$T91</f>
        <v>#REF!</v>
      </c>
      <c r="AP78" s="205" t="e">
        <f>'Summary (5)'!$T91</f>
        <v>#REF!</v>
      </c>
      <c r="AQ78" s="341" t="e">
        <f>'Summary (5)'!$T91</f>
        <v>#REF!</v>
      </c>
      <c r="AR78" s="206" t="e">
        <f>'Summary (5)'!$T91</f>
        <v>#REF!</v>
      </c>
      <c r="AS78" s="204" t="e">
        <f>'Summary (5)'!$W91</f>
        <v>#REF!</v>
      </c>
      <c r="AT78" s="205" t="e">
        <f>'Summary (5)'!$W91</f>
        <v>#REF!</v>
      </c>
      <c r="AU78" s="205" t="e">
        <f>'Summary (5)'!$W91</f>
        <v>#REF!</v>
      </c>
      <c r="AV78" s="205" t="e">
        <f>'Summary (5)'!$W91</f>
        <v>#REF!</v>
      </c>
      <c r="AW78" s="205" t="e">
        <f>'Summary (5)'!$W91</f>
        <v>#REF!</v>
      </c>
      <c r="AX78" s="341" t="e">
        <f>'Summary (5)'!$W91</f>
        <v>#REF!</v>
      </c>
      <c r="AY78" s="206" t="e">
        <f>'Summary (5)'!$W91</f>
        <v>#REF!</v>
      </c>
      <c r="AZ78" s="204" t="e">
        <f>'Summary (5)'!$Z91</f>
        <v>#REF!</v>
      </c>
      <c r="BA78" s="205" t="e">
        <f>'Summary (5)'!$Z91</f>
        <v>#REF!</v>
      </c>
      <c r="BB78" s="205" t="e">
        <f>'Summary (5)'!$Z91</f>
        <v>#REF!</v>
      </c>
      <c r="BC78" s="205" t="e">
        <f>'Summary (5)'!$Z91</f>
        <v>#REF!</v>
      </c>
      <c r="BD78" s="205" t="e">
        <f>'Summary (5)'!$Z91</f>
        <v>#REF!</v>
      </c>
      <c r="BE78" s="341" t="e">
        <f>'Summary (5)'!$Z91</f>
        <v>#REF!</v>
      </c>
      <c r="BF78" s="206" t="e">
        <f>'Summary (5)'!$Z91</f>
        <v>#REF!</v>
      </c>
      <c r="BG78" s="204" t="e">
        <f>'Summary (5)'!$AC91</f>
        <v>#REF!</v>
      </c>
      <c r="BH78" s="205" t="e">
        <f>'Summary (5)'!$AC91</f>
        <v>#REF!</v>
      </c>
      <c r="BI78" s="205" t="e">
        <f>'Summary (5)'!$AC91</f>
        <v>#REF!</v>
      </c>
      <c r="BJ78" s="205" t="e">
        <f>'Summary (5)'!$AC91</f>
        <v>#REF!</v>
      </c>
      <c r="BK78" s="205" t="e">
        <f>'Summary (5)'!$AC91</f>
        <v>#REF!</v>
      </c>
      <c r="BL78" s="341" t="e">
        <f>'Summary (5)'!$AC91</f>
        <v>#REF!</v>
      </c>
      <c r="BM78" s="206" t="e">
        <f>'Summary (5)'!$AC91</f>
        <v>#REF!</v>
      </c>
      <c r="BN78" s="204" t="e">
        <f>'Summary (5)'!$AF91</f>
        <v>#REF!</v>
      </c>
      <c r="BO78" s="205" t="e">
        <f>'Summary (5)'!$AF91</f>
        <v>#REF!</v>
      </c>
      <c r="BP78" s="205" t="e">
        <f>'Summary (5)'!$AF91</f>
        <v>#REF!</v>
      </c>
      <c r="BQ78" s="205" t="e">
        <f>'Summary (5)'!$AF91</f>
        <v>#REF!</v>
      </c>
      <c r="BR78" s="205" t="e">
        <f>'Summary (5)'!$AF91</f>
        <v>#REF!</v>
      </c>
      <c r="BS78" s="341" t="e">
        <f>'Summary (5)'!$AF91</f>
        <v>#REF!</v>
      </c>
      <c r="BT78" s="206" t="e">
        <f>'Summary (5)'!$AF91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328" priority="13">
      <formula>AND(C15&gt;0,C15&lt;C$79)</formula>
    </cfRule>
  </conditionalFormatting>
  <conditionalFormatting sqref="C15:E57 J15:L57 Q15:S57 X15:Z57 AE15:AG57 AL15:AN57 AS15:AU57 AZ15:BB57 BG15:BI57 BN15:BP57">
    <cfRule type="expression" dxfId="327" priority="10">
      <formula>$A15=""</formula>
    </cfRule>
    <cfRule type="containsBlanks" dxfId="326" priority="12">
      <formula>LEN(TRIM(C15))=0</formula>
    </cfRule>
  </conditionalFormatting>
  <conditionalFormatting sqref="C59:BQ62 BR61 BT61">
    <cfRule type="expression" dxfId="324" priority="526">
      <formula>C$77&gt;C$76</formula>
    </cfRule>
  </conditionalFormatting>
  <conditionalFormatting sqref="C15:BT57 C58 G58:J58 Q58 X58 AE58 AL58 AS58 AZ58 BG58 BN58 N58:P62 U58:W62 AB58:AD62 AI58:AK62 AP58:AR62 AW58:AY62 BD58:BF62 BK58:BM62 BR58:BT62">
    <cfRule type="expression" dxfId="323" priority="7">
      <formula>C$77&gt;C$76</formula>
    </cfRule>
  </conditionalFormatting>
  <conditionalFormatting sqref="N60 P60 U60 W60 AB60 AD60 AI60 AK60 AP60 AR60 AW60 AY60 BD60 BF60 BK60 BM60 BR60 BT60 G60 I60">
    <cfRule type="containsBlanks" dxfId="322"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25" id="{A00570C2-FC0C-44D2-9F99-F68D629F2FAF}">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29" id="{720D502F-6551-4AEA-95C8-F7D11E24EAD5}">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I75" activePane="bottomRight" state="frozen"/>
      <selection activeCell="B9" sqref="B9:I9"/>
      <selection pane="topRight" activeCell="B9" sqref="B9:I9"/>
      <selection pane="bottomLeft" activeCell="B9" sqref="B9:I9"/>
      <selection pane="bottomRight" activeCell="B9" sqref="B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63" t="str">
        <f>'Summary (5)'!A1</f>
        <v>DEPARTMENT OF HOMELESSNESS AND SUPPORTIVE HOUSING</v>
      </c>
      <c r="B1" s="63"/>
      <c r="C1" s="56"/>
      <c r="D1" s="56"/>
      <c r="E1" s="56"/>
      <c r="F1" s="56"/>
      <c r="G1" s="56"/>
      <c r="AI1" s="437"/>
    </row>
    <row r="2" spans="1:35" ht="15.5">
      <c r="A2" s="63" t="s">
        <v>288</v>
      </c>
      <c r="B2" s="63"/>
      <c r="C2" s="63"/>
      <c r="D2" s="56"/>
      <c r="E2" s="56"/>
      <c r="F2" s="56"/>
      <c r="G2" s="59"/>
    </row>
    <row r="3" spans="1:35" ht="15" customHeight="1">
      <c r="A3" s="68" t="s">
        <v>220</v>
      </c>
      <c r="B3" s="587">
        <f>'Summary (5)'!B3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(5)'!A7</f>
        <v>Provider Name</v>
      </c>
      <c r="B4" s="588">
        <f>'Summary (5)'!B7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(5)'!A8</f>
        <v>Program</v>
      </c>
      <c r="B5" s="588" t="str">
        <f>'Summary (5)'!B8</f>
        <v>RFQ #144 TAY Site at 42 Otis</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5">
      <c r="A6" s="69" t="str">
        <f>'Summary (5)'!A9</f>
        <v>F$P Contract ID#</v>
      </c>
      <c r="B6" s="589" t="e">
        <f>'Summary (5)'!B9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5">
      <c r="A7" s="69" t="s">
        <v>283</v>
      </c>
      <c r="B7" s="593">
        <f>'Summary (5)'!B12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8" t="e">
        <f>'Summary (5)'!E17</f>
        <v>#REF!</v>
      </c>
      <c r="D8" s="1598"/>
      <c r="E8" s="1598"/>
      <c r="F8" s="1597" t="e">
        <f>'Summary (5)'!H17</f>
        <v>#REF!</v>
      </c>
      <c r="G8" s="1597"/>
      <c r="H8" s="1597"/>
      <c r="I8" s="1597" t="e">
        <f>'Summary (5)'!K17</f>
        <v>#REF!</v>
      </c>
      <c r="J8" s="1597"/>
      <c r="K8" s="1597"/>
      <c r="L8" s="1597" t="e">
        <f>'Summary (5)'!N17</f>
        <v>#REF!</v>
      </c>
      <c r="M8" s="1597"/>
      <c r="N8" s="1597"/>
      <c r="O8" s="1597" t="e">
        <f>'Summary (5)'!Q17</f>
        <v>#REF!</v>
      </c>
      <c r="P8" s="1597"/>
      <c r="Q8" s="1597"/>
      <c r="R8" s="1597" t="e">
        <f>'Summary (5)'!T17</f>
        <v>#REF!</v>
      </c>
      <c r="S8" s="1597"/>
      <c r="T8" s="1597"/>
      <c r="U8" s="1597" t="e">
        <f>'Summary (5)'!W17</f>
        <v>#REF!</v>
      </c>
      <c r="V8" s="1597"/>
      <c r="W8" s="1597"/>
      <c r="X8" s="1597" t="e">
        <f>'Summary (5)'!Z17</f>
        <v>#REF!</v>
      </c>
      <c r="Y8" s="1597"/>
      <c r="Z8" s="1597"/>
      <c r="AA8" s="1597" t="e">
        <f>'Summary (5)'!AC17</f>
        <v>#REF!</v>
      </c>
      <c r="AB8" s="1597"/>
      <c r="AC8" s="1597"/>
      <c r="AD8" s="1597" t="e">
        <f>'Summary (5)'!AF17</f>
        <v>#REF!</v>
      </c>
      <c r="AE8" s="1597"/>
      <c r="AF8" s="1597"/>
    </row>
    <row r="9" spans="1:35" ht="24.75" customHeight="1">
      <c r="C9" s="1606" t="str">
        <f>'Summary (5)'!E18</f>
        <v>Year 1</v>
      </c>
      <c r="D9" s="1607"/>
      <c r="E9" s="1608"/>
      <c r="F9" s="1621" t="str">
        <f>'Summary (5)'!H18</f>
        <v>Year 2</v>
      </c>
      <c r="G9" s="1622"/>
      <c r="H9" s="1623"/>
      <c r="I9" s="1624" t="str">
        <f>'Summary (5)'!K18</f>
        <v>Year 3</v>
      </c>
      <c r="J9" s="1625"/>
      <c r="K9" s="1626"/>
      <c r="L9" s="1627" t="str">
        <f>'Summary (5)'!N18</f>
        <v>Year 4</v>
      </c>
      <c r="M9" s="1628"/>
      <c r="N9" s="1629"/>
      <c r="O9" s="1630" t="str">
        <f>'Summary (5)'!Q18</f>
        <v>Year 5</v>
      </c>
      <c r="P9" s="1631"/>
      <c r="Q9" s="1632"/>
      <c r="R9" s="1633" t="str">
        <f>'Summary (5)'!T18</f>
        <v>Year 6</v>
      </c>
      <c r="S9" s="1634"/>
      <c r="T9" s="1635"/>
      <c r="U9" s="1636" t="str">
        <f>'Summary (5)'!W18</f>
        <v>Year 7</v>
      </c>
      <c r="V9" s="1637"/>
      <c r="W9" s="1638"/>
      <c r="X9" s="1609" t="str">
        <f>'Summary (5)'!Z18</f>
        <v>Year 8</v>
      </c>
      <c r="Y9" s="1610"/>
      <c r="Z9" s="1611"/>
      <c r="AA9" s="1612" t="str">
        <f>'Summary (5)'!AC18</f>
        <v>Year 9</v>
      </c>
      <c r="AB9" s="1613"/>
      <c r="AC9" s="1614"/>
      <c r="AD9" s="1615" t="str">
        <f>'Summary (5)'!AF18</f>
        <v>Year 10</v>
      </c>
      <c r="AE9" s="1616"/>
      <c r="AF9" s="1617"/>
      <c r="AG9" s="1618" t="s">
        <v>259</v>
      </c>
      <c r="AH9" s="1619"/>
      <c r="AI9" s="1620"/>
    </row>
    <row r="10" spans="1:35" s="21" customFormat="1" ht="27" customHeight="1">
      <c r="C10" s="526" t="e">
        <f>'Salary Detail (5)'!G11</f>
        <v>#REF!</v>
      </c>
      <c r="D10" s="527" t="e">
        <f>'Salary Detail (5)'!H11</f>
        <v>#REF!</v>
      </c>
      <c r="E10" s="528" t="e">
        <f>'Salary Detail (5)'!I11</f>
        <v>#REF!</v>
      </c>
      <c r="F10" s="529" t="e">
        <f>'Salary Detail (5)'!N11</f>
        <v>#REF!</v>
      </c>
      <c r="G10" s="530" t="e">
        <f>'Salary Detail (5)'!O11</f>
        <v>#REF!</v>
      </c>
      <c r="H10" s="531" t="e">
        <f>'Salary Detail (5)'!P11</f>
        <v>#REF!</v>
      </c>
      <c r="I10" s="532" t="e">
        <f>'Salary Detail (5)'!U11</f>
        <v>#REF!</v>
      </c>
      <c r="J10" s="533" t="e">
        <f>'Salary Detail (5)'!V11</f>
        <v>#REF!</v>
      </c>
      <c r="K10" s="534" t="e">
        <f>'Salary Detail (5)'!W11</f>
        <v>#REF!</v>
      </c>
      <c r="L10" s="535" t="e">
        <f>'Salary Detail (5)'!AB11</f>
        <v>#REF!</v>
      </c>
      <c r="M10" s="536" t="e">
        <f>'Salary Detail (5)'!AC11</f>
        <v>#REF!</v>
      </c>
      <c r="N10" s="537" t="e">
        <f>'Salary Detail (5)'!AD11</f>
        <v>#REF!</v>
      </c>
      <c r="O10" s="538" t="e">
        <f>'Salary Detail (5)'!AI11</f>
        <v>#REF!</v>
      </c>
      <c r="P10" s="539" t="e">
        <f>'Salary Detail (5)'!AJ11</f>
        <v>#REF!</v>
      </c>
      <c r="Q10" s="540" t="e">
        <f>'Salary Detail (5)'!AK11</f>
        <v>#REF!</v>
      </c>
      <c r="R10" s="541" t="e">
        <f>'Salary Detail (5)'!AP11</f>
        <v>#REF!</v>
      </c>
      <c r="S10" s="542" t="e">
        <f>'Salary Detail (5)'!AQ11</f>
        <v>#REF!</v>
      </c>
      <c r="T10" s="543" t="e">
        <f>'Salary Detail (5)'!AR11</f>
        <v>#REF!</v>
      </c>
      <c r="U10" s="544" t="e">
        <f>'Salary Detail (5)'!AW11</f>
        <v>#REF!</v>
      </c>
      <c r="V10" s="545" t="e">
        <f>'Salary Detail (5)'!AX11</f>
        <v>#REF!</v>
      </c>
      <c r="W10" s="546" t="e">
        <f>'Salary Detail (5)'!AY11</f>
        <v>#REF!</v>
      </c>
      <c r="X10" s="547" t="e">
        <f>'Salary Detail (5)'!BD11</f>
        <v>#REF!</v>
      </c>
      <c r="Y10" s="548" t="e">
        <f>'Salary Detail (5)'!BE11</f>
        <v>#REF!</v>
      </c>
      <c r="Z10" s="549" t="e">
        <f>'Salary Detail (5)'!BF11</f>
        <v>#REF!</v>
      </c>
      <c r="AA10" s="550" t="e">
        <f>'Salary Detail (5)'!BK11</f>
        <v>#REF!</v>
      </c>
      <c r="AB10" s="551" t="e">
        <f>'Salary Detail (5)'!BL11</f>
        <v>#REF!</v>
      </c>
      <c r="AC10" s="552" t="e">
        <f>'Salary Detail (5)'!BM11</f>
        <v>#REF!</v>
      </c>
      <c r="AD10" s="553" t="e">
        <f>'Salary Detail (5)'!BR11</f>
        <v>#REF!</v>
      </c>
      <c r="AE10" s="554" t="e">
        <f>'Salary Detail (5)'!BS11</f>
        <v>#REF!</v>
      </c>
      <c r="AF10" s="555" t="e">
        <f>'Salary Detail (5)'!BT11</f>
        <v>#REF!</v>
      </c>
      <c r="AG10" s="627" t="str">
        <f>'Salary Detail (5)'!BU11</f>
        <v>10/1/2024 - 6/30/2029</v>
      </c>
      <c r="AH10" s="628" t="str">
        <f>'Salary Detail (5)'!BV11</f>
        <v>10/1/2024 - 6/30/2029</v>
      </c>
      <c r="AI10" s="629" t="str">
        <f>'Salary Detail (5)'!BW11</f>
        <v>10/1/2024 - 6/30/2029</v>
      </c>
    </row>
    <row r="11" spans="1:35" s="630" customFormat="1" ht="19.5" customHeight="1">
      <c r="C11" s="784" t="e">
        <f>'Salary Detail (5)'!G12</f>
        <v>#REF!</v>
      </c>
      <c r="D11" s="793" t="e">
        <f>'Salary Detail (5)'!H12</f>
        <v>#REF!</v>
      </c>
      <c r="E11" s="794" t="str">
        <f>'Salary Detail (5)'!I12</f>
        <v>12 Months</v>
      </c>
      <c r="F11" s="787" t="e">
        <f>'Salary Detail (5)'!N12</f>
        <v>#REF!</v>
      </c>
      <c r="G11" s="795" t="e">
        <f>'Salary Detail (5)'!O12</f>
        <v>#REF!</v>
      </c>
      <c r="H11" s="789" t="str">
        <f>'Salary Detail (5)'!P12</f>
        <v>12 Months</v>
      </c>
      <c r="I11" s="796" t="e">
        <f>'Salary Detail (5)'!U12</f>
        <v>#REF!</v>
      </c>
      <c r="J11" s="797" t="e">
        <f>'Salary Detail (5)'!V12</f>
        <v>#REF!</v>
      </c>
      <c r="K11" s="798" t="str">
        <f>'Salary Detail (5)'!W12</f>
        <v>12 Months</v>
      </c>
      <c r="L11" s="760" t="e">
        <f>'Salary Detail (5)'!AB12</f>
        <v>#REF!</v>
      </c>
      <c r="M11" s="799" t="e">
        <f>'Salary Detail (5)'!AC12</f>
        <v>#REF!</v>
      </c>
      <c r="N11" s="762" t="str">
        <f>'Salary Detail (5)'!AD12</f>
        <v>12 Months</v>
      </c>
      <c r="O11" s="763" t="e">
        <f>'Salary Detail (5)'!AI12</f>
        <v>#REF!</v>
      </c>
      <c r="P11" s="800" t="e">
        <f>'Salary Detail (5)'!AJ12</f>
        <v>#REF!</v>
      </c>
      <c r="Q11" s="765" t="str">
        <f>'Salary Detail (5)'!AK12</f>
        <v>12 Months</v>
      </c>
      <c r="R11" s="766" t="e">
        <f>'Salary Detail (5)'!AP12</f>
        <v>#REF!</v>
      </c>
      <c r="S11" s="801" t="e">
        <f>'Salary Detail (5)'!AQ12</f>
        <v>#REF!</v>
      </c>
      <c r="T11" s="768" t="e">
        <f>'Salary Detail (5)'!AR12</f>
        <v>#REF!</v>
      </c>
      <c r="U11" s="769" t="e">
        <f>'Salary Detail (5)'!AW12</f>
        <v>#REF!</v>
      </c>
      <c r="V11" s="802" t="e">
        <f>'Salary Detail (5)'!AX12</f>
        <v>#REF!</v>
      </c>
      <c r="W11" s="771" t="e">
        <f>'Salary Detail (5)'!AY12</f>
        <v>#REF!</v>
      </c>
      <c r="X11" s="772" t="e">
        <f>'Salary Detail (5)'!BD12</f>
        <v>#REF!</v>
      </c>
      <c r="Y11" s="803" t="e">
        <f>'Salary Detail (5)'!BE12</f>
        <v>#REF!</v>
      </c>
      <c r="Z11" s="774" t="e">
        <f>'Salary Detail (5)'!BF12</f>
        <v>#REF!</v>
      </c>
      <c r="AA11" s="775" t="e">
        <f>'Salary Detail (5)'!BK12</f>
        <v>#REF!</v>
      </c>
      <c r="AB11" s="804" t="e">
        <f>'Salary Detail (5)'!BL12</f>
        <v>#REF!</v>
      </c>
      <c r="AC11" s="777" t="e">
        <f>'Salary Detail (5)'!BM12</f>
        <v>#REF!</v>
      </c>
      <c r="AD11" s="778" t="e">
        <f>'Salary Detail (5)'!BR12</f>
        <v>#REF!</v>
      </c>
      <c r="AE11" s="805" t="e">
        <f>'Salary Detail (5)'!BS12</f>
        <v>#REF!</v>
      </c>
      <c r="AF11" s="780" t="e">
        <f>'Salary Detail (5)'!BT12</f>
        <v>#REF!</v>
      </c>
      <c r="AG11" s="1639" t="e">
        <f>'Salary Detail (5)'!BU12</f>
        <v>#REF!</v>
      </c>
      <c r="AH11" s="1641" t="e">
        <f>'Salary Detail (5)'!BV12</f>
        <v>#REF!</v>
      </c>
      <c r="AI11" s="1643" t="str">
        <f>'Salary Detail (5)'!BW12</f>
        <v>New</v>
      </c>
    </row>
    <row r="12" spans="1:35" s="630" customFormat="1" ht="19.5" customHeight="1">
      <c r="C12" s="784" t="e">
        <f>'Salary Detail (5)'!G13</f>
        <v>#REF!</v>
      </c>
      <c r="D12" s="785" t="e">
        <f>'Salary Detail (5)'!H13</f>
        <v>#REF!</v>
      </c>
      <c r="E12" s="786" t="str">
        <f>'Salary Detail (5)'!I13</f>
        <v>New</v>
      </c>
      <c r="F12" s="787" t="e">
        <f>'Salary Detail (5)'!N13</f>
        <v>#REF!</v>
      </c>
      <c r="G12" s="788" t="e">
        <f>'Salary Detail (5)'!O13</f>
        <v>#REF!</v>
      </c>
      <c r="H12" s="789" t="str">
        <f>'Salary Detail (5)'!P13</f>
        <v>New</v>
      </c>
      <c r="I12" s="790" t="e">
        <f>'Salary Detail (5)'!U13</f>
        <v>#REF!</v>
      </c>
      <c r="J12" s="791" t="e">
        <f>'Salary Detail (5)'!V13</f>
        <v>#REF!</v>
      </c>
      <c r="K12" s="792" t="str">
        <f>'Salary Detail (5)'!W13</f>
        <v>New</v>
      </c>
      <c r="L12" s="760" t="e">
        <f>'Salary Detail (5)'!AB13</f>
        <v>#REF!</v>
      </c>
      <c r="M12" s="761" t="e">
        <f>'Salary Detail (5)'!AC13</f>
        <v>#REF!</v>
      </c>
      <c r="N12" s="762" t="str">
        <f>'Salary Detail (5)'!AD13</f>
        <v>New</v>
      </c>
      <c r="O12" s="763" t="e">
        <f>'Salary Detail (5)'!AI13</f>
        <v>#REF!</v>
      </c>
      <c r="P12" s="764" t="e">
        <f>'Salary Detail (5)'!AJ13</f>
        <v>#REF!</v>
      </c>
      <c r="Q12" s="765" t="str">
        <f>'Salary Detail (5)'!AK13</f>
        <v>New</v>
      </c>
      <c r="R12" s="766" t="e">
        <f>'Salary Detail (5)'!AP13</f>
        <v>#REF!</v>
      </c>
      <c r="S12" s="767" t="e">
        <f>'Salary Detail (5)'!AQ13</f>
        <v>#REF!</v>
      </c>
      <c r="T12" s="768" t="str">
        <f>'Salary Detail (5)'!AR13</f>
        <v>New</v>
      </c>
      <c r="U12" s="769" t="e">
        <f>'Salary Detail (5)'!AW13</f>
        <v>#REF!</v>
      </c>
      <c r="V12" s="770" t="e">
        <f>'Salary Detail (5)'!AX13</f>
        <v>#REF!</v>
      </c>
      <c r="W12" s="771" t="str">
        <f>'Salary Detail (5)'!AY13</f>
        <v>New</v>
      </c>
      <c r="X12" s="772" t="e">
        <f>'Salary Detail (5)'!BD13</f>
        <v>#REF!</v>
      </c>
      <c r="Y12" s="773" t="e">
        <f>'Salary Detail (5)'!BE13</f>
        <v>#REF!</v>
      </c>
      <c r="Z12" s="774" t="str">
        <f>'Salary Detail (5)'!BF13</f>
        <v>New</v>
      </c>
      <c r="AA12" s="775" t="e">
        <f>'Salary Detail (5)'!BK13</f>
        <v>#REF!</v>
      </c>
      <c r="AB12" s="776" t="e">
        <f>'Salary Detail (5)'!BL13</f>
        <v>#REF!</v>
      </c>
      <c r="AC12" s="777" t="str">
        <f>'Salary Detail (5)'!BM13</f>
        <v>New</v>
      </c>
      <c r="AD12" s="778" t="e">
        <f>'Salary Detail (5)'!BR13</f>
        <v>#REF!</v>
      </c>
      <c r="AE12" s="779" t="e">
        <f>'Salary Detail (5)'!BS13</f>
        <v>#REF!</v>
      </c>
      <c r="AF12" s="780" t="str">
        <f>'Salary Detail (5)'!BT13</f>
        <v>New</v>
      </c>
      <c r="AG12" s="1640"/>
      <c r="AH12" s="1642"/>
      <c r="AI12" s="1644"/>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6" t="s">
        <v>291</v>
      </c>
      <c r="B14" s="1605"/>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6" t="s">
        <v>292</v>
      </c>
      <c r="B15" s="1605"/>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6" t="s">
        <v>293</v>
      </c>
      <c r="B16" s="1605"/>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6" t="s">
        <v>294</v>
      </c>
      <c r="B17" s="1605"/>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6" t="s">
        <v>295</v>
      </c>
      <c r="B18" s="1605"/>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6" t="s">
        <v>296</v>
      </c>
      <c r="B19" s="1605"/>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6" t="s">
        <v>297</v>
      </c>
      <c r="B20" s="1605"/>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6" t="s">
        <v>298</v>
      </c>
      <c r="B21" s="1605"/>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6" t="s">
        <v>299</v>
      </c>
      <c r="B22" s="1605"/>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7"/>
      <c r="B23" s="1599"/>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7"/>
      <c r="B24" s="1599"/>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7"/>
      <c r="B25" s="1599"/>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7"/>
      <c r="B26" s="1599"/>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7"/>
      <c r="B27" s="1599"/>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7"/>
      <c r="B28" s="1599"/>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7"/>
      <c r="B29" s="1599"/>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7"/>
      <c r="B30" s="1599"/>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7"/>
      <c r="B31" s="1599"/>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7"/>
      <c r="B32" s="1599"/>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7"/>
      <c r="B33" s="1599"/>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7"/>
      <c r="B34" s="1599"/>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7"/>
      <c r="B35" s="1599"/>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7"/>
      <c r="B36" s="1599"/>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7"/>
      <c r="B37" s="1599"/>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7"/>
      <c r="B38" s="1599"/>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7"/>
      <c r="B39" s="1599"/>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7"/>
      <c r="B40" s="1599"/>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7"/>
      <c r="B41" s="1599"/>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7"/>
      <c r="B42" s="1599"/>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7"/>
      <c r="B43" s="1599"/>
      <c r="C43" s="343"/>
      <c r="D43" s="353">
        <f t="shared" ref="D43" si="12">E43-C43</f>
        <v>0</v>
      </c>
      <c r="E43" s="344"/>
      <c r="F43" s="343"/>
      <c r="G43" s="353">
        <f t="shared" ref="G43" si="13">H43-F43</f>
        <v>0</v>
      </c>
      <c r="H43" s="357"/>
      <c r="I43" s="343"/>
      <c r="J43" s="353">
        <f t="shared" ref="J43" si="14">K43-I43</f>
        <v>0</v>
      </c>
      <c r="K43" s="357"/>
      <c r="L43" s="343"/>
      <c r="M43" s="353">
        <f t="shared" ref="M43" si="15">N43-L43</f>
        <v>0</v>
      </c>
      <c r="N43" s="357"/>
      <c r="O43" s="343"/>
      <c r="P43" s="353">
        <f t="shared" ref="P43" si="16">Q43-O43</f>
        <v>0</v>
      </c>
      <c r="Q43" s="357"/>
      <c r="R43" s="343"/>
      <c r="S43" s="353">
        <f t="shared" ref="S43" si="17">T43-R43</f>
        <v>0</v>
      </c>
      <c r="T43" s="357"/>
      <c r="U43" s="343"/>
      <c r="V43" s="353">
        <f t="shared" ref="V43" si="18">W43-U43</f>
        <v>0</v>
      </c>
      <c r="W43" s="357"/>
      <c r="X43" s="343"/>
      <c r="Y43" s="353">
        <f t="shared" ref="Y43" si="19">Z43-X43</f>
        <v>0</v>
      </c>
      <c r="Z43" s="357"/>
      <c r="AA43" s="343"/>
      <c r="AB43" s="353">
        <f t="shared" ref="AB43" si="20">AC43-AA43</f>
        <v>0</v>
      </c>
      <c r="AC43" s="357"/>
      <c r="AD43" s="343"/>
      <c r="AE43" s="353">
        <f t="shared" ref="AE43" si="21">AF43-AD43</f>
        <v>0</v>
      </c>
      <c r="AF43" s="357"/>
      <c r="AG43" s="360">
        <f t="shared" ref="AG43" si="22">SUM(C43,F43,I43,L43,O43,R43,U43,X43,AA43,AD43)</f>
        <v>0</v>
      </c>
      <c r="AH43" s="361">
        <f t="shared" ref="AH43" si="23">SUM(D43,G43,J43,M43,P43,S43,V43,Y43,AB43,AE43)</f>
        <v>0</v>
      </c>
      <c r="AI43" s="557">
        <f t="shared" ref="AI43" si="24">SUM(E43,H43,K43,N43,Q43,T43,W43,Z43,AC43,AF43)</f>
        <v>0</v>
      </c>
      <c r="AJ43"/>
      <c r="AK43"/>
      <c r="AL43"/>
    </row>
    <row r="44" spans="1:38" s="342" customFormat="1" ht="17.25" customHeight="1">
      <c r="A44" s="1347"/>
      <c r="B44" s="1599"/>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7"/>
      <c r="B45" s="1599"/>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7"/>
      <c r="B46" s="1599"/>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7"/>
      <c r="B47" s="1599"/>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7"/>
      <c r="B48" s="1599"/>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7"/>
      <c r="B49" s="1599"/>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7"/>
      <c r="B50" s="1599"/>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7"/>
      <c r="B51" s="1599"/>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7"/>
      <c r="B52" s="1599"/>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7"/>
      <c r="B53" s="1599"/>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7"/>
      <c r="B54" s="1599"/>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7"/>
      <c r="B55" s="1599"/>
      <c r="C55" s="343"/>
      <c r="D55" s="353">
        <f t="shared" ref="D55" si="25">E55-C55</f>
        <v>0</v>
      </c>
      <c r="E55" s="344"/>
      <c r="F55" s="343"/>
      <c r="G55" s="353">
        <f t="shared" ref="G55" si="26">H55-F55</f>
        <v>0</v>
      </c>
      <c r="H55" s="344"/>
      <c r="I55" s="343"/>
      <c r="J55" s="353">
        <f t="shared" ref="J55" si="27">K55-I55</f>
        <v>0</v>
      </c>
      <c r="K55" s="344"/>
      <c r="L55" s="343"/>
      <c r="M55" s="353">
        <f t="shared" ref="M55" si="28">N55-L55</f>
        <v>0</v>
      </c>
      <c r="N55" s="344"/>
      <c r="O55" s="343"/>
      <c r="P55" s="353">
        <f t="shared" ref="P55" si="29">Q55-O55</f>
        <v>0</v>
      </c>
      <c r="Q55" s="344"/>
      <c r="R55" s="343"/>
      <c r="S55" s="353">
        <f t="shared" ref="S55" si="30">T55-R55</f>
        <v>0</v>
      </c>
      <c r="T55" s="344"/>
      <c r="U55" s="343"/>
      <c r="V55" s="353">
        <f t="shared" ref="V55" si="31">W55-U55</f>
        <v>0</v>
      </c>
      <c r="W55" s="344"/>
      <c r="X55" s="343"/>
      <c r="Y55" s="353">
        <f t="shared" ref="Y55" si="32">Z55-X55</f>
        <v>0</v>
      </c>
      <c r="Z55" s="344"/>
      <c r="AA55" s="343"/>
      <c r="AB55" s="353">
        <f t="shared" ref="AB55" si="33">AC55-AA55</f>
        <v>0</v>
      </c>
      <c r="AC55" s="344"/>
      <c r="AD55" s="343"/>
      <c r="AE55" s="353">
        <f t="shared" ref="AE55" si="34">AF55-AD55</f>
        <v>0</v>
      </c>
      <c r="AF55" s="344"/>
      <c r="AG55" s="360">
        <f t="shared" ref="AG55" si="35">SUM(C55,F55,I55,L55,O55,R55,U55,X55,AA55,AD55)</f>
        <v>0</v>
      </c>
      <c r="AH55" s="361">
        <f t="shared" ref="AH55" si="36">SUM(D55,G55,J55,M55,P55,S55,V55,Y55,AB55,AE55)</f>
        <v>0</v>
      </c>
      <c r="AI55" s="557">
        <f t="shared" ref="AI55" si="37">SUM(E55,H55,K55,N55,Q55,T55,W55,Z55,AC55,AF55)</f>
        <v>0</v>
      </c>
    </row>
    <row r="56" spans="1:38" s="342" customFormat="1" ht="17.25" customHeight="1">
      <c r="A56" s="1352" t="s">
        <v>300</v>
      </c>
      <c r="B56" s="1600"/>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7"/>
      <c r="B57" s="1599"/>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7"/>
      <c r="B58" s="1599"/>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7"/>
      <c r="B59" s="1599"/>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7"/>
      <c r="B60" s="1599"/>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7"/>
      <c r="B61" s="1599"/>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7"/>
      <c r="B62" s="1599"/>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7"/>
      <c r="B63" s="1599"/>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7"/>
      <c r="B64" s="1599"/>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38">SUM(C64,F64,I64,L64,O64,R64,U64,X64,AA64,AD64)</f>
        <v>0</v>
      </c>
      <c r="AH64" s="361">
        <f t="shared" si="38"/>
        <v>0</v>
      </c>
      <c r="AI64" s="557">
        <f t="shared" si="38"/>
        <v>0</v>
      </c>
    </row>
    <row r="65" spans="1:37" s="342" customFormat="1" ht="17.25" customHeight="1">
      <c r="A65" s="1347"/>
      <c r="B65" s="1599"/>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38"/>
        <v>0</v>
      </c>
      <c r="AH65" s="361">
        <f t="shared" si="38"/>
        <v>0</v>
      </c>
      <c r="AI65" s="557">
        <f t="shared" si="38"/>
        <v>0</v>
      </c>
    </row>
    <row r="66" spans="1:37" s="342" customFormat="1" ht="17.25" customHeight="1">
      <c r="A66" s="1347"/>
      <c r="B66" s="1599"/>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38"/>
        <v>0</v>
      </c>
      <c r="AH66" s="361">
        <f t="shared" si="38"/>
        <v>0</v>
      </c>
      <c r="AI66" s="557">
        <f t="shared" si="38"/>
        <v>0</v>
      </c>
    </row>
    <row r="67" spans="1:37" s="342" customFormat="1" ht="15" customHeight="1">
      <c r="A67" s="1347"/>
      <c r="B67" s="1599"/>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9" t="s">
        <v>301</v>
      </c>
      <c r="B68" s="1601"/>
      <c r="C68" s="356">
        <f t="shared" ref="C68:AF68" si="39">ROUND(SUM(C14:C67),0)</f>
        <v>0</v>
      </c>
      <c r="D68" s="355">
        <f t="shared" si="39"/>
        <v>0</v>
      </c>
      <c r="E68" s="357">
        <f t="shared" si="39"/>
        <v>0</v>
      </c>
      <c r="F68" s="356">
        <f t="shared" si="39"/>
        <v>0</v>
      </c>
      <c r="G68" s="355">
        <f t="shared" si="39"/>
        <v>0</v>
      </c>
      <c r="H68" s="357">
        <f t="shared" si="39"/>
        <v>0</v>
      </c>
      <c r="I68" s="356">
        <f t="shared" si="39"/>
        <v>0</v>
      </c>
      <c r="J68" s="355">
        <f t="shared" si="39"/>
        <v>0</v>
      </c>
      <c r="K68" s="357">
        <f t="shared" si="39"/>
        <v>0</v>
      </c>
      <c r="L68" s="356">
        <f t="shared" si="39"/>
        <v>0</v>
      </c>
      <c r="M68" s="355">
        <f t="shared" si="39"/>
        <v>0</v>
      </c>
      <c r="N68" s="357">
        <f t="shared" si="39"/>
        <v>0</v>
      </c>
      <c r="O68" s="356">
        <f t="shared" si="39"/>
        <v>0</v>
      </c>
      <c r="P68" s="355">
        <f t="shared" si="39"/>
        <v>0</v>
      </c>
      <c r="Q68" s="357">
        <f t="shared" si="39"/>
        <v>0</v>
      </c>
      <c r="R68" s="356">
        <f t="shared" si="39"/>
        <v>0</v>
      </c>
      <c r="S68" s="355">
        <f t="shared" si="39"/>
        <v>0</v>
      </c>
      <c r="T68" s="357">
        <f t="shared" si="39"/>
        <v>0</v>
      </c>
      <c r="U68" s="356">
        <f t="shared" si="39"/>
        <v>0</v>
      </c>
      <c r="V68" s="355">
        <f t="shared" si="39"/>
        <v>0</v>
      </c>
      <c r="W68" s="357">
        <f t="shared" si="39"/>
        <v>0</v>
      </c>
      <c r="X68" s="356">
        <f t="shared" si="39"/>
        <v>0</v>
      </c>
      <c r="Y68" s="355">
        <f t="shared" si="39"/>
        <v>0</v>
      </c>
      <c r="Z68" s="357">
        <f t="shared" si="39"/>
        <v>0</v>
      </c>
      <c r="AA68" s="356">
        <f t="shared" si="39"/>
        <v>0</v>
      </c>
      <c r="AB68" s="355">
        <f t="shared" si="39"/>
        <v>0</v>
      </c>
      <c r="AC68" s="357">
        <f t="shared" si="39"/>
        <v>0</v>
      </c>
      <c r="AD68" s="356">
        <f t="shared" si="39"/>
        <v>0</v>
      </c>
      <c r="AE68" s="355">
        <f t="shared" si="39"/>
        <v>0</v>
      </c>
      <c r="AF68" s="357">
        <f t="shared" si="39"/>
        <v>0</v>
      </c>
      <c r="AG68" s="358">
        <f t="shared" ref="AG68:AI68" si="40">SUM(AG14:AG66)</f>
        <v>0</v>
      </c>
      <c r="AH68" s="359">
        <f t="shared" si="40"/>
        <v>0</v>
      </c>
      <c r="AI68" s="357">
        <f t="shared" si="40"/>
        <v>0</v>
      </c>
    </row>
    <row r="69" spans="1:37" s="342" customFormat="1" ht="17.25" customHeight="1">
      <c r="A69" s="1355"/>
      <c r="B69" s="1604"/>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4" t="s">
        <v>302</v>
      </c>
      <c r="B70" s="1603"/>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7"/>
      <c r="B71" s="1599"/>
      <c r="C71" s="343"/>
      <c r="D71" s="353">
        <f t="shared" ref="D71:D91" si="41">E71-C71</f>
        <v>0</v>
      </c>
      <c r="E71" s="344"/>
      <c r="F71" s="343"/>
      <c r="G71" s="353">
        <f t="shared" ref="G71:G91" si="42">H71-F71</f>
        <v>0</v>
      </c>
      <c r="H71" s="344"/>
      <c r="I71" s="343"/>
      <c r="J71" s="353">
        <f t="shared" ref="J71:J90" si="43">K71-I71</f>
        <v>0</v>
      </c>
      <c r="K71" s="344"/>
      <c r="L71" s="343"/>
      <c r="M71" s="353">
        <f t="shared" ref="M71:M91" si="44">N71-L71</f>
        <v>0</v>
      </c>
      <c r="N71" s="344"/>
      <c r="O71" s="343"/>
      <c r="P71" s="353">
        <f t="shared" ref="P71:P91" si="45">Q71-O71</f>
        <v>0</v>
      </c>
      <c r="Q71" s="344"/>
      <c r="R71" s="343"/>
      <c r="S71" s="353">
        <f t="shared" ref="S71:S91" si="46">T71-R71</f>
        <v>0</v>
      </c>
      <c r="T71" s="344"/>
      <c r="U71" s="343"/>
      <c r="V71" s="353">
        <f t="shared" ref="V71:V91" si="47">W71-U71</f>
        <v>0</v>
      </c>
      <c r="W71" s="344"/>
      <c r="X71" s="343"/>
      <c r="Y71" s="353">
        <f t="shared" ref="Y71:Y91" si="48">Z71-X71</f>
        <v>0</v>
      </c>
      <c r="Z71" s="344"/>
      <c r="AA71" s="343"/>
      <c r="AB71" s="353">
        <f t="shared" ref="AB71:AB91" si="49">AC71-AA71</f>
        <v>0</v>
      </c>
      <c r="AC71" s="344"/>
      <c r="AD71" s="343"/>
      <c r="AE71" s="353">
        <f t="shared" ref="AE71:AE91" si="50">AF71-AD71</f>
        <v>0</v>
      </c>
      <c r="AF71" s="344"/>
      <c r="AG71" s="360">
        <f t="shared" ref="AG71:AI91" si="51">SUM(C71,F71,I71,L71,O71,R71,U71,X71,AA71,AD71)</f>
        <v>0</v>
      </c>
      <c r="AH71" s="361">
        <f t="shared" si="51"/>
        <v>0</v>
      </c>
      <c r="AI71" s="557">
        <f t="shared" si="51"/>
        <v>0</v>
      </c>
      <c r="AK71" s="438"/>
    </row>
    <row r="72" spans="1:37" s="342" customFormat="1" ht="17.25" customHeight="1">
      <c r="A72" s="1347"/>
      <c r="B72" s="1599"/>
      <c r="C72" s="343"/>
      <c r="D72" s="353">
        <f t="shared" ref="D72:D80" si="52">E72-C72</f>
        <v>0</v>
      </c>
      <c r="E72" s="344"/>
      <c r="F72" s="343"/>
      <c r="G72" s="353">
        <f t="shared" ref="G72:G80" si="53">H72-F72</f>
        <v>0</v>
      </c>
      <c r="H72" s="344"/>
      <c r="I72" s="343"/>
      <c r="J72" s="353">
        <f t="shared" ref="J72:J80" si="54">K72-I72</f>
        <v>0</v>
      </c>
      <c r="K72" s="344"/>
      <c r="L72" s="343"/>
      <c r="M72" s="353">
        <f t="shared" ref="M72:M80" si="55">N72-L72</f>
        <v>0</v>
      </c>
      <c r="N72" s="344"/>
      <c r="O72" s="343"/>
      <c r="P72" s="353">
        <f t="shared" ref="P72:P80" si="56">Q72-O72</f>
        <v>0</v>
      </c>
      <c r="Q72" s="344"/>
      <c r="R72" s="343"/>
      <c r="S72" s="353">
        <f t="shared" ref="S72:S80" si="57">T72-R72</f>
        <v>0</v>
      </c>
      <c r="T72" s="344"/>
      <c r="U72" s="343"/>
      <c r="V72" s="353">
        <f t="shared" ref="V72:V80" si="58">W72-U72</f>
        <v>0</v>
      </c>
      <c r="W72" s="344"/>
      <c r="X72" s="343"/>
      <c r="Y72" s="353">
        <f t="shared" ref="Y72:Y80" si="59">Z72-X72</f>
        <v>0</v>
      </c>
      <c r="Z72" s="344"/>
      <c r="AA72" s="343"/>
      <c r="AB72" s="353">
        <f t="shared" ref="AB72:AB80" si="60">AC72-AA72</f>
        <v>0</v>
      </c>
      <c r="AC72" s="344"/>
      <c r="AD72" s="343"/>
      <c r="AE72" s="353">
        <f t="shared" ref="AE72:AE80" si="61">AF72-AD72</f>
        <v>0</v>
      </c>
      <c r="AF72" s="344"/>
      <c r="AG72" s="360">
        <f t="shared" ref="AG72:AG80" si="62">SUM(C72,F72,I72,L72,O72,R72,U72,X72,AA72,AD72)</f>
        <v>0</v>
      </c>
      <c r="AH72" s="361">
        <f t="shared" ref="AH72:AH80" si="63">SUM(D72,G72,J72,M72,P72,S72,V72,Y72,AB72,AE72)</f>
        <v>0</v>
      </c>
      <c r="AI72" s="557">
        <f t="shared" ref="AI72:AI80" si="64">SUM(E72,H72,K72,N72,Q72,T72,W72,Z72,AC72,AF72)</f>
        <v>0</v>
      </c>
      <c r="AK72" s="438"/>
    </row>
    <row r="73" spans="1:37" s="342" customFormat="1" ht="17.25" customHeight="1">
      <c r="A73" s="1347"/>
      <c r="B73" s="1599"/>
      <c r="C73" s="343"/>
      <c r="D73" s="353">
        <f t="shared" si="52"/>
        <v>0</v>
      </c>
      <c r="E73" s="344"/>
      <c r="F73" s="343"/>
      <c r="G73" s="353">
        <f t="shared" si="53"/>
        <v>0</v>
      </c>
      <c r="H73" s="344"/>
      <c r="I73" s="343"/>
      <c r="J73" s="353">
        <f t="shared" si="54"/>
        <v>0</v>
      </c>
      <c r="K73" s="344"/>
      <c r="L73" s="343"/>
      <c r="M73" s="353">
        <f t="shared" si="55"/>
        <v>0</v>
      </c>
      <c r="N73" s="344"/>
      <c r="O73" s="343"/>
      <c r="P73" s="353">
        <f t="shared" si="56"/>
        <v>0</v>
      </c>
      <c r="Q73" s="344"/>
      <c r="R73" s="343"/>
      <c r="S73" s="353">
        <f t="shared" si="57"/>
        <v>0</v>
      </c>
      <c r="T73" s="344"/>
      <c r="U73" s="343"/>
      <c r="V73" s="353">
        <f t="shared" si="58"/>
        <v>0</v>
      </c>
      <c r="W73" s="344"/>
      <c r="X73" s="343"/>
      <c r="Y73" s="353">
        <f t="shared" si="59"/>
        <v>0</v>
      </c>
      <c r="Z73" s="344"/>
      <c r="AA73" s="343"/>
      <c r="AB73" s="353">
        <f t="shared" si="60"/>
        <v>0</v>
      </c>
      <c r="AC73" s="344"/>
      <c r="AD73" s="343"/>
      <c r="AE73" s="353">
        <f t="shared" si="61"/>
        <v>0</v>
      </c>
      <c r="AF73" s="344"/>
      <c r="AG73" s="360">
        <f t="shared" si="62"/>
        <v>0</v>
      </c>
      <c r="AH73" s="361">
        <f t="shared" si="63"/>
        <v>0</v>
      </c>
      <c r="AI73" s="557">
        <f t="shared" si="64"/>
        <v>0</v>
      </c>
      <c r="AK73" s="438"/>
    </row>
    <row r="74" spans="1:37" s="342" customFormat="1" ht="17.25" customHeight="1">
      <c r="A74" s="1347"/>
      <c r="B74" s="1599"/>
      <c r="C74" s="343"/>
      <c r="D74" s="353">
        <f t="shared" si="52"/>
        <v>0</v>
      </c>
      <c r="E74" s="344"/>
      <c r="F74" s="343"/>
      <c r="G74" s="353">
        <f t="shared" si="53"/>
        <v>0</v>
      </c>
      <c r="H74" s="344"/>
      <c r="I74" s="343"/>
      <c r="J74" s="353">
        <f t="shared" si="54"/>
        <v>0</v>
      </c>
      <c r="K74" s="344"/>
      <c r="L74" s="343"/>
      <c r="M74" s="353">
        <f t="shared" si="55"/>
        <v>0</v>
      </c>
      <c r="N74" s="344"/>
      <c r="O74" s="343"/>
      <c r="P74" s="353">
        <f t="shared" si="56"/>
        <v>0</v>
      </c>
      <c r="Q74" s="344"/>
      <c r="R74" s="343"/>
      <c r="S74" s="353">
        <f t="shared" si="57"/>
        <v>0</v>
      </c>
      <c r="T74" s="344"/>
      <c r="U74" s="343"/>
      <c r="V74" s="353">
        <f t="shared" si="58"/>
        <v>0</v>
      </c>
      <c r="W74" s="344"/>
      <c r="X74" s="343"/>
      <c r="Y74" s="353">
        <f t="shared" si="59"/>
        <v>0</v>
      </c>
      <c r="Z74" s="344"/>
      <c r="AA74" s="343"/>
      <c r="AB74" s="353">
        <f t="shared" si="60"/>
        <v>0</v>
      </c>
      <c r="AC74" s="344"/>
      <c r="AD74" s="343"/>
      <c r="AE74" s="353">
        <f t="shared" si="61"/>
        <v>0</v>
      </c>
      <c r="AF74" s="344"/>
      <c r="AG74" s="360">
        <f t="shared" si="62"/>
        <v>0</v>
      </c>
      <c r="AH74" s="361">
        <f t="shared" si="63"/>
        <v>0</v>
      </c>
      <c r="AI74" s="557">
        <f t="shared" si="64"/>
        <v>0</v>
      </c>
      <c r="AK74" s="438"/>
    </row>
    <row r="75" spans="1:37" s="342" customFormat="1" ht="17.25" customHeight="1">
      <c r="A75" s="1347"/>
      <c r="B75" s="1599"/>
      <c r="C75" s="343"/>
      <c r="D75" s="353">
        <f t="shared" si="52"/>
        <v>0</v>
      </c>
      <c r="E75" s="344"/>
      <c r="F75" s="343"/>
      <c r="G75" s="353">
        <f t="shared" si="53"/>
        <v>0</v>
      </c>
      <c r="H75" s="344"/>
      <c r="I75" s="343"/>
      <c r="J75" s="353">
        <f t="shared" si="54"/>
        <v>0</v>
      </c>
      <c r="K75" s="344"/>
      <c r="L75" s="343"/>
      <c r="M75" s="353">
        <f t="shared" si="55"/>
        <v>0</v>
      </c>
      <c r="N75" s="344"/>
      <c r="O75" s="343"/>
      <c r="P75" s="353">
        <f t="shared" si="56"/>
        <v>0</v>
      </c>
      <c r="Q75" s="344"/>
      <c r="R75" s="343"/>
      <c r="S75" s="353">
        <f t="shared" si="57"/>
        <v>0</v>
      </c>
      <c r="T75" s="344"/>
      <c r="U75" s="343"/>
      <c r="V75" s="353">
        <f t="shared" si="58"/>
        <v>0</v>
      </c>
      <c r="W75" s="344"/>
      <c r="X75" s="343"/>
      <c r="Y75" s="353">
        <f t="shared" si="59"/>
        <v>0</v>
      </c>
      <c r="Z75" s="344"/>
      <c r="AA75" s="343"/>
      <c r="AB75" s="353">
        <f t="shared" si="60"/>
        <v>0</v>
      </c>
      <c r="AC75" s="344"/>
      <c r="AD75" s="343"/>
      <c r="AE75" s="353">
        <f t="shared" si="61"/>
        <v>0</v>
      </c>
      <c r="AF75" s="344"/>
      <c r="AG75" s="360">
        <f t="shared" si="62"/>
        <v>0</v>
      </c>
      <c r="AH75" s="361">
        <f t="shared" si="63"/>
        <v>0</v>
      </c>
      <c r="AI75" s="557">
        <f t="shared" si="64"/>
        <v>0</v>
      </c>
      <c r="AK75" s="438"/>
    </row>
    <row r="76" spans="1:37" s="342" customFormat="1" ht="17.25" customHeight="1">
      <c r="A76" s="1347"/>
      <c r="B76" s="1599"/>
      <c r="C76" s="343"/>
      <c r="D76" s="353">
        <f t="shared" si="52"/>
        <v>0</v>
      </c>
      <c r="E76" s="344"/>
      <c r="F76" s="343"/>
      <c r="G76" s="353">
        <f t="shared" si="53"/>
        <v>0</v>
      </c>
      <c r="H76" s="344"/>
      <c r="I76" s="343"/>
      <c r="J76" s="353">
        <f t="shared" si="54"/>
        <v>0</v>
      </c>
      <c r="K76" s="344"/>
      <c r="L76" s="343"/>
      <c r="M76" s="353">
        <f t="shared" si="55"/>
        <v>0</v>
      </c>
      <c r="N76" s="344"/>
      <c r="O76" s="343"/>
      <c r="P76" s="353">
        <f t="shared" si="56"/>
        <v>0</v>
      </c>
      <c r="Q76" s="344"/>
      <c r="R76" s="343"/>
      <c r="S76" s="353">
        <f t="shared" si="57"/>
        <v>0</v>
      </c>
      <c r="T76" s="344"/>
      <c r="U76" s="343"/>
      <c r="V76" s="353">
        <f t="shared" si="58"/>
        <v>0</v>
      </c>
      <c r="W76" s="344"/>
      <c r="X76" s="343"/>
      <c r="Y76" s="353">
        <f t="shared" si="59"/>
        <v>0</v>
      </c>
      <c r="Z76" s="344"/>
      <c r="AA76" s="343"/>
      <c r="AB76" s="353">
        <f t="shared" si="60"/>
        <v>0</v>
      </c>
      <c r="AC76" s="344"/>
      <c r="AD76" s="343"/>
      <c r="AE76" s="353">
        <f t="shared" si="61"/>
        <v>0</v>
      </c>
      <c r="AF76" s="344"/>
      <c r="AG76" s="360">
        <f t="shared" si="62"/>
        <v>0</v>
      </c>
      <c r="AH76" s="361">
        <f t="shared" si="63"/>
        <v>0</v>
      </c>
      <c r="AI76" s="557">
        <f t="shared" si="64"/>
        <v>0</v>
      </c>
      <c r="AK76" s="438"/>
    </row>
    <row r="77" spans="1:37" s="342" customFormat="1" ht="17.25" customHeight="1">
      <c r="A77" s="1347"/>
      <c r="B77" s="1599"/>
      <c r="C77" s="343"/>
      <c r="D77" s="353">
        <f t="shared" si="52"/>
        <v>0</v>
      </c>
      <c r="E77" s="344"/>
      <c r="F77" s="343"/>
      <c r="G77" s="353">
        <f t="shared" si="53"/>
        <v>0</v>
      </c>
      <c r="H77" s="344"/>
      <c r="I77" s="343"/>
      <c r="J77" s="353">
        <f t="shared" si="54"/>
        <v>0</v>
      </c>
      <c r="K77" s="344"/>
      <c r="L77" s="343"/>
      <c r="M77" s="353">
        <f t="shared" si="55"/>
        <v>0</v>
      </c>
      <c r="N77" s="344"/>
      <c r="O77" s="343"/>
      <c r="P77" s="353">
        <f t="shared" si="56"/>
        <v>0</v>
      </c>
      <c r="Q77" s="344"/>
      <c r="R77" s="343"/>
      <c r="S77" s="353">
        <f t="shared" si="57"/>
        <v>0</v>
      </c>
      <c r="T77" s="344"/>
      <c r="U77" s="343"/>
      <c r="V77" s="353">
        <f t="shared" si="58"/>
        <v>0</v>
      </c>
      <c r="W77" s="344"/>
      <c r="X77" s="343"/>
      <c r="Y77" s="353">
        <f t="shared" si="59"/>
        <v>0</v>
      </c>
      <c r="Z77" s="344"/>
      <c r="AA77" s="343"/>
      <c r="AB77" s="353">
        <f t="shared" si="60"/>
        <v>0</v>
      </c>
      <c r="AC77" s="344"/>
      <c r="AD77" s="343"/>
      <c r="AE77" s="353">
        <f t="shared" si="61"/>
        <v>0</v>
      </c>
      <c r="AF77" s="344"/>
      <c r="AG77" s="360">
        <f t="shared" si="62"/>
        <v>0</v>
      </c>
      <c r="AH77" s="361">
        <f t="shared" si="63"/>
        <v>0</v>
      </c>
      <c r="AI77" s="557">
        <f t="shared" si="64"/>
        <v>0</v>
      </c>
      <c r="AK77" s="438"/>
    </row>
    <row r="78" spans="1:37" s="342" customFormat="1" ht="17.25" customHeight="1">
      <c r="A78" s="1347"/>
      <c r="B78" s="1599"/>
      <c r="C78" s="343"/>
      <c r="D78" s="353">
        <f t="shared" si="52"/>
        <v>0</v>
      </c>
      <c r="E78" s="344"/>
      <c r="F78" s="343"/>
      <c r="G78" s="353">
        <f t="shared" si="53"/>
        <v>0</v>
      </c>
      <c r="H78" s="344"/>
      <c r="I78" s="343"/>
      <c r="J78" s="353">
        <f t="shared" si="54"/>
        <v>0</v>
      </c>
      <c r="K78" s="344"/>
      <c r="L78" s="343"/>
      <c r="M78" s="353">
        <f t="shared" si="55"/>
        <v>0</v>
      </c>
      <c r="N78" s="344"/>
      <c r="O78" s="343"/>
      <c r="P78" s="353">
        <f t="shared" si="56"/>
        <v>0</v>
      </c>
      <c r="Q78" s="344"/>
      <c r="R78" s="343"/>
      <c r="S78" s="353">
        <f t="shared" si="57"/>
        <v>0</v>
      </c>
      <c r="T78" s="344"/>
      <c r="U78" s="343"/>
      <c r="V78" s="353">
        <f t="shared" si="58"/>
        <v>0</v>
      </c>
      <c r="W78" s="344"/>
      <c r="X78" s="343"/>
      <c r="Y78" s="353">
        <f t="shared" si="59"/>
        <v>0</v>
      </c>
      <c r="Z78" s="344"/>
      <c r="AA78" s="343"/>
      <c r="AB78" s="353">
        <f t="shared" si="60"/>
        <v>0</v>
      </c>
      <c r="AC78" s="344"/>
      <c r="AD78" s="343"/>
      <c r="AE78" s="353">
        <f t="shared" si="61"/>
        <v>0</v>
      </c>
      <c r="AF78" s="344"/>
      <c r="AG78" s="360">
        <f t="shared" si="62"/>
        <v>0</v>
      </c>
      <c r="AH78" s="361">
        <f t="shared" si="63"/>
        <v>0</v>
      </c>
      <c r="AI78" s="557">
        <f t="shared" si="64"/>
        <v>0</v>
      </c>
      <c r="AK78" s="438"/>
    </row>
    <row r="79" spans="1:37" s="342" customFormat="1" ht="17.25" customHeight="1">
      <c r="A79" s="1347"/>
      <c r="B79" s="1599"/>
      <c r="C79" s="343"/>
      <c r="D79" s="353">
        <f t="shared" si="52"/>
        <v>0</v>
      </c>
      <c r="E79" s="344"/>
      <c r="F79" s="343"/>
      <c r="G79" s="353">
        <f t="shared" si="53"/>
        <v>0</v>
      </c>
      <c r="H79" s="344"/>
      <c r="I79" s="343"/>
      <c r="J79" s="353">
        <f t="shared" si="54"/>
        <v>0</v>
      </c>
      <c r="K79" s="344"/>
      <c r="L79" s="343"/>
      <c r="M79" s="353">
        <f t="shared" si="55"/>
        <v>0</v>
      </c>
      <c r="N79" s="344"/>
      <c r="O79" s="343"/>
      <c r="P79" s="353">
        <f t="shared" si="56"/>
        <v>0</v>
      </c>
      <c r="Q79" s="344"/>
      <c r="R79" s="343"/>
      <c r="S79" s="353">
        <f t="shared" si="57"/>
        <v>0</v>
      </c>
      <c r="T79" s="344"/>
      <c r="U79" s="343"/>
      <c r="V79" s="353">
        <f t="shared" si="58"/>
        <v>0</v>
      </c>
      <c r="W79" s="344"/>
      <c r="X79" s="343"/>
      <c r="Y79" s="353">
        <f t="shared" si="59"/>
        <v>0</v>
      </c>
      <c r="Z79" s="344"/>
      <c r="AA79" s="343"/>
      <c r="AB79" s="353">
        <f t="shared" si="60"/>
        <v>0</v>
      </c>
      <c r="AC79" s="344"/>
      <c r="AD79" s="343"/>
      <c r="AE79" s="353">
        <f t="shared" si="61"/>
        <v>0</v>
      </c>
      <c r="AF79" s="344"/>
      <c r="AG79" s="360">
        <f t="shared" si="62"/>
        <v>0</v>
      </c>
      <c r="AH79" s="361">
        <f t="shared" si="63"/>
        <v>0</v>
      </c>
      <c r="AI79" s="557">
        <f t="shared" si="64"/>
        <v>0</v>
      </c>
      <c r="AK79" s="438"/>
    </row>
    <row r="80" spans="1:37" s="342" customFormat="1" ht="17.25" customHeight="1">
      <c r="A80" s="1347"/>
      <c r="B80" s="1599"/>
      <c r="C80" s="343"/>
      <c r="D80" s="353">
        <f t="shared" si="52"/>
        <v>0</v>
      </c>
      <c r="E80" s="344"/>
      <c r="F80" s="343"/>
      <c r="G80" s="353">
        <f t="shared" si="53"/>
        <v>0</v>
      </c>
      <c r="H80" s="344"/>
      <c r="I80" s="343"/>
      <c r="J80" s="353">
        <f t="shared" si="54"/>
        <v>0</v>
      </c>
      <c r="K80" s="344"/>
      <c r="L80" s="343"/>
      <c r="M80" s="353">
        <f t="shared" si="55"/>
        <v>0</v>
      </c>
      <c r="N80" s="344"/>
      <c r="O80" s="343"/>
      <c r="P80" s="353">
        <f t="shared" si="56"/>
        <v>0</v>
      </c>
      <c r="Q80" s="344"/>
      <c r="R80" s="343"/>
      <c r="S80" s="353">
        <f t="shared" si="57"/>
        <v>0</v>
      </c>
      <c r="T80" s="344"/>
      <c r="U80" s="343"/>
      <c r="V80" s="353">
        <f t="shared" si="58"/>
        <v>0</v>
      </c>
      <c r="W80" s="344"/>
      <c r="X80" s="343"/>
      <c r="Y80" s="353">
        <f t="shared" si="59"/>
        <v>0</v>
      </c>
      <c r="Z80" s="344"/>
      <c r="AA80" s="343"/>
      <c r="AB80" s="353">
        <f t="shared" si="60"/>
        <v>0</v>
      </c>
      <c r="AC80" s="344"/>
      <c r="AD80" s="343"/>
      <c r="AE80" s="353">
        <f t="shared" si="61"/>
        <v>0</v>
      </c>
      <c r="AF80" s="344"/>
      <c r="AG80" s="360">
        <f t="shared" si="62"/>
        <v>0</v>
      </c>
      <c r="AH80" s="361">
        <f t="shared" si="63"/>
        <v>0</v>
      </c>
      <c r="AI80" s="557">
        <f t="shared" si="64"/>
        <v>0</v>
      </c>
      <c r="AK80" s="438"/>
    </row>
    <row r="81" spans="1:38" s="342" customFormat="1" ht="17.25" customHeight="1">
      <c r="A81" s="1352" t="s">
        <v>303</v>
      </c>
      <c r="B81" s="1600"/>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7"/>
      <c r="B82" s="1599"/>
      <c r="C82" s="343"/>
      <c r="D82" s="353">
        <f t="shared" si="41"/>
        <v>0</v>
      </c>
      <c r="E82" s="344"/>
      <c r="F82" s="343"/>
      <c r="G82" s="353">
        <f t="shared" si="42"/>
        <v>0</v>
      </c>
      <c r="H82" s="344"/>
      <c r="I82" s="343"/>
      <c r="J82" s="353">
        <f t="shared" si="43"/>
        <v>0</v>
      </c>
      <c r="K82" s="344"/>
      <c r="L82" s="343"/>
      <c r="M82" s="353">
        <f t="shared" si="44"/>
        <v>0</v>
      </c>
      <c r="N82" s="344"/>
      <c r="O82" s="343"/>
      <c r="P82" s="353">
        <f t="shared" si="45"/>
        <v>0</v>
      </c>
      <c r="Q82" s="344"/>
      <c r="R82" s="343"/>
      <c r="S82" s="353">
        <f t="shared" si="46"/>
        <v>0</v>
      </c>
      <c r="T82" s="344"/>
      <c r="U82" s="343"/>
      <c r="V82" s="353">
        <f t="shared" si="47"/>
        <v>0</v>
      </c>
      <c r="W82" s="344"/>
      <c r="X82" s="343"/>
      <c r="Y82" s="353">
        <f t="shared" si="48"/>
        <v>0</v>
      </c>
      <c r="Z82" s="344"/>
      <c r="AA82" s="343"/>
      <c r="AB82" s="353">
        <f t="shared" si="49"/>
        <v>0</v>
      </c>
      <c r="AC82" s="344"/>
      <c r="AD82" s="343"/>
      <c r="AE82" s="353">
        <f t="shared" si="50"/>
        <v>0</v>
      </c>
      <c r="AF82" s="344"/>
      <c r="AG82" s="360">
        <f t="shared" si="51"/>
        <v>0</v>
      </c>
      <c r="AH82" s="361">
        <f t="shared" si="51"/>
        <v>0</v>
      </c>
      <c r="AI82" s="557">
        <f t="shared" si="51"/>
        <v>0</v>
      </c>
      <c r="AK82" s="438"/>
    </row>
    <row r="83" spans="1:38" s="342" customFormat="1" ht="17.25" customHeight="1">
      <c r="A83" s="1347"/>
      <c r="B83" s="1599"/>
      <c r="C83" s="343"/>
      <c r="D83" s="353">
        <f t="shared" si="41"/>
        <v>0</v>
      </c>
      <c r="E83" s="344"/>
      <c r="F83" s="343"/>
      <c r="G83" s="353">
        <f t="shared" si="42"/>
        <v>0</v>
      </c>
      <c r="H83" s="344"/>
      <c r="I83" s="343"/>
      <c r="J83" s="353">
        <f t="shared" si="43"/>
        <v>0</v>
      </c>
      <c r="K83" s="344"/>
      <c r="L83" s="343"/>
      <c r="M83" s="353">
        <f t="shared" si="44"/>
        <v>0</v>
      </c>
      <c r="N83" s="344"/>
      <c r="O83" s="343"/>
      <c r="P83" s="353">
        <f t="shared" si="45"/>
        <v>0</v>
      </c>
      <c r="Q83" s="344"/>
      <c r="R83" s="343"/>
      <c r="S83" s="353">
        <f t="shared" si="46"/>
        <v>0</v>
      </c>
      <c r="T83" s="344"/>
      <c r="U83" s="343"/>
      <c r="V83" s="353">
        <f t="shared" si="47"/>
        <v>0</v>
      </c>
      <c r="W83" s="344"/>
      <c r="X83" s="343"/>
      <c r="Y83" s="353">
        <f t="shared" si="48"/>
        <v>0</v>
      </c>
      <c r="Z83" s="344"/>
      <c r="AA83" s="343"/>
      <c r="AB83" s="353">
        <f t="shared" si="49"/>
        <v>0</v>
      </c>
      <c r="AC83" s="344"/>
      <c r="AD83" s="343"/>
      <c r="AE83" s="353">
        <f t="shared" si="50"/>
        <v>0</v>
      </c>
      <c r="AF83" s="344"/>
      <c r="AG83" s="360">
        <f t="shared" si="51"/>
        <v>0</v>
      </c>
      <c r="AH83" s="361">
        <f t="shared" si="51"/>
        <v>0</v>
      </c>
      <c r="AI83" s="557">
        <f t="shared" si="51"/>
        <v>0</v>
      </c>
      <c r="AK83" s="438"/>
    </row>
    <row r="84" spans="1:38" s="342" customFormat="1" ht="17.25" customHeight="1">
      <c r="A84" s="1347"/>
      <c r="B84" s="1599"/>
      <c r="C84" s="343"/>
      <c r="D84" s="353">
        <f t="shared" si="41"/>
        <v>0</v>
      </c>
      <c r="E84" s="344"/>
      <c r="F84" s="343"/>
      <c r="G84" s="353">
        <f t="shared" si="42"/>
        <v>0</v>
      </c>
      <c r="H84" s="344"/>
      <c r="I84" s="343"/>
      <c r="J84" s="353">
        <f t="shared" si="43"/>
        <v>0</v>
      </c>
      <c r="K84" s="344"/>
      <c r="L84" s="343"/>
      <c r="M84" s="353">
        <f t="shared" si="44"/>
        <v>0</v>
      </c>
      <c r="N84" s="344"/>
      <c r="O84" s="343"/>
      <c r="P84" s="353">
        <f t="shared" si="45"/>
        <v>0</v>
      </c>
      <c r="Q84" s="344"/>
      <c r="R84" s="343"/>
      <c r="S84" s="353">
        <f t="shared" si="46"/>
        <v>0</v>
      </c>
      <c r="T84" s="344"/>
      <c r="U84" s="343"/>
      <c r="V84" s="353">
        <f t="shared" si="47"/>
        <v>0</v>
      </c>
      <c r="W84" s="344"/>
      <c r="X84" s="343"/>
      <c r="Y84" s="353">
        <f t="shared" si="48"/>
        <v>0</v>
      </c>
      <c r="Z84" s="344"/>
      <c r="AA84" s="343"/>
      <c r="AB84" s="353">
        <f t="shared" si="49"/>
        <v>0</v>
      </c>
      <c r="AC84" s="344"/>
      <c r="AD84" s="343"/>
      <c r="AE84" s="353">
        <f t="shared" si="50"/>
        <v>0</v>
      </c>
      <c r="AF84" s="344"/>
      <c r="AG84" s="360">
        <f t="shared" si="51"/>
        <v>0</v>
      </c>
      <c r="AH84" s="361">
        <f t="shared" si="51"/>
        <v>0</v>
      </c>
      <c r="AI84" s="557">
        <f t="shared" si="51"/>
        <v>0</v>
      </c>
      <c r="AK84" s="438"/>
    </row>
    <row r="85" spans="1:38" s="342" customFormat="1" ht="17.25" customHeight="1">
      <c r="A85" s="1347"/>
      <c r="B85" s="1599"/>
      <c r="C85" s="343"/>
      <c r="D85" s="353">
        <f t="shared" si="41"/>
        <v>0</v>
      </c>
      <c r="E85" s="344"/>
      <c r="F85" s="343"/>
      <c r="G85" s="353">
        <f t="shared" si="42"/>
        <v>0</v>
      </c>
      <c r="H85" s="344"/>
      <c r="I85" s="343"/>
      <c r="J85" s="353">
        <f t="shared" si="43"/>
        <v>0</v>
      </c>
      <c r="K85" s="344"/>
      <c r="L85" s="343"/>
      <c r="M85" s="353">
        <f t="shared" si="44"/>
        <v>0</v>
      </c>
      <c r="N85" s="344"/>
      <c r="O85" s="343"/>
      <c r="P85" s="353">
        <f t="shared" si="45"/>
        <v>0</v>
      </c>
      <c r="Q85" s="344"/>
      <c r="R85" s="343"/>
      <c r="S85" s="353">
        <f t="shared" si="46"/>
        <v>0</v>
      </c>
      <c r="T85" s="344"/>
      <c r="U85" s="343"/>
      <c r="V85" s="353">
        <f t="shared" si="47"/>
        <v>0</v>
      </c>
      <c r="W85" s="344"/>
      <c r="X85" s="343"/>
      <c r="Y85" s="353">
        <f t="shared" si="48"/>
        <v>0</v>
      </c>
      <c r="Z85" s="344"/>
      <c r="AA85" s="343"/>
      <c r="AB85" s="353">
        <f t="shared" si="49"/>
        <v>0</v>
      </c>
      <c r="AC85" s="344"/>
      <c r="AD85" s="343"/>
      <c r="AE85" s="353">
        <f t="shared" si="50"/>
        <v>0</v>
      </c>
      <c r="AF85" s="344"/>
      <c r="AG85" s="360">
        <f t="shared" si="51"/>
        <v>0</v>
      </c>
      <c r="AH85" s="361">
        <f t="shared" si="51"/>
        <v>0</v>
      </c>
      <c r="AI85" s="557">
        <f t="shared" si="51"/>
        <v>0</v>
      </c>
      <c r="AK85" s="438"/>
    </row>
    <row r="86" spans="1:38" s="342" customFormat="1" ht="17.25" customHeight="1">
      <c r="A86" s="1347"/>
      <c r="B86" s="1599"/>
      <c r="C86" s="343"/>
      <c r="D86" s="353">
        <f t="shared" si="41"/>
        <v>0</v>
      </c>
      <c r="E86" s="344"/>
      <c r="F86" s="343"/>
      <c r="G86" s="353">
        <f t="shared" si="42"/>
        <v>0</v>
      </c>
      <c r="H86" s="344"/>
      <c r="I86" s="343"/>
      <c r="J86" s="353">
        <f t="shared" si="43"/>
        <v>0</v>
      </c>
      <c r="K86" s="344"/>
      <c r="L86" s="343"/>
      <c r="M86" s="353">
        <f t="shared" si="44"/>
        <v>0</v>
      </c>
      <c r="N86" s="344"/>
      <c r="O86" s="343"/>
      <c r="P86" s="353">
        <f t="shared" si="45"/>
        <v>0</v>
      </c>
      <c r="Q86" s="344"/>
      <c r="R86" s="343"/>
      <c r="S86" s="353">
        <f t="shared" si="46"/>
        <v>0</v>
      </c>
      <c r="T86" s="344"/>
      <c r="U86" s="343"/>
      <c r="V86" s="353">
        <f t="shared" si="47"/>
        <v>0</v>
      </c>
      <c r="W86" s="344"/>
      <c r="X86" s="343"/>
      <c r="Y86" s="353">
        <f t="shared" si="48"/>
        <v>0</v>
      </c>
      <c r="Z86" s="344"/>
      <c r="AA86" s="343"/>
      <c r="AB86" s="353">
        <f t="shared" si="49"/>
        <v>0</v>
      </c>
      <c r="AC86" s="344"/>
      <c r="AD86" s="343"/>
      <c r="AE86" s="353">
        <f t="shared" si="50"/>
        <v>0</v>
      </c>
      <c r="AF86" s="344"/>
      <c r="AG86" s="360">
        <f t="shared" si="51"/>
        <v>0</v>
      </c>
      <c r="AH86" s="361">
        <f t="shared" si="51"/>
        <v>0</v>
      </c>
      <c r="AI86" s="557">
        <f t="shared" si="51"/>
        <v>0</v>
      </c>
      <c r="AK86" s="438"/>
    </row>
    <row r="87" spans="1:38" s="342" customFormat="1" ht="17.25" customHeight="1">
      <c r="A87" s="1347"/>
      <c r="B87" s="1599"/>
      <c r="C87" s="343"/>
      <c r="D87" s="353">
        <f t="shared" si="41"/>
        <v>0</v>
      </c>
      <c r="E87" s="344"/>
      <c r="F87" s="343"/>
      <c r="G87" s="353">
        <f t="shared" si="42"/>
        <v>0</v>
      </c>
      <c r="H87" s="344"/>
      <c r="I87" s="343"/>
      <c r="J87" s="353">
        <f t="shared" si="43"/>
        <v>0</v>
      </c>
      <c r="K87" s="344"/>
      <c r="L87" s="343"/>
      <c r="M87" s="353">
        <f t="shared" si="44"/>
        <v>0</v>
      </c>
      <c r="N87" s="344"/>
      <c r="O87" s="343"/>
      <c r="P87" s="353">
        <f t="shared" si="45"/>
        <v>0</v>
      </c>
      <c r="Q87" s="344"/>
      <c r="R87" s="343"/>
      <c r="S87" s="353">
        <f t="shared" si="46"/>
        <v>0</v>
      </c>
      <c r="T87" s="344"/>
      <c r="U87" s="343"/>
      <c r="V87" s="353">
        <f t="shared" si="47"/>
        <v>0</v>
      </c>
      <c r="W87" s="344"/>
      <c r="X87" s="343"/>
      <c r="Y87" s="353">
        <f t="shared" si="48"/>
        <v>0</v>
      </c>
      <c r="Z87" s="344"/>
      <c r="AA87" s="343"/>
      <c r="AB87" s="353">
        <f t="shared" si="49"/>
        <v>0</v>
      </c>
      <c r="AC87" s="344"/>
      <c r="AD87" s="343"/>
      <c r="AE87" s="353">
        <f t="shared" si="50"/>
        <v>0</v>
      </c>
      <c r="AF87" s="344"/>
      <c r="AG87" s="360">
        <f t="shared" si="51"/>
        <v>0</v>
      </c>
      <c r="AH87" s="361">
        <f t="shared" si="51"/>
        <v>0</v>
      </c>
      <c r="AI87" s="557">
        <f t="shared" si="51"/>
        <v>0</v>
      </c>
      <c r="AK87" s="438"/>
      <c r="AL87" s="345"/>
    </row>
    <row r="88" spans="1:38" s="342" customFormat="1" ht="17.25" customHeight="1">
      <c r="A88" s="1347"/>
      <c r="B88" s="1599"/>
      <c r="C88" s="343"/>
      <c r="D88" s="353">
        <f t="shared" si="41"/>
        <v>0</v>
      </c>
      <c r="E88" s="344"/>
      <c r="F88" s="343"/>
      <c r="G88" s="353">
        <f t="shared" si="42"/>
        <v>0</v>
      </c>
      <c r="H88" s="344"/>
      <c r="I88" s="343"/>
      <c r="J88" s="353">
        <f t="shared" si="43"/>
        <v>0</v>
      </c>
      <c r="K88" s="344"/>
      <c r="L88" s="343"/>
      <c r="M88" s="353">
        <f t="shared" si="44"/>
        <v>0</v>
      </c>
      <c r="N88" s="344"/>
      <c r="O88" s="343"/>
      <c r="P88" s="353">
        <f t="shared" si="45"/>
        <v>0</v>
      </c>
      <c r="Q88" s="344"/>
      <c r="R88" s="343"/>
      <c r="S88" s="353">
        <f t="shared" si="46"/>
        <v>0</v>
      </c>
      <c r="T88" s="344"/>
      <c r="U88" s="343"/>
      <c r="V88" s="353">
        <f t="shared" si="47"/>
        <v>0</v>
      </c>
      <c r="W88" s="344"/>
      <c r="X88" s="343"/>
      <c r="Y88" s="353">
        <f t="shared" si="48"/>
        <v>0</v>
      </c>
      <c r="Z88" s="344"/>
      <c r="AA88" s="343"/>
      <c r="AB88" s="353">
        <f t="shared" si="49"/>
        <v>0</v>
      </c>
      <c r="AC88" s="344"/>
      <c r="AD88" s="343"/>
      <c r="AE88" s="353">
        <f t="shared" si="50"/>
        <v>0</v>
      </c>
      <c r="AF88" s="344"/>
      <c r="AG88" s="360">
        <f t="shared" si="51"/>
        <v>0</v>
      </c>
      <c r="AH88" s="361">
        <f t="shared" si="51"/>
        <v>0</v>
      </c>
      <c r="AI88" s="557">
        <f t="shared" si="51"/>
        <v>0</v>
      </c>
    </row>
    <row r="89" spans="1:38" s="342" customFormat="1" ht="17.25" customHeight="1">
      <c r="A89" s="1347"/>
      <c r="B89" s="1599"/>
      <c r="C89" s="343"/>
      <c r="D89" s="353">
        <f t="shared" si="41"/>
        <v>0</v>
      </c>
      <c r="E89" s="344"/>
      <c r="F89" s="343"/>
      <c r="G89" s="353">
        <f t="shared" si="42"/>
        <v>0</v>
      </c>
      <c r="H89" s="344"/>
      <c r="I89" s="343"/>
      <c r="J89" s="353">
        <f>K89-I89</f>
        <v>0</v>
      </c>
      <c r="K89" s="344"/>
      <c r="L89" s="343"/>
      <c r="M89" s="353">
        <f t="shared" si="44"/>
        <v>0</v>
      </c>
      <c r="N89" s="344"/>
      <c r="O89" s="343"/>
      <c r="P89" s="353">
        <f t="shared" si="45"/>
        <v>0</v>
      </c>
      <c r="Q89" s="344"/>
      <c r="R89" s="343"/>
      <c r="S89" s="353">
        <f t="shared" si="46"/>
        <v>0</v>
      </c>
      <c r="T89" s="344"/>
      <c r="U89" s="343"/>
      <c r="V89" s="353">
        <f t="shared" si="47"/>
        <v>0</v>
      </c>
      <c r="W89" s="344"/>
      <c r="X89" s="343"/>
      <c r="Y89" s="353">
        <f t="shared" si="48"/>
        <v>0</v>
      </c>
      <c r="Z89" s="344"/>
      <c r="AA89" s="343"/>
      <c r="AB89" s="353">
        <f t="shared" si="49"/>
        <v>0</v>
      </c>
      <c r="AC89" s="344"/>
      <c r="AD89" s="343"/>
      <c r="AE89" s="353">
        <f t="shared" si="50"/>
        <v>0</v>
      </c>
      <c r="AF89" s="344"/>
      <c r="AG89" s="360">
        <f t="shared" si="51"/>
        <v>0</v>
      </c>
      <c r="AH89" s="361">
        <f t="shared" si="51"/>
        <v>0</v>
      </c>
      <c r="AI89" s="557">
        <f t="shared" si="51"/>
        <v>0</v>
      </c>
    </row>
    <row r="90" spans="1:38" s="342" customFormat="1" ht="17.25" customHeight="1">
      <c r="A90" s="1347"/>
      <c r="B90" s="1599"/>
      <c r="C90" s="343"/>
      <c r="D90" s="353">
        <f t="shared" si="41"/>
        <v>0</v>
      </c>
      <c r="E90" s="344"/>
      <c r="F90" s="343"/>
      <c r="G90" s="353">
        <f t="shared" si="42"/>
        <v>0</v>
      </c>
      <c r="H90" s="344"/>
      <c r="I90" s="343"/>
      <c r="J90" s="353">
        <f t="shared" si="43"/>
        <v>0</v>
      </c>
      <c r="K90" s="344"/>
      <c r="L90" s="343"/>
      <c r="M90" s="353">
        <f t="shared" si="44"/>
        <v>0</v>
      </c>
      <c r="N90" s="344"/>
      <c r="O90" s="343"/>
      <c r="P90" s="353">
        <f t="shared" si="45"/>
        <v>0</v>
      </c>
      <c r="Q90" s="344"/>
      <c r="R90" s="343"/>
      <c r="S90" s="353">
        <f t="shared" si="46"/>
        <v>0</v>
      </c>
      <c r="T90" s="344"/>
      <c r="U90" s="343"/>
      <c r="V90" s="353">
        <f t="shared" si="47"/>
        <v>0</v>
      </c>
      <c r="W90" s="344"/>
      <c r="X90" s="343"/>
      <c r="Y90" s="353">
        <f t="shared" si="48"/>
        <v>0</v>
      </c>
      <c r="Z90" s="344"/>
      <c r="AA90" s="343"/>
      <c r="AB90" s="353">
        <f t="shared" si="49"/>
        <v>0</v>
      </c>
      <c r="AC90" s="344"/>
      <c r="AD90" s="343"/>
      <c r="AE90" s="353">
        <f t="shared" si="50"/>
        <v>0</v>
      </c>
      <c r="AF90" s="344"/>
      <c r="AG90" s="360">
        <f t="shared" si="51"/>
        <v>0</v>
      </c>
      <c r="AH90" s="361">
        <f t="shared" si="51"/>
        <v>0</v>
      </c>
      <c r="AI90" s="557">
        <f t="shared" si="51"/>
        <v>0</v>
      </c>
    </row>
    <row r="91" spans="1:38" s="342" customFormat="1" ht="17.25" customHeight="1">
      <c r="A91" s="1347" t="s">
        <v>304</v>
      </c>
      <c r="B91" s="1599"/>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41"/>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42"/>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44"/>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45"/>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46"/>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47"/>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48"/>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49"/>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50"/>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51"/>
        <v>0</v>
      </c>
      <c r="AH91" s="361">
        <f t="shared" si="51"/>
        <v>0</v>
      </c>
      <c r="AI91" s="557">
        <f t="shared" si="51"/>
        <v>0</v>
      </c>
    </row>
    <row r="92" spans="1:38" s="342" customFormat="1" ht="16.5" customHeight="1">
      <c r="A92" s="1351"/>
      <c r="B92" s="1602"/>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49999999999999" customHeight="1">
      <c r="A93" s="389" t="s">
        <v>305</v>
      </c>
      <c r="B93" s="595"/>
      <c r="C93" s="356">
        <f>ROUND(SUM(C71:C91),0)</f>
        <v>0</v>
      </c>
      <c r="D93" s="353">
        <f t="shared" ref="D93:AF93" si="65">ROUND(SUM(D71:D91),0)</f>
        <v>0</v>
      </c>
      <c r="E93" s="357">
        <f t="shared" si="65"/>
        <v>0</v>
      </c>
      <c r="F93" s="356">
        <f t="shared" si="65"/>
        <v>0</v>
      </c>
      <c r="G93" s="353">
        <f t="shared" si="65"/>
        <v>0</v>
      </c>
      <c r="H93" s="357">
        <f t="shared" si="65"/>
        <v>0</v>
      </c>
      <c r="I93" s="356">
        <f t="shared" si="65"/>
        <v>0</v>
      </c>
      <c r="J93" s="353">
        <f t="shared" si="65"/>
        <v>0</v>
      </c>
      <c r="K93" s="357">
        <f t="shared" si="65"/>
        <v>0</v>
      </c>
      <c r="L93" s="356">
        <f t="shared" si="65"/>
        <v>0</v>
      </c>
      <c r="M93" s="353">
        <f t="shared" si="65"/>
        <v>0</v>
      </c>
      <c r="N93" s="357">
        <f t="shared" si="65"/>
        <v>0</v>
      </c>
      <c r="O93" s="356">
        <f t="shared" si="65"/>
        <v>0</v>
      </c>
      <c r="P93" s="353">
        <f t="shared" si="65"/>
        <v>0</v>
      </c>
      <c r="Q93" s="357">
        <f t="shared" si="65"/>
        <v>0</v>
      </c>
      <c r="R93" s="356">
        <f t="shared" si="65"/>
        <v>0</v>
      </c>
      <c r="S93" s="353">
        <f t="shared" si="65"/>
        <v>0</v>
      </c>
      <c r="T93" s="357">
        <f t="shared" si="65"/>
        <v>0</v>
      </c>
      <c r="U93" s="356">
        <f t="shared" si="65"/>
        <v>0</v>
      </c>
      <c r="V93" s="353">
        <f t="shared" si="65"/>
        <v>0</v>
      </c>
      <c r="W93" s="357">
        <f t="shared" si="65"/>
        <v>0</v>
      </c>
      <c r="X93" s="356">
        <f t="shared" si="65"/>
        <v>0</v>
      </c>
      <c r="Y93" s="353">
        <f t="shared" si="65"/>
        <v>0</v>
      </c>
      <c r="Z93" s="357">
        <f t="shared" si="65"/>
        <v>0</v>
      </c>
      <c r="AA93" s="356">
        <f t="shared" si="65"/>
        <v>0</v>
      </c>
      <c r="AB93" s="353">
        <f t="shared" si="65"/>
        <v>0</v>
      </c>
      <c r="AC93" s="357">
        <f t="shared" si="65"/>
        <v>0</v>
      </c>
      <c r="AD93" s="356">
        <f t="shared" si="65"/>
        <v>0</v>
      </c>
      <c r="AE93" s="353">
        <f t="shared" si="65"/>
        <v>0</v>
      </c>
      <c r="AF93" s="357">
        <f t="shared" si="65"/>
        <v>0</v>
      </c>
      <c r="AG93" s="360">
        <f t="shared" ref="AG93:AI93" si="66">SUM(AG71:AG91)</f>
        <v>0</v>
      </c>
      <c r="AH93" s="361">
        <f>SUM(AH71:AH91)</f>
        <v>0</v>
      </c>
      <c r="AI93" s="362">
        <f t="shared" si="66"/>
        <v>0</v>
      </c>
    </row>
    <row r="94" spans="1:38" s="342" customFormat="1" ht="20.149999999999999"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7"/>
      <c r="B96" s="1599"/>
      <c r="C96" s="343"/>
      <c r="D96" s="353">
        <f t="shared" ref="D96:D102" si="67">E96-C96</f>
        <v>0</v>
      </c>
      <c r="E96" s="344"/>
      <c r="F96" s="356"/>
      <c r="G96" s="353">
        <f t="shared" ref="G96:G102" si="68">H96-F96</f>
        <v>0</v>
      </c>
      <c r="H96" s="357"/>
      <c r="I96" s="356"/>
      <c r="J96" s="353">
        <f t="shared" ref="J96:J102" si="69">K96-I96</f>
        <v>0</v>
      </c>
      <c r="K96" s="357"/>
      <c r="L96" s="356"/>
      <c r="M96" s="353">
        <f t="shared" ref="M96:M102" si="70">N96-L96</f>
        <v>0</v>
      </c>
      <c r="N96" s="357"/>
      <c r="O96" s="356"/>
      <c r="P96" s="353">
        <f t="shared" ref="P96:P102" si="71">Q96-O96</f>
        <v>0</v>
      </c>
      <c r="Q96" s="357"/>
      <c r="R96" s="356"/>
      <c r="S96" s="353">
        <f t="shared" ref="S96:S102" si="72">T96-R96</f>
        <v>0</v>
      </c>
      <c r="T96" s="357"/>
      <c r="U96" s="356"/>
      <c r="V96" s="353">
        <f t="shared" ref="V96:V102" si="73">W96-U96</f>
        <v>0</v>
      </c>
      <c r="W96" s="357"/>
      <c r="X96" s="356"/>
      <c r="Y96" s="353">
        <f t="shared" ref="Y96:Y102" si="74">Z96-X96</f>
        <v>0</v>
      </c>
      <c r="Z96" s="357"/>
      <c r="AA96" s="356"/>
      <c r="AB96" s="353">
        <f t="shared" ref="AB96:AB102" si="75">AC96-AA96</f>
        <v>0</v>
      </c>
      <c r="AC96" s="357"/>
      <c r="AD96" s="356"/>
      <c r="AE96" s="353">
        <f t="shared" ref="AE96:AE102" si="76">AF96-AD96</f>
        <v>0</v>
      </c>
      <c r="AF96" s="357"/>
      <c r="AG96" s="360">
        <f t="shared" ref="AG96:AI102" si="77">SUM(C96,F96,I96,L96,O96,R96,U96,X96,AA96,AD96)</f>
        <v>0</v>
      </c>
      <c r="AH96" s="361">
        <f t="shared" si="77"/>
        <v>0</v>
      </c>
      <c r="AI96" s="557">
        <f t="shared" si="77"/>
        <v>0</v>
      </c>
      <c r="AJ96"/>
      <c r="AK96" s="439"/>
      <c r="AL96"/>
    </row>
    <row r="97" spans="1:38" s="342" customFormat="1" ht="17.25" customHeight="1">
      <c r="A97" s="1347"/>
      <c r="B97" s="1599"/>
      <c r="C97" s="343"/>
      <c r="D97" s="353">
        <f t="shared" si="67"/>
        <v>0</v>
      </c>
      <c r="E97" s="344"/>
      <c r="F97" s="356"/>
      <c r="G97" s="353">
        <f t="shared" si="68"/>
        <v>0</v>
      </c>
      <c r="H97" s="357"/>
      <c r="I97" s="356"/>
      <c r="J97" s="353">
        <f t="shared" si="69"/>
        <v>0</v>
      </c>
      <c r="K97" s="357"/>
      <c r="L97" s="356"/>
      <c r="M97" s="353">
        <f t="shared" si="70"/>
        <v>0</v>
      </c>
      <c r="N97" s="357"/>
      <c r="O97" s="356"/>
      <c r="P97" s="353">
        <f t="shared" si="71"/>
        <v>0</v>
      </c>
      <c r="Q97" s="357"/>
      <c r="R97" s="356"/>
      <c r="S97" s="353">
        <f t="shared" si="72"/>
        <v>0</v>
      </c>
      <c r="T97" s="357"/>
      <c r="U97" s="356"/>
      <c r="V97" s="353">
        <f t="shared" si="73"/>
        <v>0</v>
      </c>
      <c r="W97" s="357"/>
      <c r="X97" s="356"/>
      <c r="Y97" s="353">
        <f t="shared" si="74"/>
        <v>0</v>
      </c>
      <c r="Z97" s="357"/>
      <c r="AA97" s="356"/>
      <c r="AB97" s="353">
        <f t="shared" si="75"/>
        <v>0</v>
      </c>
      <c r="AC97" s="357"/>
      <c r="AD97" s="356"/>
      <c r="AE97" s="353">
        <f t="shared" si="76"/>
        <v>0</v>
      </c>
      <c r="AF97" s="357"/>
      <c r="AG97" s="360">
        <f t="shared" si="77"/>
        <v>0</v>
      </c>
      <c r="AH97" s="361">
        <f t="shared" si="77"/>
        <v>0</v>
      </c>
      <c r="AI97" s="557">
        <f t="shared" si="77"/>
        <v>0</v>
      </c>
      <c r="AK97" s="438"/>
    </row>
    <row r="98" spans="1:38" s="342" customFormat="1" ht="17.25" customHeight="1">
      <c r="A98" s="1347"/>
      <c r="B98" s="1599"/>
      <c r="C98" s="343"/>
      <c r="D98" s="353">
        <f t="shared" si="67"/>
        <v>0</v>
      </c>
      <c r="E98" s="344"/>
      <c r="F98" s="343"/>
      <c r="G98" s="353">
        <f t="shared" si="68"/>
        <v>0</v>
      </c>
      <c r="H98" s="344"/>
      <c r="I98" s="343"/>
      <c r="J98" s="353">
        <f t="shared" si="69"/>
        <v>0</v>
      </c>
      <c r="K98" s="344"/>
      <c r="L98" s="343"/>
      <c r="M98" s="353">
        <f t="shared" si="70"/>
        <v>0</v>
      </c>
      <c r="N98" s="344"/>
      <c r="O98" s="343"/>
      <c r="P98" s="353">
        <f t="shared" si="71"/>
        <v>0</v>
      </c>
      <c r="Q98" s="344"/>
      <c r="R98" s="343"/>
      <c r="S98" s="353">
        <f t="shared" si="72"/>
        <v>0</v>
      </c>
      <c r="T98" s="344"/>
      <c r="U98" s="343"/>
      <c r="V98" s="353">
        <f t="shared" si="73"/>
        <v>0</v>
      </c>
      <c r="W98" s="344"/>
      <c r="X98" s="343"/>
      <c r="Y98" s="353">
        <f t="shared" si="74"/>
        <v>0</v>
      </c>
      <c r="Z98" s="344"/>
      <c r="AA98" s="343"/>
      <c r="AB98" s="353">
        <f t="shared" si="75"/>
        <v>0</v>
      </c>
      <c r="AC98" s="344"/>
      <c r="AD98" s="343"/>
      <c r="AE98" s="353">
        <f t="shared" si="76"/>
        <v>0</v>
      </c>
      <c r="AF98" s="344"/>
      <c r="AG98" s="360">
        <f t="shared" si="77"/>
        <v>0</v>
      </c>
      <c r="AH98" s="361">
        <f t="shared" si="77"/>
        <v>0</v>
      </c>
      <c r="AI98" s="557">
        <f t="shared" si="77"/>
        <v>0</v>
      </c>
      <c r="AJ98"/>
      <c r="AK98" s="439"/>
      <c r="AL98" s="13"/>
    </row>
    <row r="99" spans="1:38" s="342" customFormat="1" ht="17.25" customHeight="1">
      <c r="A99" s="1347"/>
      <c r="B99" s="1599"/>
      <c r="C99" s="343"/>
      <c r="D99" s="353">
        <f t="shared" si="67"/>
        <v>0</v>
      </c>
      <c r="E99" s="344"/>
      <c r="F99" s="343"/>
      <c r="G99" s="353">
        <f t="shared" si="68"/>
        <v>0</v>
      </c>
      <c r="H99" s="344"/>
      <c r="I99" s="343"/>
      <c r="J99" s="353">
        <f t="shared" si="69"/>
        <v>0</v>
      </c>
      <c r="K99" s="344"/>
      <c r="L99" s="343"/>
      <c r="M99" s="353">
        <f t="shared" si="70"/>
        <v>0</v>
      </c>
      <c r="N99" s="344"/>
      <c r="O99" s="343"/>
      <c r="P99" s="353">
        <f t="shared" si="71"/>
        <v>0</v>
      </c>
      <c r="Q99" s="344"/>
      <c r="R99" s="343"/>
      <c r="S99" s="353">
        <f t="shared" si="72"/>
        <v>0</v>
      </c>
      <c r="T99" s="344"/>
      <c r="U99" s="343"/>
      <c r="V99" s="353">
        <f t="shared" si="73"/>
        <v>0</v>
      </c>
      <c r="W99" s="344"/>
      <c r="X99" s="343"/>
      <c r="Y99" s="353">
        <f t="shared" si="74"/>
        <v>0</v>
      </c>
      <c r="Z99" s="344"/>
      <c r="AA99" s="343"/>
      <c r="AB99" s="353">
        <f t="shared" si="75"/>
        <v>0</v>
      </c>
      <c r="AC99" s="344"/>
      <c r="AD99" s="343"/>
      <c r="AE99" s="353">
        <f t="shared" si="76"/>
        <v>0</v>
      </c>
      <c r="AF99" s="344"/>
      <c r="AG99" s="360">
        <f t="shared" si="77"/>
        <v>0</v>
      </c>
      <c r="AH99" s="361">
        <f t="shared" si="77"/>
        <v>0</v>
      </c>
      <c r="AI99" s="557">
        <f t="shared" si="77"/>
        <v>0</v>
      </c>
      <c r="AJ99"/>
      <c r="AK99"/>
      <c r="AL99"/>
    </row>
    <row r="100" spans="1:38" s="342" customFormat="1" ht="17.25" customHeight="1">
      <c r="A100" s="1347"/>
      <c r="B100" s="1599"/>
      <c r="C100" s="343"/>
      <c r="D100" s="353">
        <f t="shared" si="67"/>
        <v>0</v>
      </c>
      <c r="E100" s="344"/>
      <c r="F100" s="343"/>
      <c r="G100" s="353">
        <f t="shared" si="68"/>
        <v>0</v>
      </c>
      <c r="H100" s="344"/>
      <c r="I100" s="343"/>
      <c r="J100" s="353">
        <f t="shared" si="69"/>
        <v>0</v>
      </c>
      <c r="K100" s="344"/>
      <c r="L100" s="343"/>
      <c r="M100" s="353">
        <f t="shared" si="70"/>
        <v>0</v>
      </c>
      <c r="N100" s="344"/>
      <c r="O100" s="343"/>
      <c r="P100" s="353">
        <f t="shared" si="71"/>
        <v>0</v>
      </c>
      <c r="Q100" s="344"/>
      <c r="R100" s="343"/>
      <c r="S100" s="353">
        <f t="shared" si="72"/>
        <v>0</v>
      </c>
      <c r="T100" s="344"/>
      <c r="U100" s="343"/>
      <c r="V100" s="353">
        <f t="shared" si="73"/>
        <v>0</v>
      </c>
      <c r="W100" s="344"/>
      <c r="X100" s="343"/>
      <c r="Y100" s="353">
        <f t="shared" si="74"/>
        <v>0</v>
      </c>
      <c r="Z100" s="344"/>
      <c r="AA100" s="343"/>
      <c r="AB100" s="353">
        <f t="shared" si="75"/>
        <v>0</v>
      </c>
      <c r="AC100" s="344"/>
      <c r="AD100" s="343"/>
      <c r="AE100" s="353">
        <f t="shared" si="76"/>
        <v>0</v>
      </c>
      <c r="AF100" s="344"/>
      <c r="AG100" s="360">
        <f t="shared" si="77"/>
        <v>0</v>
      </c>
      <c r="AH100" s="361">
        <f t="shared" si="77"/>
        <v>0</v>
      </c>
      <c r="AI100" s="557">
        <f t="shared" si="77"/>
        <v>0</v>
      </c>
    </row>
    <row r="101" spans="1:38" s="342" customFormat="1" ht="17.25" customHeight="1">
      <c r="A101" s="1347"/>
      <c r="B101" s="1599"/>
      <c r="C101" s="343"/>
      <c r="D101" s="353">
        <f t="shared" si="67"/>
        <v>0</v>
      </c>
      <c r="E101" s="344"/>
      <c r="F101" s="343"/>
      <c r="G101" s="353">
        <f t="shared" si="68"/>
        <v>0</v>
      </c>
      <c r="H101" s="344"/>
      <c r="I101" s="343"/>
      <c r="J101" s="353">
        <f t="shared" si="69"/>
        <v>0</v>
      </c>
      <c r="K101" s="344"/>
      <c r="L101" s="343"/>
      <c r="M101" s="353">
        <f t="shared" si="70"/>
        <v>0</v>
      </c>
      <c r="N101" s="344"/>
      <c r="O101" s="343"/>
      <c r="P101" s="353">
        <f t="shared" si="71"/>
        <v>0</v>
      </c>
      <c r="Q101" s="344"/>
      <c r="R101" s="343"/>
      <c r="S101" s="353">
        <f t="shared" si="72"/>
        <v>0</v>
      </c>
      <c r="T101" s="344"/>
      <c r="U101" s="343"/>
      <c r="V101" s="353">
        <f t="shared" si="73"/>
        <v>0</v>
      </c>
      <c r="W101" s="344"/>
      <c r="X101" s="343"/>
      <c r="Y101" s="353">
        <f t="shared" si="74"/>
        <v>0</v>
      </c>
      <c r="Z101" s="344"/>
      <c r="AA101" s="343"/>
      <c r="AB101" s="353">
        <f t="shared" si="75"/>
        <v>0</v>
      </c>
      <c r="AC101" s="344"/>
      <c r="AD101" s="343"/>
      <c r="AE101" s="353">
        <f t="shared" si="76"/>
        <v>0</v>
      </c>
      <c r="AF101" s="344"/>
      <c r="AG101" s="360">
        <f t="shared" si="77"/>
        <v>0</v>
      </c>
      <c r="AH101" s="361">
        <f t="shared" si="77"/>
        <v>0</v>
      </c>
      <c r="AI101" s="557">
        <f t="shared" si="77"/>
        <v>0</v>
      </c>
    </row>
    <row r="102" spans="1:38" s="342" customFormat="1" ht="17.25" customHeight="1">
      <c r="A102" s="1347"/>
      <c r="B102" s="1599"/>
      <c r="C102" s="343"/>
      <c r="D102" s="353">
        <f t="shared" si="67"/>
        <v>0</v>
      </c>
      <c r="E102" s="344"/>
      <c r="F102" s="343"/>
      <c r="G102" s="353">
        <f t="shared" si="68"/>
        <v>0</v>
      </c>
      <c r="H102" s="344"/>
      <c r="I102" s="343"/>
      <c r="J102" s="353">
        <f t="shared" si="69"/>
        <v>0</v>
      </c>
      <c r="K102" s="344"/>
      <c r="L102" s="343"/>
      <c r="M102" s="353">
        <f t="shared" si="70"/>
        <v>0</v>
      </c>
      <c r="N102" s="344"/>
      <c r="O102" s="343"/>
      <c r="P102" s="353">
        <f t="shared" si="71"/>
        <v>0</v>
      </c>
      <c r="Q102" s="344"/>
      <c r="R102" s="343"/>
      <c r="S102" s="353">
        <f t="shared" si="72"/>
        <v>0</v>
      </c>
      <c r="T102" s="344"/>
      <c r="U102" s="343"/>
      <c r="V102" s="353">
        <f t="shared" si="73"/>
        <v>0</v>
      </c>
      <c r="W102" s="344"/>
      <c r="X102" s="343"/>
      <c r="Y102" s="353">
        <f t="shared" si="74"/>
        <v>0</v>
      </c>
      <c r="Z102" s="344"/>
      <c r="AA102" s="343"/>
      <c r="AB102" s="353">
        <f t="shared" si="75"/>
        <v>0</v>
      </c>
      <c r="AC102" s="344"/>
      <c r="AD102" s="343"/>
      <c r="AE102" s="353">
        <f t="shared" si="76"/>
        <v>0</v>
      </c>
      <c r="AF102" s="344"/>
      <c r="AG102" s="360">
        <f t="shared" si="77"/>
        <v>0</v>
      </c>
      <c r="AH102" s="361">
        <f t="shared" si="77"/>
        <v>0</v>
      </c>
      <c r="AI102" s="557">
        <f t="shared" si="77"/>
        <v>0</v>
      </c>
    </row>
    <row r="103" spans="1:38" s="342" customFormat="1" ht="15" customHeight="1">
      <c r="A103" s="1347"/>
      <c r="B103" s="1599"/>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49999999999999" customHeight="1">
      <c r="A104" s="1349" t="s">
        <v>307</v>
      </c>
      <c r="B104" s="1601"/>
      <c r="C104" s="356">
        <f>ROUND(SUM(C96:C102),0)</f>
        <v>0</v>
      </c>
      <c r="D104" s="353">
        <f t="shared" ref="D104:AF104" si="78">ROUND(SUM(D96:D102),0)</f>
        <v>0</v>
      </c>
      <c r="E104" s="357">
        <f t="shared" si="78"/>
        <v>0</v>
      </c>
      <c r="F104" s="356">
        <f t="shared" si="78"/>
        <v>0</v>
      </c>
      <c r="G104" s="353">
        <f t="shared" si="78"/>
        <v>0</v>
      </c>
      <c r="H104" s="357">
        <f t="shared" si="78"/>
        <v>0</v>
      </c>
      <c r="I104" s="356">
        <f t="shared" si="78"/>
        <v>0</v>
      </c>
      <c r="J104" s="353">
        <f t="shared" si="78"/>
        <v>0</v>
      </c>
      <c r="K104" s="357">
        <f t="shared" si="78"/>
        <v>0</v>
      </c>
      <c r="L104" s="356">
        <f t="shared" si="78"/>
        <v>0</v>
      </c>
      <c r="M104" s="353">
        <f t="shared" si="78"/>
        <v>0</v>
      </c>
      <c r="N104" s="357">
        <f t="shared" si="78"/>
        <v>0</v>
      </c>
      <c r="O104" s="356">
        <f t="shared" si="78"/>
        <v>0</v>
      </c>
      <c r="P104" s="353">
        <f t="shared" si="78"/>
        <v>0</v>
      </c>
      <c r="Q104" s="357">
        <f t="shared" si="78"/>
        <v>0</v>
      </c>
      <c r="R104" s="356">
        <f t="shared" si="78"/>
        <v>0</v>
      </c>
      <c r="S104" s="353">
        <f t="shared" si="78"/>
        <v>0</v>
      </c>
      <c r="T104" s="357">
        <f t="shared" si="78"/>
        <v>0</v>
      </c>
      <c r="U104" s="356">
        <f t="shared" si="78"/>
        <v>0</v>
      </c>
      <c r="V104" s="353">
        <f t="shared" si="78"/>
        <v>0</v>
      </c>
      <c r="W104" s="357">
        <f t="shared" si="78"/>
        <v>0</v>
      </c>
      <c r="X104" s="356">
        <f t="shared" si="78"/>
        <v>0</v>
      </c>
      <c r="Y104" s="353">
        <f t="shared" si="78"/>
        <v>0</v>
      </c>
      <c r="Z104" s="357">
        <f t="shared" si="78"/>
        <v>0</v>
      </c>
      <c r="AA104" s="356">
        <f t="shared" si="78"/>
        <v>0</v>
      </c>
      <c r="AB104" s="353">
        <f t="shared" si="78"/>
        <v>0</v>
      </c>
      <c r="AC104" s="357">
        <f t="shared" si="78"/>
        <v>0</v>
      </c>
      <c r="AD104" s="356">
        <f t="shared" si="78"/>
        <v>0</v>
      </c>
      <c r="AE104" s="353">
        <f t="shared" si="78"/>
        <v>0</v>
      </c>
      <c r="AF104" s="357">
        <f t="shared" si="78"/>
        <v>0</v>
      </c>
      <c r="AG104" s="360">
        <f t="shared" ref="AG104" si="79">SUM(AG96:AG102)</f>
        <v>0</v>
      </c>
      <c r="AH104" s="361">
        <f>SUM(AH96:AH102)</f>
        <v>0</v>
      </c>
      <c r="AI104" s="362">
        <f t="shared" ref="AI104" si="80">SUM(AI96:AI102)</f>
        <v>0</v>
      </c>
    </row>
    <row r="105" spans="1:38" s="342" customFormat="1" ht="20.149999999999999"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49999999999999"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(5)'!A72</f>
        <v>Template last modified</v>
      </c>
      <c r="AI106" s="559" t="e">
        <f>'Summary (5)'!C72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s="227" customFormat="1" ht="15.5">
      <c r="A120" s="485" t="s">
        <v>231</v>
      </c>
      <c r="B120" s="485"/>
      <c r="C120" s="563">
        <f>'Summary (5)'!E87</f>
        <v>1</v>
      </c>
      <c r="D120" s="563">
        <f>'Summary (5)'!F87</f>
        <v>1</v>
      </c>
      <c r="E120" s="563">
        <f>'Summary (5)'!G87</f>
        <v>1</v>
      </c>
      <c r="F120" s="563">
        <f>'Summary (5)'!H87</f>
        <v>2</v>
      </c>
      <c r="G120" s="563">
        <f>'Summary (5)'!I87</f>
        <v>2</v>
      </c>
      <c r="H120" s="563">
        <f>'Summary (5)'!J87</f>
        <v>2</v>
      </c>
      <c r="I120" s="563">
        <f>'Summary (5)'!K87</f>
        <v>3</v>
      </c>
      <c r="J120" s="563">
        <f>'Summary (5)'!L87</f>
        <v>3</v>
      </c>
      <c r="K120" s="563">
        <f>'Summary (5)'!M87</f>
        <v>3</v>
      </c>
      <c r="L120" s="563">
        <f>'Summary (5)'!N87</f>
        <v>4</v>
      </c>
      <c r="M120" s="563">
        <f>'Summary (5)'!O87</f>
        <v>4</v>
      </c>
      <c r="N120" s="563">
        <f>'Summary (5)'!P87</f>
        <v>4</v>
      </c>
      <c r="O120" s="563">
        <f>'Summary (5)'!Q87</f>
        <v>5</v>
      </c>
      <c r="P120" s="563">
        <f>'Summary (5)'!R87</f>
        <v>5</v>
      </c>
      <c r="Q120" s="563">
        <f>'Summary (5)'!S87</f>
        <v>5</v>
      </c>
      <c r="R120" s="563">
        <f>'Summary (5)'!T87</f>
        <v>6</v>
      </c>
      <c r="S120" s="563">
        <f>'Summary (5)'!U87</f>
        <v>6</v>
      </c>
      <c r="T120" s="563">
        <f>'Summary (5)'!V87</f>
        <v>6</v>
      </c>
      <c r="U120" s="563">
        <f>'Summary (5)'!W87</f>
        <v>7</v>
      </c>
      <c r="V120" s="563">
        <f>'Summary (5)'!X87</f>
        <v>7</v>
      </c>
      <c r="W120" s="563">
        <f>'Summary (5)'!Y87</f>
        <v>7</v>
      </c>
      <c r="X120" s="563">
        <f>'Summary (5)'!Z87</f>
        <v>8</v>
      </c>
      <c r="Y120" s="563">
        <f>'Summary (5)'!AA87</f>
        <v>8</v>
      </c>
      <c r="Z120" s="563">
        <f>'Summary (5)'!AB87</f>
        <v>8</v>
      </c>
      <c r="AA120" s="563">
        <f>'Summary (5)'!AC87</f>
        <v>9</v>
      </c>
      <c r="AB120" s="563">
        <f>'Summary (5)'!AD87</f>
        <v>9</v>
      </c>
      <c r="AC120" s="563">
        <f>'Summary (5)'!AE87</f>
        <v>9</v>
      </c>
      <c r="AD120" s="563">
        <f>'Summary (5)'!AF87</f>
        <v>10</v>
      </c>
      <c r="AE120" s="563">
        <f>'Summary (5)'!AG87</f>
        <v>10</v>
      </c>
      <c r="AF120" s="563">
        <f>'Summary (5)'!AH87</f>
        <v>10</v>
      </c>
      <c r="AG120" s="563">
        <f>AE120</f>
        <v>10</v>
      </c>
      <c r="AH120" s="563">
        <f>AF120</f>
        <v>10</v>
      </c>
      <c r="AI120" s="563">
        <f>AG120</f>
        <v>10</v>
      </c>
    </row>
    <row r="121" spans="1:35" s="479" customFormat="1" ht="15.5">
      <c r="A121" s="486" t="s">
        <v>232</v>
      </c>
      <c r="B121" s="486"/>
      <c r="C121" s="564" t="e">
        <f>'Summary (5)'!E88</f>
        <v>#REF!</v>
      </c>
      <c r="D121" s="564" t="e">
        <f>'Summary (5)'!F88</f>
        <v>#REF!</v>
      </c>
      <c r="E121" s="564">
        <f>'Summary (5)'!G88</f>
        <v>45566</v>
      </c>
      <c r="F121" s="564" t="e">
        <f>'Summary (5)'!H88</f>
        <v>#REF!</v>
      </c>
      <c r="G121" s="564" t="e">
        <f>'Summary (5)'!I88</f>
        <v>#REF!</v>
      </c>
      <c r="H121" s="564">
        <f>'Summary (5)'!J88</f>
        <v>45839</v>
      </c>
      <c r="I121" s="564" t="e">
        <f>'Summary (5)'!K88</f>
        <v>#REF!</v>
      </c>
      <c r="J121" s="564" t="e">
        <f>'Summary (5)'!L88</f>
        <v>#REF!</v>
      </c>
      <c r="K121" s="564">
        <f>'Summary (5)'!M88</f>
        <v>46204</v>
      </c>
      <c r="L121" s="564" t="e">
        <f>'Summary (5)'!N88</f>
        <v>#REF!</v>
      </c>
      <c r="M121" s="564" t="e">
        <f>'Summary (5)'!O88</f>
        <v>#REF!</v>
      </c>
      <c r="N121" s="564">
        <f>'Summary (5)'!P88</f>
        <v>46569</v>
      </c>
      <c r="O121" s="564" t="e">
        <f>'Summary (5)'!Q88</f>
        <v>#REF!</v>
      </c>
      <c r="P121" s="564" t="e">
        <f>'Summary (5)'!R88</f>
        <v>#REF!</v>
      </c>
      <c r="Q121" s="564">
        <f>'Summary (5)'!S88</f>
        <v>46935</v>
      </c>
      <c r="R121" s="564" t="e">
        <f>'Summary (5)'!T88</f>
        <v>#REF!</v>
      </c>
      <c r="S121" s="564" t="e">
        <f>'Summary (5)'!U88</f>
        <v>#REF!</v>
      </c>
      <c r="T121" s="564" t="e">
        <f>'Summary (5)'!V88</f>
        <v>#REF!</v>
      </c>
      <c r="U121" s="564" t="e">
        <f>'Summary (5)'!W88</f>
        <v>#REF!</v>
      </c>
      <c r="V121" s="564" t="e">
        <f>'Summary (5)'!X88</f>
        <v>#REF!</v>
      </c>
      <c r="W121" s="564" t="e">
        <f>'Summary (5)'!Y88</f>
        <v>#REF!</v>
      </c>
      <c r="X121" s="564" t="e">
        <f>'Summary (5)'!Z88</f>
        <v>#REF!</v>
      </c>
      <c r="Y121" s="564" t="e">
        <f>'Summary (5)'!AA88</f>
        <v>#REF!</v>
      </c>
      <c r="Z121" s="564" t="e">
        <f>'Summary (5)'!AB88</f>
        <v>#REF!</v>
      </c>
      <c r="AA121" s="564" t="e">
        <f>'Summary (5)'!AC88</f>
        <v>#REF!</v>
      </c>
      <c r="AB121" s="564" t="e">
        <f>'Summary (5)'!AD88</f>
        <v>#REF!</v>
      </c>
      <c r="AC121" s="564" t="e">
        <f>'Summary (5)'!AE88</f>
        <v>#REF!</v>
      </c>
      <c r="AD121" s="564" t="e">
        <f>'Summary (5)'!AF88</f>
        <v>#REF!</v>
      </c>
      <c r="AE121" s="564" t="e">
        <f>'Summary (5)'!AG88</f>
        <v>#REF!</v>
      </c>
      <c r="AF121" s="564" t="e">
        <f>'Summary (5)'!AH88</f>
        <v>#REF!</v>
      </c>
      <c r="AG121" s="564">
        <f>'Summary (5)'!AI88</f>
        <v>45566</v>
      </c>
      <c r="AH121" s="564">
        <f>'Summary (5)'!AJ88</f>
        <v>45566</v>
      </c>
      <c r="AI121" s="564">
        <f>'Summary (5)'!AK88</f>
        <v>45566</v>
      </c>
    </row>
    <row r="122" spans="1:35" s="479" customFormat="1" ht="15.5">
      <c r="A122" s="486" t="s">
        <v>233</v>
      </c>
      <c r="B122" s="486"/>
      <c r="C122" s="564" t="e">
        <f>'Summary (5)'!E89</f>
        <v>#REF!</v>
      </c>
      <c r="D122" s="564" t="e">
        <f>'Summary (5)'!F89</f>
        <v>#REF!</v>
      </c>
      <c r="E122" s="564">
        <f>'Summary (5)'!G89</f>
        <v>45838</v>
      </c>
      <c r="F122" s="564" t="e">
        <f>'Summary (5)'!H89</f>
        <v>#REF!</v>
      </c>
      <c r="G122" s="564" t="e">
        <f>'Summary (5)'!I89</f>
        <v>#REF!</v>
      </c>
      <c r="H122" s="564">
        <f>'Summary (5)'!J89</f>
        <v>46203</v>
      </c>
      <c r="I122" s="564" t="e">
        <f>'Summary (5)'!K89</f>
        <v>#REF!</v>
      </c>
      <c r="J122" s="564" t="e">
        <f>'Summary (5)'!L89</f>
        <v>#REF!</v>
      </c>
      <c r="K122" s="564">
        <f>'Summary (5)'!M89</f>
        <v>46568</v>
      </c>
      <c r="L122" s="564" t="e">
        <f>'Summary (5)'!N89</f>
        <v>#REF!</v>
      </c>
      <c r="M122" s="564" t="e">
        <f>'Summary (5)'!O89</f>
        <v>#REF!</v>
      </c>
      <c r="N122" s="564">
        <f>'Summary (5)'!P89</f>
        <v>46934</v>
      </c>
      <c r="O122" s="564" t="e">
        <f>'Summary (5)'!Q89</f>
        <v>#REF!</v>
      </c>
      <c r="P122" s="564" t="e">
        <f>'Summary (5)'!R89</f>
        <v>#REF!</v>
      </c>
      <c r="Q122" s="564">
        <f>'Summary (5)'!S89</f>
        <v>47299</v>
      </c>
      <c r="R122" s="564" t="e">
        <f>'Summary (5)'!T89</f>
        <v>#REF!</v>
      </c>
      <c r="S122" s="564" t="e">
        <f>'Summary (5)'!U89</f>
        <v>#REF!</v>
      </c>
      <c r="T122" s="564" t="e">
        <f>'Summary (5)'!V89</f>
        <v>#REF!</v>
      </c>
      <c r="U122" s="564" t="e">
        <f>'Summary (5)'!W89</f>
        <v>#REF!</v>
      </c>
      <c r="V122" s="564" t="e">
        <f>'Summary (5)'!X89</f>
        <v>#REF!</v>
      </c>
      <c r="W122" s="564" t="e">
        <f>'Summary (5)'!Y89</f>
        <v>#REF!</v>
      </c>
      <c r="X122" s="564" t="e">
        <f>'Summary (5)'!Z89</f>
        <v>#REF!</v>
      </c>
      <c r="Y122" s="564" t="e">
        <f>'Summary (5)'!AA89</f>
        <v>#REF!</v>
      </c>
      <c r="Z122" s="564" t="e">
        <f>'Summary (5)'!AB89</f>
        <v>#REF!</v>
      </c>
      <c r="AA122" s="564" t="e">
        <f>'Summary (5)'!AC89</f>
        <v>#REF!</v>
      </c>
      <c r="AB122" s="564" t="e">
        <f>'Summary (5)'!AD89</f>
        <v>#REF!</v>
      </c>
      <c r="AC122" s="564" t="e">
        <f>'Summary (5)'!AE89</f>
        <v>#REF!</v>
      </c>
      <c r="AD122" s="564" t="e">
        <f>'Summary (5)'!AF89</f>
        <v>#REF!</v>
      </c>
      <c r="AE122" s="564" t="e">
        <f>'Summary (5)'!AG89</f>
        <v>#REF!</v>
      </c>
      <c r="AF122" s="564" t="e">
        <f>'Summary (5)'!AH89</f>
        <v>#REF!</v>
      </c>
      <c r="AG122" s="564">
        <f>'Summary (5)'!AI89</f>
        <v>47391</v>
      </c>
      <c r="AH122" s="564">
        <f>'Summary (5)'!AJ89</f>
        <v>47391</v>
      </c>
      <c r="AI122" s="564">
        <f>'Summary (5)'!AK89</f>
        <v>47391</v>
      </c>
    </row>
    <row r="123" spans="1:35" s="227" customFormat="1" ht="15.5">
      <c r="A123" s="485" t="s">
        <v>220</v>
      </c>
      <c r="B123" s="485"/>
      <c r="C123" s="564">
        <f>'Summary (5)'!E90</f>
        <v>0</v>
      </c>
      <c r="D123" s="564">
        <f>'Summary (5)'!F90</f>
        <v>0</v>
      </c>
      <c r="E123" s="564">
        <f>'Summary (5)'!G90</f>
        <v>0</v>
      </c>
      <c r="F123" s="564">
        <f>'Summary (5)'!H90</f>
        <v>0</v>
      </c>
      <c r="G123" s="564">
        <f>'Summary (5)'!I90</f>
        <v>0</v>
      </c>
      <c r="H123" s="564">
        <f>'Summary (5)'!J90</f>
        <v>0</v>
      </c>
      <c r="I123" s="564">
        <f>'Summary (5)'!K90</f>
        <v>0</v>
      </c>
      <c r="J123" s="564">
        <f>'Summary (5)'!L90</f>
        <v>0</v>
      </c>
      <c r="K123" s="564">
        <f>'Summary (5)'!M90</f>
        <v>0</v>
      </c>
      <c r="L123" s="564">
        <f>'Summary (5)'!N90</f>
        <v>0</v>
      </c>
      <c r="M123" s="564">
        <f>'Summary (5)'!O90</f>
        <v>0</v>
      </c>
      <c r="N123" s="564">
        <f>'Summary (5)'!P90</f>
        <v>0</v>
      </c>
      <c r="O123" s="564">
        <f>'Summary (5)'!Q90</f>
        <v>0</v>
      </c>
      <c r="P123" s="564">
        <f>'Summary (5)'!R90</f>
        <v>0</v>
      </c>
      <c r="Q123" s="564">
        <f>'Summary (5)'!S90</f>
        <v>0</v>
      </c>
      <c r="R123" s="564">
        <f>'Summary (5)'!T90</f>
        <v>0</v>
      </c>
      <c r="S123" s="564">
        <f>'Summary (5)'!U90</f>
        <v>0</v>
      </c>
      <c r="T123" s="564">
        <f>'Summary (5)'!V90</f>
        <v>0</v>
      </c>
      <c r="U123" s="564">
        <f>'Summary (5)'!W90</f>
        <v>0</v>
      </c>
      <c r="V123" s="564">
        <f>'Summary (5)'!X90</f>
        <v>0</v>
      </c>
      <c r="W123" s="564">
        <f>'Summary (5)'!Y90</f>
        <v>0</v>
      </c>
      <c r="X123" s="564">
        <f>'Summary (5)'!Z90</f>
        <v>0</v>
      </c>
      <c r="Y123" s="564">
        <f>'Summary (5)'!AA90</f>
        <v>0</v>
      </c>
      <c r="Z123" s="564">
        <f>'Summary (5)'!AB90</f>
        <v>0</v>
      </c>
      <c r="AA123" s="564">
        <f>'Summary (5)'!AC90</f>
        <v>0</v>
      </c>
      <c r="AB123" s="564">
        <f>'Summary (5)'!AD90</f>
        <v>0</v>
      </c>
      <c r="AC123" s="564">
        <f>'Summary (5)'!AE90</f>
        <v>0</v>
      </c>
      <c r="AD123" s="564">
        <f>'Summary (5)'!AF90</f>
        <v>0</v>
      </c>
      <c r="AE123" s="564">
        <f>'Summary (5)'!AG90</f>
        <v>0</v>
      </c>
      <c r="AF123" s="564">
        <f>'Summary (5)'!AH90</f>
        <v>0</v>
      </c>
      <c r="AG123" s="564">
        <f>'Summary (5)'!AI90</f>
        <v>0</v>
      </c>
      <c r="AH123" s="564">
        <f>'Summary (5)'!AJ90</f>
        <v>0</v>
      </c>
      <c r="AI123" s="564">
        <f>'Summary (5)'!AK90</f>
        <v>0</v>
      </c>
    </row>
    <row r="124" spans="1:35" s="227" customFormat="1" ht="15.5">
      <c r="A124" s="487" t="s">
        <v>234</v>
      </c>
      <c r="B124" s="487"/>
      <c r="C124" s="565" t="e">
        <f>'Summary (5)'!E91</f>
        <v>#REF!</v>
      </c>
      <c r="D124" s="565" t="e">
        <f>'Summary (5)'!F91</f>
        <v>#REF!</v>
      </c>
      <c r="E124" s="565" t="e">
        <f>'Summary (5)'!G91</f>
        <v>#REF!</v>
      </c>
      <c r="F124" s="565" t="e">
        <f>'Summary (5)'!H91</f>
        <v>#REF!</v>
      </c>
      <c r="G124" s="565" t="e">
        <f>'Summary (5)'!I91</f>
        <v>#REF!</v>
      </c>
      <c r="H124" s="565" t="e">
        <f>'Summary (5)'!J91</f>
        <v>#REF!</v>
      </c>
      <c r="I124" s="565" t="e">
        <f>'Summary (5)'!K91</f>
        <v>#REF!</v>
      </c>
      <c r="J124" s="565" t="e">
        <f>'Summary (5)'!L91</f>
        <v>#REF!</v>
      </c>
      <c r="K124" s="565" t="e">
        <f>'Summary (5)'!M91</f>
        <v>#REF!</v>
      </c>
      <c r="L124" s="565" t="e">
        <f>'Summary (5)'!N91</f>
        <v>#REF!</v>
      </c>
      <c r="M124" s="565" t="e">
        <f>'Summary (5)'!O91</f>
        <v>#REF!</v>
      </c>
      <c r="N124" s="565" t="e">
        <f>'Summary (5)'!P91</f>
        <v>#REF!</v>
      </c>
      <c r="O124" s="565" t="e">
        <f>'Summary (5)'!Q91</f>
        <v>#REF!</v>
      </c>
      <c r="P124" s="565" t="e">
        <f>'Summary (5)'!R91</f>
        <v>#REF!</v>
      </c>
      <c r="Q124" s="565" t="e">
        <f>'Summary (5)'!S91</f>
        <v>#REF!</v>
      </c>
      <c r="R124" s="565" t="e">
        <f>'Summary (5)'!T91</f>
        <v>#REF!</v>
      </c>
      <c r="S124" s="565" t="e">
        <f>'Summary (5)'!U91</f>
        <v>#REF!</v>
      </c>
      <c r="T124" s="565" t="e">
        <f>'Summary (5)'!V91</f>
        <v>#REF!</v>
      </c>
      <c r="U124" s="565" t="e">
        <f>'Summary (5)'!W91</f>
        <v>#REF!</v>
      </c>
      <c r="V124" s="565" t="e">
        <f>'Summary (5)'!X91</f>
        <v>#REF!</v>
      </c>
      <c r="W124" s="565" t="e">
        <f>'Summary (5)'!Y91</f>
        <v>#REF!</v>
      </c>
      <c r="X124" s="565" t="e">
        <f>'Summary (5)'!Z91</f>
        <v>#REF!</v>
      </c>
      <c r="Y124" s="565" t="e">
        <f>'Summary (5)'!AA91</f>
        <v>#REF!</v>
      </c>
      <c r="Z124" s="565" t="e">
        <f>'Summary (5)'!AB91</f>
        <v>#REF!</v>
      </c>
      <c r="AA124" s="565" t="e">
        <f>'Summary (5)'!AC91</f>
        <v>#REF!</v>
      </c>
      <c r="AB124" s="565" t="e">
        <f>'Summary (5)'!AD91</f>
        <v>#REF!</v>
      </c>
      <c r="AC124" s="565" t="e">
        <f>'Summary (5)'!AE91</f>
        <v>#REF!</v>
      </c>
      <c r="AD124" s="565" t="e">
        <f>'Summary (5)'!AF91</f>
        <v>#REF!</v>
      </c>
      <c r="AE124" s="565" t="e">
        <f>'Summary (5)'!AG91</f>
        <v>#REF!</v>
      </c>
      <c r="AF124" s="565" t="e">
        <f>'Summary (5)'!AH91</f>
        <v>#REF!</v>
      </c>
    </row>
    <row r="125" spans="1:35" s="524" customFormat="1">
      <c r="A125" s="523" t="s">
        <v>309</v>
      </c>
      <c r="B125" s="523"/>
      <c r="C125" s="525">
        <f>'Summary (5)'!E26</f>
        <v>0</v>
      </c>
      <c r="D125" s="525">
        <f>'Summary (5)'!F26</f>
        <v>0</v>
      </c>
      <c r="E125" s="525">
        <f>'Summary (5)'!G26</f>
        <v>0</v>
      </c>
      <c r="F125" s="525">
        <f>'Summary (5)'!H26</f>
        <v>0</v>
      </c>
      <c r="G125" s="525">
        <f>'Summary (5)'!I26</f>
        <v>0</v>
      </c>
      <c r="H125" s="525">
        <f>'Summary (5)'!J26</f>
        <v>0</v>
      </c>
      <c r="I125" s="525">
        <f>'Summary (5)'!K26</f>
        <v>0</v>
      </c>
      <c r="J125" s="525">
        <f>'Summary (5)'!L26</f>
        <v>0</v>
      </c>
      <c r="K125" s="525">
        <f>'Summary (5)'!M26</f>
        <v>0</v>
      </c>
      <c r="L125" s="525">
        <f>'Summary (5)'!N26</f>
        <v>0</v>
      </c>
      <c r="M125" s="525">
        <f>'Summary (5)'!O26</f>
        <v>0</v>
      </c>
      <c r="N125" s="525">
        <f>'Summary (5)'!P26</f>
        <v>0</v>
      </c>
      <c r="O125" s="525">
        <f>'Summary (5)'!Q26</f>
        <v>0</v>
      </c>
      <c r="P125" s="525">
        <f>'Summary (5)'!R26</f>
        <v>0</v>
      </c>
      <c r="Q125" s="525">
        <f>'Summary (5)'!S26</f>
        <v>0</v>
      </c>
      <c r="R125" s="525">
        <f>'Summary (5)'!T26</f>
        <v>0</v>
      </c>
      <c r="S125" s="525">
        <f>'Summary (5)'!U26</f>
        <v>0</v>
      </c>
      <c r="T125" s="525">
        <f>'Summary (5)'!V26</f>
        <v>0</v>
      </c>
      <c r="U125" s="525">
        <f>'Summary (5)'!W26</f>
        <v>0</v>
      </c>
      <c r="V125" s="525">
        <f>'Summary (5)'!X26</f>
        <v>0</v>
      </c>
      <c r="W125" s="525">
        <f>'Summary (5)'!Y26</f>
        <v>0</v>
      </c>
      <c r="X125" s="525">
        <f>'Summary (5)'!Z26</f>
        <v>0</v>
      </c>
      <c r="Y125" s="525">
        <f>'Summary (5)'!AA26</f>
        <v>0</v>
      </c>
      <c r="Z125" s="525">
        <f>'Summary (5)'!AB26</f>
        <v>0</v>
      </c>
      <c r="AA125" s="525">
        <f>'Summary (5)'!AC26</f>
        <v>0</v>
      </c>
      <c r="AB125" s="525">
        <f>'Summary (5)'!AD26</f>
        <v>0</v>
      </c>
      <c r="AC125" s="525">
        <f>'Summary (5)'!AE26</f>
        <v>0</v>
      </c>
      <c r="AD125" s="525">
        <f>'Summary (5)'!AF26</f>
        <v>0</v>
      </c>
      <c r="AE125" s="525">
        <f>'Summary (5)'!AG26</f>
        <v>0</v>
      </c>
      <c r="AF125" s="525">
        <f>'Summary (5)'!AH26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319" priority="3">
      <formula>$A14=""</formula>
    </cfRule>
  </conditionalFormatting>
  <conditionalFormatting sqref="C14:AF106">
    <cfRule type="expression" dxfId="318" priority="2">
      <formula>C$123&gt;C$122</formula>
    </cfRule>
  </conditionalFormatting>
  <conditionalFormatting sqref="C82:AF102">
    <cfRule type="expression" dxfId="317"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16" priority="16">
      <formula>LEN(TRIM(E14))=0</formula>
    </cfRule>
  </conditionalFormatting>
  <conditionalFormatting sqref="F91">
    <cfRule type="containsBlanks" dxfId="315" priority="12">
      <formula>LEN(TRIM(F91))=0</formula>
    </cfRule>
  </conditionalFormatting>
  <conditionalFormatting sqref="I91">
    <cfRule type="containsBlanks" dxfId="314" priority="11">
      <formula>LEN(TRIM(I91))=0</formula>
    </cfRule>
  </conditionalFormatting>
  <conditionalFormatting sqref="L91">
    <cfRule type="containsBlanks" dxfId="313" priority="10">
      <formula>LEN(TRIM(L91))=0</formula>
    </cfRule>
  </conditionalFormatting>
  <conditionalFormatting sqref="O91">
    <cfRule type="containsBlanks" dxfId="312" priority="9">
      <formula>LEN(TRIM(O91))=0</formula>
    </cfRule>
  </conditionalFormatting>
  <conditionalFormatting sqref="R91">
    <cfRule type="containsBlanks" dxfId="311" priority="8">
      <formula>LEN(TRIM(R91))=0</formula>
    </cfRule>
  </conditionalFormatting>
  <conditionalFormatting sqref="U91">
    <cfRule type="containsBlanks" dxfId="310" priority="7">
      <formula>LEN(TRIM(U91))=0</formula>
    </cfRule>
  </conditionalFormatting>
  <conditionalFormatting sqref="X91">
    <cfRule type="containsBlanks" dxfId="309" priority="6">
      <formula>LEN(TRIM(X91))=0</formula>
    </cfRule>
  </conditionalFormatting>
  <conditionalFormatting sqref="AA91">
    <cfRule type="containsBlanks" dxfId="308" priority="5">
      <formula>LEN(TRIM(AA91))=0</formula>
    </cfRule>
  </conditionalFormatting>
  <conditionalFormatting sqref="AD91">
    <cfRule type="containsBlanks" dxfId="307" priority="4">
      <formula>LEN(TRIM(AD91))=0</formula>
    </cfRule>
  </conditionalFormatting>
  <dataValidations disablePrompts="1" count="1">
    <dataValidation type="whole" allowBlank="1" showInputMessage="1" showErrorMessage="1" sqref="AC57:AC66 Z57:Z66 W57:W66 T57:T66 Q57:Q66 N57:N66 K57:K66 H57:H66 E57:E66 AF57:AF66" xr:uid="{D4213E45-BCE7-4B3B-8FC8-38D5964EEE8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51" id="{B5AD01DE-9652-4519-9579-207E2C38EE42}">
            <xm:f>C$120&gt;'Summary - SS'!#REF!</xm:f>
            <x14:dxf>
              <fill>
                <patternFill>
                  <bgColor theme="0" tint="-0.499984740745262"/>
                </patternFill>
              </fill>
            </x14:dxf>
          </x14:cfRule>
          <xm:sqref>C9:AF106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8"/>
  <sheetViews>
    <sheetView showZeros="0" zoomScale="115" zoomScaleNormal="115" workbookViewId="0">
      <pane ySplit="2" topLeftCell="A130" activePane="bottomLeft" state="frozen"/>
      <selection activeCell="B9" sqref="B9:I9"/>
      <selection pane="bottomLeft" activeCell="B9" sqref="B9:I9"/>
    </sheetView>
  </sheetViews>
  <sheetFormatPr defaultColWidth="10.81640625" defaultRowHeight="12.5"/>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customWidth="1"/>
    <col min="7" max="7" width="16" style="703" customWidth="1"/>
    <col min="8" max="8" width="20.54296875" style="703" customWidth="1"/>
    <col min="9" max="9" width="20.54296875" style="8" customWidth="1"/>
    <col min="10" max="10" width="19.7265625" style="8" customWidth="1"/>
    <col min="11" max="16384" width="10.81640625" style="8"/>
  </cols>
  <sheetData>
    <row r="1" spans="1:10" ht="13.5" thickBot="1">
      <c r="A1" s="9" t="s">
        <v>325</v>
      </c>
      <c r="B1" s="1567" t="s">
        <v>326</v>
      </c>
      <c r="C1" s="1567"/>
      <c r="I1" s="685" t="s">
        <v>327</v>
      </c>
      <c r="J1" s="686" t="s">
        <v>328</v>
      </c>
    </row>
    <row r="2" spans="1:10" ht="27.75" customHeight="1" thickBot="1">
      <c r="A2" s="222">
        <f>'Summary (5)'!B12</f>
        <v>0</v>
      </c>
      <c r="B2" s="1645"/>
      <c r="C2" s="1646"/>
      <c r="D2" s="665"/>
      <c r="F2" s="207"/>
      <c r="I2" s="687" t="str">
        <f>IFERROR(VLOOKUP(B2,'Dropdown Lists'!F:G,2,FALSE), "auto-populate")</f>
        <v>auto-populate</v>
      </c>
      <c r="J2" s="688" t="str">
        <f>IFERROR(VLOOKUP(B2,'Dropdown Lists'!F:H,3,FALSE),"auto-populate")</f>
        <v>auto-populate</v>
      </c>
    </row>
    <row r="3" spans="1:10" s="4" customFormat="1" ht="39">
      <c r="A3" s="718" t="s">
        <v>329</v>
      </c>
      <c r="B3" s="211" t="s">
        <v>317</v>
      </c>
      <c r="C3" s="212" t="s">
        <v>318</v>
      </c>
      <c r="D3" s="211" t="s">
        <v>330</v>
      </c>
      <c r="E3" s="211" t="s">
        <v>331</v>
      </c>
      <c r="F3" s="663" t="s">
        <v>332</v>
      </c>
      <c r="G3" s="704"/>
      <c r="H3" s="704"/>
      <c r="I3" s="14"/>
    </row>
    <row r="4" spans="1:10">
      <c r="A4" s="826">
        <f>'Salary Detail (5)'!A15</f>
        <v>0</v>
      </c>
      <c r="B4" s="6" t="e" cm="1">
        <f t="array" ref="B4">INDEX('Salary Detail (5)'!$C15:$BT15,0,MATCH(1,('Salary Detail (5)'!$C$14:$BT$14='Budget Narrative (5)'!$B$3)*('Salary Detail (5)'!$C$75:$BT$75='Budget Narrative (5)'!$I$2),0))</f>
        <v>#N/A</v>
      </c>
      <c r="C4" s="195" t="e">
        <f t="array" ref="C4">INDEX('Salary Detail (5)'!$C15:$BT15,0,MATCH(1,('Salary Detail (5)'!$C$13:$BT$13="New")*('Salary Detail (5)'!$C$75:$BT$75='Budget Narrative (5)'!$I$2),0))</f>
        <v>#N/A</v>
      </c>
      <c r="D4" s="653"/>
      <c r="E4" s="653"/>
      <c r="F4" s="664"/>
      <c r="I4" s="7"/>
      <c r="J4" s="14"/>
    </row>
    <row r="5" spans="1:10">
      <c r="A5" s="826">
        <f>'Salary Detail (5)'!A16</f>
        <v>0</v>
      </c>
      <c r="B5" s="6" t="e">
        <f t="array" ref="B5">INDEX('Salary Detail (5)'!$C16:$BT16,0,MATCH(1,('Salary Detail (5)'!$C$14:$BT$14='Budget Narrative (5)'!$B$3)*('Salary Detail (5)'!$C$75:$BT$75='Budget Narrative (5)'!$I$2),0))</f>
        <v>#N/A</v>
      </c>
      <c r="C5" s="195" t="e">
        <f t="array" ref="C5">INDEX('Salary Detail (5)'!$C16:$BT16,0,MATCH(1,('Salary Detail (5)'!$C$13:$BT$13="New")*('Salary Detail (5)'!$C$75:$BT$75='Budget Narrative (5)'!$I$2),0))</f>
        <v>#N/A</v>
      </c>
      <c r="D5" s="653"/>
      <c r="E5" s="10"/>
      <c r="F5" s="664"/>
      <c r="I5" s="208"/>
      <c r="J5" s="14"/>
    </row>
    <row r="6" spans="1:10">
      <c r="A6" s="826">
        <f>'Salary Detail (5)'!A17</f>
        <v>0</v>
      </c>
      <c r="B6" s="6" t="e">
        <f t="array" ref="B6">INDEX('Salary Detail (5)'!$C17:$BT17,0,MATCH(1,('Salary Detail (5)'!$C$14:$BT$14='Budget Narrative (5)'!$B$3)*('Salary Detail (5)'!$C$75:$BT$75='Budget Narrative (5)'!$I$2),0))</f>
        <v>#N/A</v>
      </c>
      <c r="C6" s="195" t="e">
        <f t="array" ref="C6">INDEX('Salary Detail (5)'!$C17:$BT17,0,MATCH(1,('Salary Detail (5)'!$C$13:$BT$13="New")*('Salary Detail (5)'!$C$75:$BT$75='Budget Narrative (5)'!$I$2),0))</f>
        <v>#N/A</v>
      </c>
      <c r="D6" s="653"/>
      <c r="E6" s="10"/>
      <c r="F6" s="664"/>
      <c r="I6" s="209"/>
      <c r="J6" s="14"/>
    </row>
    <row r="7" spans="1:10">
      <c r="A7" s="826">
        <f>'Salary Detail (5)'!A18</f>
        <v>0</v>
      </c>
      <c r="B7" s="6" t="e">
        <f t="array" ref="B7">INDEX('Salary Detail (5)'!$C18:$BT18,0,MATCH(1,('Salary Detail (5)'!$C$14:$BT$14='Budget Narrative (5)'!$B$3)*('Salary Detail (5)'!$C$75:$BT$75='Budget Narrative (5)'!$I$2),0))</f>
        <v>#N/A</v>
      </c>
      <c r="C7" s="195" t="e">
        <f t="array" ref="C7">INDEX('Salary Detail (5)'!$C18:$BT18,0,MATCH(1,('Salary Detail (5)'!$C$13:$BT$13="New")*('Salary Detail (5)'!$C$75:$BT$75='Budget Narrative (5)'!$I$2),0))</f>
        <v>#N/A</v>
      </c>
      <c r="D7" s="653"/>
      <c r="E7" s="10"/>
      <c r="F7" s="664"/>
      <c r="I7" s="7"/>
      <c r="J7" s="14"/>
    </row>
    <row r="8" spans="1:10">
      <c r="A8" s="826">
        <f>'Salary Detail (5)'!A19</f>
        <v>0</v>
      </c>
      <c r="B8" s="6" t="e">
        <f t="array" ref="B8">INDEX('Salary Detail (5)'!$C19:$BT19,0,MATCH(1,('Salary Detail (5)'!$C$14:$BT$14='Budget Narrative (5)'!$B$3)*('Salary Detail (5)'!$C$75:$BT$75='Budget Narrative (5)'!$I$2),0))</f>
        <v>#N/A</v>
      </c>
      <c r="C8" s="195" t="e">
        <f t="array" ref="C8">INDEX('Salary Detail (5)'!$C19:$BT19,0,MATCH(1,('Salary Detail (5)'!$C$13:$BT$13="New")*('Salary Detail (5)'!$C$75:$BT$75='Budget Narrative (5)'!$I$2),0))</f>
        <v>#N/A</v>
      </c>
      <c r="D8" s="653"/>
      <c r="E8" s="10"/>
      <c r="F8" s="664"/>
      <c r="I8" s="7"/>
      <c r="J8" s="14"/>
    </row>
    <row r="9" spans="1:10">
      <c r="A9" s="826">
        <f>'Salary Detail (5)'!A20</f>
        <v>0</v>
      </c>
      <c r="B9" s="6" t="e">
        <f t="array" ref="B9">INDEX('Salary Detail (5)'!$C20:$BT20,0,MATCH(1,('Salary Detail (5)'!$C$14:$BT$14='Budget Narrative (5)'!$B$3)*('Salary Detail (5)'!$C$75:$BT$75='Budget Narrative (5)'!$I$2),0))</f>
        <v>#N/A</v>
      </c>
      <c r="C9" s="195" t="e">
        <f t="array" ref="C9">INDEX('Salary Detail (5)'!$C20:$BT20,0,MATCH(1,('Salary Detail (5)'!$C$13:$BT$13="New")*('Salary Detail (5)'!$C$75:$BT$75='Budget Narrative (5)'!$I$2),0))</f>
        <v>#N/A</v>
      </c>
      <c r="D9" s="653"/>
      <c r="E9" s="10"/>
      <c r="F9" s="664"/>
      <c r="I9" s="7"/>
      <c r="J9" s="14"/>
    </row>
    <row r="10" spans="1:10">
      <c r="A10" s="826">
        <f>'Salary Detail (5)'!A21</f>
        <v>0</v>
      </c>
      <c r="B10" s="6" t="e">
        <f t="array" ref="B10">INDEX('Salary Detail (5)'!$C21:$BT21,0,MATCH(1,('Salary Detail (5)'!$C$14:$BT$14='Budget Narrative (5)'!$B$3)*('Salary Detail (5)'!$C$75:$BT$75='Budget Narrative (5)'!$I$2),0))</f>
        <v>#N/A</v>
      </c>
      <c r="C10" s="195" t="e">
        <f t="array" ref="C10">INDEX('Salary Detail (5)'!$C21:$BT21,0,MATCH(1,('Salary Detail (5)'!$C$13:$BT$13="New")*('Salary Detail (5)'!$C$75:$BT$75='Budget Narrative (5)'!$I$2),0))</f>
        <v>#N/A</v>
      </c>
      <c r="D10" s="653"/>
      <c r="E10" s="10"/>
      <c r="F10" s="664"/>
      <c r="I10" s="7"/>
      <c r="J10" s="14"/>
    </row>
    <row r="11" spans="1:10">
      <c r="A11" s="826">
        <f>'Salary Detail (5)'!A22</f>
        <v>0</v>
      </c>
      <c r="B11" s="6" t="e">
        <f t="array" ref="B11">INDEX('Salary Detail (5)'!$C22:$BT22,0,MATCH(1,('Salary Detail (5)'!$C$14:$BT$14='Budget Narrative (5)'!$B$3)*('Salary Detail (5)'!$C$75:$BT$75='Budget Narrative (5)'!$I$2),0))</f>
        <v>#N/A</v>
      </c>
      <c r="C11" s="195" t="e">
        <f t="array" ref="C11">INDEX('Salary Detail (5)'!$C22:$BT22,0,MATCH(1,('Salary Detail (5)'!$C$13:$BT$13="New")*('Salary Detail (5)'!$C$75:$BT$75='Budget Narrative (5)'!$I$2),0))</f>
        <v>#N/A</v>
      </c>
      <c r="D11" s="653"/>
      <c r="E11" s="10"/>
      <c r="F11" s="664"/>
      <c r="I11" s="7"/>
      <c r="J11" s="14"/>
    </row>
    <row r="12" spans="1:10">
      <c r="A12" s="826">
        <f>'Salary Detail (5)'!A23</f>
        <v>0</v>
      </c>
      <c r="B12" s="6" t="e">
        <f t="array" ref="B12">INDEX('Salary Detail (5)'!$C23:$BT23,0,MATCH(1,('Salary Detail (5)'!$C$14:$BT$14='Budget Narrative (5)'!$B$3)*('Salary Detail (5)'!$C$75:$BT$75='Budget Narrative (5)'!$I$2),0))</f>
        <v>#N/A</v>
      </c>
      <c r="C12" s="195" t="e">
        <f t="array" ref="C12">INDEX('Salary Detail (5)'!$C23:$BT23,0,MATCH(1,('Salary Detail (5)'!$C$13:$BT$13="New")*('Salary Detail (5)'!$C$75:$BT$75='Budget Narrative (5)'!$I$2),0))</f>
        <v>#N/A</v>
      </c>
      <c r="D12" s="653"/>
      <c r="E12" s="10"/>
      <c r="F12" s="664"/>
      <c r="I12" s="7"/>
      <c r="J12" s="14"/>
    </row>
    <row r="13" spans="1:10">
      <c r="A13" s="826">
        <f>'Salary Detail (5)'!A24</f>
        <v>0</v>
      </c>
      <c r="B13" s="6" t="e">
        <f t="array" ref="B13">INDEX('Salary Detail (5)'!$C24:$BT24,0,MATCH(1,('Salary Detail (5)'!$C$14:$BT$14='Budget Narrative (5)'!$B$3)*('Salary Detail (5)'!$C$75:$BT$75='Budget Narrative (5)'!$I$2),0))</f>
        <v>#N/A</v>
      </c>
      <c r="C13" s="195" t="e">
        <f t="array" ref="C13">INDEX('Salary Detail (5)'!$C24:$BT24,0,MATCH(1,('Salary Detail (5)'!$C$13:$BT$13="New")*('Salary Detail (5)'!$C$75:$BT$75='Budget Narrative (5)'!$I$2),0))</f>
        <v>#N/A</v>
      </c>
      <c r="D13" s="653"/>
      <c r="E13" s="10"/>
      <c r="F13" s="664"/>
      <c r="I13" s="7"/>
      <c r="J13" s="14"/>
    </row>
    <row r="14" spans="1:10">
      <c r="A14" s="826">
        <f>'Salary Detail (5)'!A25</f>
        <v>0</v>
      </c>
      <c r="B14" s="6" t="e">
        <f t="array" ref="B14">INDEX('Salary Detail (5)'!$C25:$BT25,0,MATCH(1,('Salary Detail (5)'!$C$14:$BT$14='Budget Narrative (5)'!$B$3)*('Salary Detail (5)'!$C$75:$BT$75='Budget Narrative (5)'!$I$2),0))</f>
        <v>#N/A</v>
      </c>
      <c r="C14" s="427" t="e">
        <f t="array" ref="C14">INDEX('Salary Detail (5)'!$C25:$BT25,0,MATCH(1,('Salary Detail (5)'!$C$13:$BT$13="New")*('Salary Detail (5)'!$C$75:$BT$75='Budget Narrative (5)'!$I$2),0))</f>
        <v>#N/A</v>
      </c>
      <c r="D14" s="653"/>
      <c r="E14" s="10"/>
      <c r="F14" s="664"/>
      <c r="I14" s="7"/>
      <c r="J14" s="14"/>
    </row>
    <row r="15" spans="1:10">
      <c r="A15" s="826">
        <f>'Salary Detail (5)'!A26</f>
        <v>0</v>
      </c>
      <c r="B15" s="6" t="e">
        <f t="array" ref="B15">INDEX('Salary Detail (5)'!$C26:$BT26,0,MATCH(1,('Salary Detail (5)'!$C$14:$BT$14='Budget Narrative (5)'!$B$3)*('Salary Detail (5)'!$C$75:$BT$75='Budget Narrative (5)'!$I$2),0))</f>
        <v>#N/A</v>
      </c>
      <c r="C15" s="427" t="e">
        <f t="array" ref="C15">INDEX('Salary Detail (5)'!$C26:$BT26,0,MATCH(1,('Salary Detail (5)'!$C$13:$BT$13="New")*('Salary Detail (5)'!$C$75:$BT$75='Budget Narrative (5)'!$I$2),0))</f>
        <v>#N/A</v>
      </c>
      <c r="D15" s="653"/>
      <c r="E15" s="10"/>
      <c r="F15" s="664"/>
      <c r="I15" s="7"/>
      <c r="J15" s="14"/>
    </row>
    <row r="16" spans="1:10">
      <c r="A16" s="826">
        <f>'Salary Detail (5)'!A27</f>
        <v>0</v>
      </c>
      <c r="B16" s="6" t="e">
        <f t="array" ref="B16">INDEX('Salary Detail (5)'!$C27:$BT27,0,MATCH(1,('Salary Detail (5)'!$C$14:$BT$14='Budget Narrative (5)'!$B$3)*('Salary Detail (5)'!$C$75:$BT$75='Budget Narrative (5)'!$I$2),0))</f>
        <v>#N/A</v>
      </c>
      <c r="C16" s="427" t="e">
        <f t="array" ref="C16">INDEX('Salary Detail (5)'!$C27:$BT27,0,MATCH(1,('Salary Detail (5)'!$C$13:$BT$13="New")*('Salary Detail (5)'!$C$75:$BT$75='Budget Narrative (5)'!$I$2),0))</f>
        <v>#N/A</v>
      </c>
      <c r="D16" s="653"/>
      <c r="E16" s="10"/>
      <c r="F16" s="664"/>
      <c r="I16" s="7"/>
      <c r="J16" s="14"/>
    </row>
    <row r="17" spans="1:10">
      <c r="A17" s="826">
        <f>'Salary Detail (5)'!A28</f>
        <v>0</v>
      </c>
      <c r="B17" s="6" t="e">
        <f t="array" ref="B17">INDEX('Salary Detail (5)'!$C28:$BT28,0,MATCH(1,('Salary Detail (5)'!$C$14:$BT$14='Budget Narrative (5)'!$B$3)*('Salary Detail (5)'!$C$75:$BT$75='Budget Narrative (5)'!$I$2),0))</f>
        <v>#N/A</v>
      </c>
      <c r="C17" s="195" t="e">
        <f t="array" ref="C17">INDEX('Salary Detail (5)'!$C28:$BT28,0,MATCH(1,('Salary Detail (5)'!$C$13:$BT$13="New")*('Salary Detail (5)'!$C$75:$BT$75='Budget Narrative (5)'!$I$2),0))</f>
        <v>#N/A</v>
      </c>
      <c r="D17" s="653"/>
      <c r="E17" s="10"/>
      <c r="F17" s="664"/>
      <c r="I17" s="7"/>
      <c r="J17" s="14"/>
    </row>
    <row r="18" spans="1:10">
      <c r="A18" s="826">
        <f>'Salary Detail (5)'!A29</f>
        <v>0</v>
      </c>
      <c r="B18" s="6" t="e">
        <f t="array" ref="B18">INDEX('Salary Detail (5)'!$C29:$BT29,0,MATCH(1,('Salary Detail (5)'!$C$14:$BT$14='Budget Narrative (5)'!$B$3)*('Salary Detail (5)'!$C$75:$BT$75='Budget Narrative (5)'!$I$2),0))</f>
        <v>#N/A</v>
      </c>
      <c r="C18" s="195" t="e">
        <f t="array" ref="C18">INDEX('Salary Detail (5)'!$C29:$BT29,0,MATCH(1,('Salary Detail (5)'!$C$13:$BT$13="New")*('Salary Detail (5)'!$C$75:$BT$75='Budget Narrative (5)'!$I$2),0))</f>
        <v>#N/A</v>
      </c>
      <c r="D18" s="653"/>
      <c r="E18" s="10"/>
      <c r="F18" s="664"/>
      <c r="I18" s="7"/>
      <c r="J18" s="14"/>
    </row>
    <row r="19" spans="1:10">
      <c r="A19" s="826">
        <f>'Salary Detail (5)'!A30</f>
        <v>0</v>
      </c>
      <c r="B19" s="6" t="e">
        <f t="array" ref="B19">INDEX('Salary Detail (5)'!$C30:$BT30,0,MATCH(1,('Salary Detail (5)'!$C$14:$BT$14='Budget Narrative (5)'!$B$3)*('Salary Detail (5)'!$C$75:$BT$75='Budget Narrative (5)'!$I$2),0))</f>
        <v>#N/A</v>
      </c>
      <c r="C19" s="195" t="e">
        <f t="array" ref="C19">INDEX('Salary Detail (5)'!$C30:$BT30,0,MATCH(1,('Salary Detail (5)'!$C$13:$BT$13="New")*('Salary Detail (5)'!$C$75:$BT$75='Budget Narrative (5)'!$I$2),0))</f>
        <v>#N/A</v>
      </c>
      <c r="D19" s="653"/>
      <c r="E19" s="10"/>
      <c r="F19" s="664"/>
      <c r="I19" s="7"/>
      <c r="J19" s="14"/>
    </row>
    <row r="20" spans="1:10">
      <c r="A20" s="826">
        <f>'Salary Detail (5)'!A31</f>
        <v>0</v>
      </c>
      <c r="B20" s="6" t="e">
        <f t="array" ref="B20">INDEX('Salary Detail (5)'!$C31:$BT31,0,MATCH(1,('Salary Detail (5)'!$C$14:$BT$14='Budget Narrative (5)'!$B$3)*('Salary Detail (5)'!$C$75:$BT$75='Budget Narrative (5)'!$I$2),0))</f>
        <v>#N/A</v>
      </c>
      <c r="C20" s="195" t="e">
        <f t="array" ref="C20">INDEX('Salary Detail (5)'!$C31:$BT31,0,MATCH(1,('Salary Detail (5)'!$C$13:$BT$13="New")*('Salary Detail (5)'!$C$75:$BT$75='Budget Narrative (5)'!$I$2),0))</f>
        <v>#N/A</v>
      </c>
      <c r="D20" s="653"/>
      <c r="E20" s="10"/>
      <c r="F20" s="664"/>
      <c r="I20" s="7"/>
      <c r="J20" s="14"/>
    </row>
    <row r="21" spans="1:10">
      <c r="A21" s="826">
        <f>'Salary Detail (5)'!A32</f>
        <v>0</v>
      </c>
      <c r="B21" s="6" t="e">
        <f t="array" ref="B21">INDEX('Salary Detail (5)'!$C32:$BT32,0,MATCH(1,('Salary Detail (5)'!$C$14:$BT$14='Budget Narrative (5)'!$B$3)*('Salary Detail (5)'!$C$75:$BT$75='Budget Narrative (5)'!$I$2),0))</f>
        <v>#N/A</v>
      </c>
      <c r="C21" s="195" t="e">
        <f t="array" ref="C21">INDEX('Salary Detail (5)'!$C32:$BT32,0,MATCH(1,('Salary Detail (5)'!$C$13:$BT$13="New")*('Salary Detail (5)'!$C$75:$BT$75='Budget Narrative (5)'!$I$2),0))</f>
        <v>#N/A</v>
      </c>
      <c r="D21" s="653"/>
      <c r="E21" s="10"/>
      <c r="F21" s="664"/>
      <c r="I21" s="7"/>
      <c r="J21" s="14"/>
    </row>
    <row r="22" spans="1:10">
      <c r="A22" s="826">
        <f>'Salary Detail (5)'!A33</f>
        <v>0</v>
      </c>
      <c r="B22" s="6" t="e">
        <f t="array" ref="B22">INDEX('Salary Detail (5)'!$C33:$BT33,0,MATCH(1,('Salary Detail (5)'!$C$14:$BT$14='Budget Narrative (5)'!$B$3)*('Salary Detail (5)'!$C$75:$BT$75='Budget Narrative (5)'!$I$2),0))</f>
        <v>#N/A</v>
      </c>
      <c r="C22" s="195" t="e">
        <f t="array" ref="C22">INDEX('Salary Detail (5)'!$C33:$BT33,0,MATCH(1,('Salary Detail (5)'!$C$13:$BT$13="New")*('Salary Detail (5)'!$C$75:$BT$75='Budget Narrative (5)'!$I$2),0))</f>
        <v>#N/A</v>
      </c>
      <c r="D22" s="653"/>
      <c r="E22" s="10"/>
      <c r="F22" s="664"/>
      <c r="I22" s="7"/>
      <c r="J22" s="14"/>
    </row>
    <row r="23" spans="1:10">
      <c r="A23" s="826">
        <f>'Salary Detail (5)'!A34</f>
        <v>0</v>
      </c>
      <c r="B23" s="6" t="e">
        <f t="array" ref="B23">INDEX('Salary Detail (5)'!$C34:$BT34,0,MATCH(1,('Salary Detail (5)'!$C$14:$BT$14='Budget Narrative (5)'!$B$3)*('Salary Detail (5)'!$C$75:$BT$75='Budget Narrative (5)'!$I$2),0))</f>
        <v>#N/A</v>
      </c>
      <c r="C23" s="195" t="e">
        <f t="array" ref="C23">INDEX('Salary Detail (5)'!$C34:$BT34,0,MATCH(1,('Salary Detail (5)'!$C$13:$BT$13="New")*('Salary Detail (5)'!$C$75:$BT$75='Budget Narrative (5)'!$I$2),0))</f>
        <v>#N/A</v>
      </c>
      <c r="D23" s="653"/>
      <c r="E23" s="10"/>
      <c r="F23" s="664"/>
      <c r="I23" s="7"/>
      <c r="J23" s="14"/>
    </row>
    <row r="24" spans="1:10">
      <c r="A24" s="826">
        <f>'Salary Detail (5)'!A35</f>
        <v>0</v>
      </c>
      <c r="B24" s="6" t="e">
        <f t="array" ref="B24">INDEX('Salary Detail (5)'!$C35:$BT35,0,MATCH(1,('Salary Detail (5)'!$C$14:$BT$14='Budget Narrative (5)'!$B$3)*('Salary Detail (5)'!$C$75:$BT$75='Budget Narrative (5)'!$I$2),0))</f>
        <v>#N/A</v>
      </c>
      <c r="C24" s="195" t="e">
        <f t="array" ref="C24">INDEX('Salary Detail (5)'!$C35:$BT35,0,MATCH(1,('Salary Detail (5)'!$C$13:$BT$13="New")*('Salary Detail (5)'!$C$75:$BT$75='Budget Narrative (5)'!$I$2),0))</f>
        <v>#N/A</v>
      </c>
      <c r="D24" s="653"/>
      <c r="E24" s="10"/>
      <c r="F24" s="664"/>
      <c r="I24" s="7"/>
      <c r="J24" s="14"/>
    </row>
    <row r="25" spans="1:10">
      <c r="A25" s="826">
        <f>'Salary Detail (5)'!A36</f>
        <v>0</v>
      </c>
      <c r="B25" s="6" t="e">
        <f t="array" ref="B25">INDEX('Salary Detail (5)'!$C36:$BT36,0,MATCH(1,('Salary Detail (5)'!$C$14:$BT$14='Budget Narrative (5)'!$B$3)*('Salary Detail (5)'!$C$75:$BT$75='Budget Narrative (5)'!$I$2),0))</f>
        <v>#N/A</v>
      </c>
      <c r="C25" s="195" t="e">
        <f t="array" ref="C25">INDEX('Salary Detail (5)'!$C36:$BT36,0,MATCH(1,('Salary Detail (5)'!$C$13:$BT$13="New")*('Salary Detail (5)'!$C$75:$BT$75='Budget Narrative (5)'!$I$2),0))</f>
        <v>#N/A</v>
      </c>
      <c r="D25" s="653"/>
      <c r="E25" s="10"/>
      <c r="F25" s="664"/>
      <c r="I25" s="7"/>
      <c r="J25" s="14"/>
    </row>
    <row r="26" spans="1:10">
      <c r="A26" s="826">
        <f>'Salary Detail (5)'!A37</f>
        <v>0</v>
      </c>
      <c r="B26" s="6" t="e">
        <f t="array" ref="B26">INDEX('Salary Detail (5)'!$C37:$BT37,0,MATCH(1,('Salary Detail (5)'!$C$14:$BT$14='Budget Narrative (5)'!$B$3)*('Salary Detail (5)'!$C$75:$BT$75='Budget Narrative (5)'!$I$2),0))</f>
        <v>#N/A</v>
      </c>
      <c r="C26" s="195" t="e">
        <f t="array" ref="C26">INDEX('Salary Detail (5)'!$C37:$BT37,0,MATCH(1,('Salary Detail (5)'!$C$13:$BT$13="New")*('Salary Detail (5)'!$C$75:$BT$75='Budget Narrative (5)'!$I$2),0))</f>
        <v>#N/A</v>
      </c>
      <c r="D26" s="653"/>
      <c r="E26" s="10"/>
      <c r="F26" s="664"/>
      <c r="J26" s="14"/>
    </row>
    <row r="27" spans="1:10">
      <c r="A27" s="826">
        <f>'Salary Detail (5)'!A38</f>
        <v>0</v>
      </c>
      <c r="B27" s="6" t="e">
        <f t="array" ref="B27">INDEX('Salary Detail (5)'!$C38:$BT38,0,MATCH(1,('Salary Detail (5)'!$C$14:$BT$14='Budget Narrative (5)'!$B$3)*('Salary Detail (5)'!$C$75:$BT$75='Budget Narrative (5)'!$I$2),0))</f>
        <v>#N/A</v>
      </c>
      <c r="C27" s="195" t="e">
        <f t="array" ref="C27">INDEX('Salary Detail (5)'!$C38:$BT38,0,MATCH(1,('Salary Detail (5)'!$C$13:$BT$13="New")*('Salary Detail (5)'!$C$75:$BT$75='Budget Narrative (5)'!$I$2),0))</f>
        <v>#N/A</v>
      </c>
      <c r="D27" s="653"/>
      <c r="E27" s="10"/>
      <c r="F27" s="664"/>
      <c r="I27" s="7"/>
      <c r="J27" s="14"/>
    </row>
    <row r="28" spans="1:10">
      <c r="A28" s="826">
        <f>'Salary Detail (5)'!A39</f>
        <v>0</v>
      </c>
      <c r="B28" s="6" t="e">
        <f t="array" ref="B28">INDEX('Salary Detail (5)'!$C39:$BT39,0,MATCH(1,('Salary Detail (5)'!$C$14:$BT$14='Budget Narrative (5)'!$B$3)*('Salary Detail (5)'!$C$75:$BT$75='Budget Narrative (5)'!$I$2),0))</f>
        <v>#N/A</v>
      </c>
      <c r="C28" s="195" t="e">
        <f t="array" ref="C28">INDEX('Salary Detail (5)'!$C39:$BT39,0,MATCH(1,('Salary Detail (5)'!$C$13:$BT$13="New")*('Salary Detail (5)'!$C$75:$BT$75='Budget Narrative (5)'!$I$2),0))</f>
        <v>#N/A</v>
      </c>
      <c r="D28" s="653"/>
      <c r="E28" s="10"/>
      <c r="F28" s="664"/>
      <c r="I28" s="7"/>
      <c r="J28" s="14"/>
    </row>
    <row r="29" spans="1:10">
      <c r="A29" s="826">
        <f>'Salary Detail (5)'!A40</f>
        <v>0</v>
      </c>
      <c r="B29" s="6" t="e">
        <f t="array" ref="B29">INDEX('Salary Detail (5)'!$C40:$BT40,0,MATCH(1,('Salary Detail (5)'!$C$14:$BT$14='Budget Narrative (5)'!$B$3)*('Salary Detail (5)'!$C$75:$BT$75='Budget Narrative (5)'!$I$2),0))</f>
        <v>#N/A</v>
      </c>
      <c r="C29" s="195" t="e">
        <f t="array" ref="C29">INDEX('Salary Detail (5)'!$C40:$BT40,0,MATCH(1,('Salary Detail (5)'!$C$13:$BT$13="New")*('Salary Detail (5)'!$C$75:$BT$75='Budget Narrative (5)'!$I$2),0))</f>
        <v>#N/A</v>
      </c>
      <c r="D29" s="653"/>
      <c r="E29" s="10"/>
      <c r="F29" s="664"/>
      <c r="I29" s="7"/>
      <c r="J29" s="14"/>
    </row>
    <row r="30" spans="1:10">
      <c r="A30" s="826">
        <f>'Salary Detail (5)'!A41</f>
        <v>0</v>
      </c>
      <c r="B30" s="6" t="e">
        <f t="array" ref="B30">INDEX('Salary Detail (5)'!$C41:$BT41,0,MATCH(1,('Salary Detail (5)'!$C$14:$BT$14='Budget Narrative (5)'!$B$3)*('Salary Detail (5)'!$C$75:$BT$75='Budget Narrative (5)'!$I$2),0))</f>
        <v>#N/A</v>
      </c>
      <c r="C30" s="195" t="e">
        <f t="array" ref="C30">INDEX('Salary Detail (5)'!$C41:$BT41,0,MATCH(1,('Salary Detail (5)'!$C$13:$BT$13="New")*('Salary Detail (5)'!$C$75:$BT$75='Budget Narrative (5)'!$I$2),0))</f>
        <v>#N/A</v>
      </c>
      <c r="D30" s="653"/>
      <c r="E30" s="10"/>
      <c r="F30" s="664"/>
      <c r="I30" s="7"/>
      <c r="J30" s="14"/>
    </row>
    <row r="31" spans="1:10">
      <c r="A31" s="826">
        <f>'Salary Detail (5)'!A42</f>
        <v>0</v>
      </c>
      <c r="B31" s="6" t="e">
        <f t="array" ref="B31">INDEX('Salary Detail (5)'!$C42:$BT42,0,MATCH(1,('Salary Detail (5)'!$C$14:$BT$14='Budget Narrative (5)'!$B$3)*('Salary Detail (5)'!$C$75:$BT$75='Budget Narrative (5)'!$I$2),0))</f>
        <v>#N/A</v>
      </c>
      <c r="C31" s="195" t="e">
        <f t="array" ref="C31">INDEX('Salary Detail (5)'!$C42:$BT42,0,MATCH(1,('Salary Detail (5)'!$C$13:$BT$13="New")*('Salary Detail (5)'!$C$75:$BT$75='Budget Narrative (5)'!$I$2),0))</f>
        <v>#N/A</v>
      </c>
      <c r="D31" s="653"/>
      <c r="E31" s="10"/>
      <c r="F31" s="664"/>
      <c r="I31" s="7"/>
      <c r="J31" s="14"/>
    </row>
    <row r="32" spans="1:10">
      <c r="A32" s="826">
        <f>'Salary Detail (5)'!A43</f>
        <v>0</v>
      </c>
      <c r="B32" s="6" t="e">
        <f t="array" ref="B32">INDEX('Salary Detail (5)'!$C43:$BT43,0,MATCH(1,('Salary Detail (5)'!$C$14:$BT$14='Budget Narrative (5)'!$B$3)*('Salary Detail (5)'!$C$75:$BT$75='Budget Narrative (5)'!$I$2),0))</f>
        <v>#N/A</v>
      </c>
      <c r="C32" s="195" t="e">
        <f t="array" ref="C32">INDEX('Salary Detail (5)'!$C43:$BT43,0,MATCH(1,('Salary Detail (5)'!$C$13:$BT$13="New")*('Salary Detail (5)'!$C$75:$BT$75='Budget Narrative (5)'!$I$2),0))</f>
        <v>#N/A</v>
      </c>
      <c r="D32" s="653"/>
      <c r="E32" s="10"/>
      <c r="F32" s="664"/>
      <c r="I32" s="7"/>
      <c r="J32" s="14"/>
    </row>
    <row r="33" spans="1:10">
      <c r="A33" s="826">
        <f>'Salary Detail (5)'!A44</f>
        <v>0</v>
      </c>
      <c r="B33" s="6" t="e">
        <f t="array" ref="B33">INDEX('Salary Detail (5)'!$C44:$BT44,0,MATCH(1,('Salary Detail (5)'!$C$14:$BT$14='Budget Narrative (5)'!$B$3)*('Salary Detail (5)'!$C$75:$BT$75='Budget Narrative (5)'!$I$2),0))</f>
        <v>#N/A</v>
      </c>
      <c r="C33" s="195" t="e">
        <f t="array" ref="C33">INDEX('Salary Detail (5)'!$C44:$BT44,0,MATCH(1,('Salary Detail (5)'!$C$13:$BT$13="New")*('Salary Detail (5)'!$C$75:$BT$75='Budget Narrative (5)'!$I$2),0))</f>
        <v>#N/A</v>
      </c>
      <c r="D33" s="653"/>
      <c r="E33" s="10"/>
      <c r="F33" s="664"/>
      <c r="I33" s="7"/>
      <c r="J33" s="14"/>
    </row>
    <row r="34" spans="1:10">
      <c r="A34" s="826">
        <f>'Salary Detail (5)'!A45</f>
        <v>0</v>
      </c>
      <c r="B34" s="6" t="e">
        <f t="array" ref="B34">INDEX('Salary Detail (5)'!$C45:$BT45,0,MATCH(1,('Salary Detail (5)'!$C$14:$BT$14='Budget Narrative (5)'!$B$3)*('Salary Detail (5)'!$C$75:$BT$75='Budget Narrative (5)'!$I$2),0))</f>
        <v>#N/A</v>
      </c>
      <c r="C34" s="195" t="e">
        <f t="array" ref="C34">INDEX('Salary Detail (5)'!$C45:$BT45,0,MATCH(1,('Salary Detail (5)'!$C$13:$BT$13="New")*('Salary Detail (5)'!$C$75:$BT$75='Budget Narrative (5)'!$I$2),0))</f>
        <v>#N/A</v>
      </c>
      <c r="D34" s="653"/>
      <c r="E34" s="10"/>
      <c r="F34" s="664"/>
      <c r="I34" s="7"/>
      <c r="J34" s="14"/>
    </row>
    <row r="35" spans="1:10">
      <c r="A35" s="826">
        <f>'Salary Detail (5)'!A46</f>
        <v>0</v>
      </c>
      <c r="B35" s="6" t="e">
        <f t="array" ref="B35">INDEX('Salary Detail (5)'!$C46:$BT46,0,MATCH(1,('Salary Detail (5)'!$C$14:$BT$14='Budget Narrative (5)'!$B$3)*('Salary Detail (5)'!$C$75:$BT$75='Budget Narrative (5)'!$I$2),0))</f>
        <v>#N/A</v>
      </c>
      <c r="C35" s="195" t="e">
        <f t="array" ref="C35">INDEX('Salary Detail (5)'!$C46:$BT46,0,MATCH(1,('Salary Detail (5)'!$C$13:$BT$13="New")*('Salary Detail (5)'!$C$75:$BT$75='Budget Narrative (5)'!$I$2),0))</f>
        <v>#N/A</v>
      </c>
      <c r="D35" s="653"/>
      <c r="E35" s="10"/>
      <c r="F35" s="664"/>
      <c r="I35" s="7"/>
      <c r="J35" s="14"/>
    </row>
    <row r="36" spans="1:10">
      <c r="A36" s="826">
        <f>'Salary Detail (5)'!A47</f>
        <v>0</v>
      </c>
      <c r="B36" s="6" t="e">
        <f t="array" ref="B36">INDEX('Salary Detail (5)'!$C47:$BT47,0,MATCH(1,('Salary Detail (5)'!$C$14:$BT$14='Budget Narrative (5)'!$B$3)*('Salary Detail (5)'!$C$75:$BT$75='Budget Narrative (5)'!$I$2),0))</f>
        <v>#N/A</v>
      </c>
      <c r="C36" s="195" t="e">
        <f t="array" ref="C36">INDEX('Salary Detail (5)'!$C47:$BT47,0,MATCH(1,('Salary Detail (5)'!$C$13:$BT$13="New")*('Salary Detail (5)'!$C$75:$BT$75='Budget Narrative (5)'!$I$2),0))</f>
        <v>#N/A</v>
      </c>
      <c r="D36" s="653"/>
      <c r="E36" s="10"/>
      <c r="F36" s="664"/>
      <c r="I36" s="7"/>
      <c r="J36" s="14"/>
    </row>
    <row r="37" spans="1:10">
      <c r="A37" s="826">
        <f>'Salary Detail (5)'!A48</f>
        <v>0</v>
      </c>
      <c r="B37" s="6" t="e">
        <f t="array" ref="B37">INDEX('Salary Detail (5)'!$C48:$BT48,0,MATCH(1,('Salary Detail (5)'!$C$14:$BT$14='Budget Narrative (5)'!$B$3)*('Salary Detail (5)'!$C$75:$BT$75='Budget Narrative (5)'!$I$2),0))</f>
        <v>#N/A</v>
      </c>
      <c r="C37" s="195" t="e">
        <f t="array" ref="C37">INDEX('Salary Detail (5)'!$C48:$BT48,0,MATCH(1,('Salary Detail (5)'!$C$13:$BT$13="New")*('Salary Detail (5)'!$C$75:$BT$75='Budget Narrative (5)'!$I$2),0))</f>
        <v>#N/A</v>
      </c>
      <c r="D37" s="653"/>
      <c r="E37" s="10"/>
      <c r="F37" s="664"/>
      <c r="I37" s="7"/>
      <c r="J37" s="14"/>
    </row>
    <row r="38" spans="1:10">
      <c r="A38" s="826">
        <f>'Salary Detail (5)'!A49</f>
        <v>0</v>
      </c>
      <c r="B38" s="6" t="e">
        <f t="array" ref="B38">INDEX('Salary Detail (5)'!$C49:$BT49,0,MATCH(1,('Salary Detail (5)'!$C$14:$BT$14='Budget Narrative (5)'!$B$3)*('Salary Detail (5)'!$C$75:$BT$75='Budget Narrative (5)'!$I$2),0))</f>
        <v>#N/A</v>
      </c>
      <c r="C38" s="195" t="e">
        <f t="array" ref="C38">INDEX('Salary Detail (5)'!$C49:$BT49,0,MATCH(1,('Salary Detail (5)'!$C$13:$BT$13="New")*('Salary Detail (5)'!$C$75:$BT$75='Budget Narrative (5)'!$I$2),0))</f>
        <v>#N/A</v>
      </c>
      <c r="D38" s="653"/>
      <c r="E38" s="10"/>
      <c r="F38" s="664"/>
      <c r="I38" s="7"/>
      <c r="J38" s="14"/>
    </row>
    <row r="39" spans="1:10">
      <c r="A39" s="826">
        <f>'Salary Detail (5)'!A50</f>
        <v>0</v>
      </c>
      <c r="B39" s="6" t="e">
        <f t="array" ref="B39">INDEX('Salary Detail (5)'!$C50:$BT50,0,MATCH(1,('Salary Detail (5)'!$C$14:$BT$14='Budget Narrative (5)'!$B$3)*('Salary Detail (5)'!$C$75:$BT$75='Budget Narrative (5)'!$I$2),0))</f>
        <v>#N/A</v>
      </c>
      <c r="C39" s="195" t="e">
        <f t="array" ref="C39">INDEX('Salary Detail (5)'!$C50:$BT50,0,MATCH(1,('Salary Detail (5)'!$C$13:$BT$13="New")*('Salary Detail (5)'!$C$75:$BT$75='Budget Narrative (5)'!$I$2),0))</f>
        <v>#N/A</v>
      </c>
      <c r="D39" s="653"/>
      <c r="E39" s="10"/>
      <c r="F39" s="664"/>
      <c r="I39" s="7"/>
      <c r="J39" s="14"/>
    </row>
    <row r="40" spans="1:10">
      <c r="A40" s="826">
        <f>'Salary Detail (5)'!A51</f>
        <v>0</v>
      </c>
      <c r="B40" s="6" t="e">
        <f t="array" ref="B40">INDEX('Salary Detail (5)'!$C51:$BT51,0,MATCH(1,('Salary Detail (5)'!$C$14:$BT$14='Budget Narrative (5)'!$B$3)*('Salary Detail (5)'!$C$75:$BT$75='Budget Narrative (5)'!$I$2),0))</f>
        <v>#N/A</v>
      </c>
      <c r="C40" s="195" t="e">
        <f t="array" ref="C40">INDEX('Salary Detail (5)'!$C51:$BT51,0,MATCH(1,('Salary Detail (5)'!$C$13:$BT$13="New")*('Salary Detail (5)'!$C$75:$BT$75='Budget Narrative (5)'!$I$2),0))</f>
        <v>#N/A</v>
      </c>
      <c r="D40" s="653"/>
      <c r="E40" s="3"/>
      <c r="F40" s="664"/>
    </row>
    <row r="41" spans="1:10">
      <c r="A41" s="826">
        <f>'Salary Detail (5)'!A52</f>
        <v>0</v>
      </c>
      <c r="B41" s="6" t="e">
        <f t="array" ref="B41">INDEX('Salary Detail (5)'!$C52:$BT52,0,MATCH(1,('Salary Detail (5)'!$C$14:$BT$14='Budget Narrative (5)'!$B$3)*('Salary Detail (5)'!$C$75:$BT$75='Budget Narrative (5)'!$I$2),0))</f>
        <v>#N/A</v>
      </c>
      <c r="C41" s="195" t="e">
        <f t="array" ref="C41">INDEX('Salary Detail (5)'!$C52:$BT52,0,MATCH(1,('Salary Detail (5)'!$C$13:$BT$13="New")*('Salary Detail (5)'!$C$75:$BT$75='Budget Narrative (5)'!$I$2),0))</f>
        <v>#N/A</v>
      </c>
      <c r="D41" s="653"/>
      <c r="E41" s="3"/>
      <c r="F41" s="664"/>
    </row>
    <row r="42" spans="1:10" ht="15.65" customHeight="1">
      <c r="A42" s="826">
        <f>'Salary Detail (5)'!A53</f>
        <v>0</v>
      </c>
      <c r="B42" s="6" t="e">
        <f t="array" ref="B42">INDEX('Salary Detail (5)'!$C53:$BT53,0,MATCH(1,('Salary Detail (5)'!$C$14:$BT$14='Budget Narrative (5)'!$B$3)*('Salary Detail (5)'!$C$75:$BT$75='Budget Narrative (5)'!$I$2),0))</f>
        <v>#N/A</v>
      </c>
      <c r="C42" s="195" t="e">
        <f t="array" ref="C42">INDEX('Salary Detail (5)'!$C53:$BT53,0,MATCH(1,('Salary Detail (5)'!$C$13:$BT$13="New")*('Salary Detail (5)'!$C$75:$BT$75='Budget Narrative (5)'!$I$2),0))</f>
        <v>#N/A</v>
      </c>
      <c r="D42" s="653"/>
      <c r="E42" s="10"/>
      <c r="F42" s="664"/>
      <c r="I42" s="7"/>
      <c r="J42" s="14"/>
    </row>
    <row r="43" spans="1:10" ht="15.65" customHeight="1">
      <c r="A43" s="826">
        <f>'Salary Detail (5)'!A54</f>
        <v>0</v>
      </c>
      <c r="B43" s="6" t="e">
        <f t="array" ref="B43">INDEX('Salary Detail (5)'!$C54:$BT54,0,MATCH(1,('Salary Detail (5)'!$C$14:$BT$14='Budget Narrative (5)'!$B$3)*('Salary Detail (5)'!$C$75:$BT$75='Budget Narrative (5)'!$I$2),0))</f>
        <v>#N/A</v>
      </c>
      <c r="C43" s="195" t="e">
        <f t="array" ref="C43">INDEX('Salary Detail (5)'!$C54:$BT54,0,MATCH(1,('Salary Detail (5)'!$C$13:$BT$13="New")*('Salary Detail (5)'!$C$75:$BT$75='Budget Narrative (5)'!$I$2),0))</f>
        <v>#N/A</v>
      </c>
      <c r="D43" s="653"/>
      <c r="E43" s="10"/>
      <c r="F43" s="664"/>
      <c r="I43" s="7"/>
      <c r="J43" s="14"/>
    </row>
    <row r="44" spans="1:10" ht="15.65" customHeight="1">
      <c r="A44" s="826">
        <f>'Salary Detail (5)'!A55</f>
        <v>0</v>
      </c>
      <c r="B44" s="6" t="e">
        <f t="array" ref="B44">INDEX('Salary Detail (5)'!$C55:$BT55,0,MATCH(1,('Salary Detail (5)'!$C$14:$BT$14='Budget Narrative (5)'!$B$3)*('Salary Detail (5)'!$C$75:$BT$75='Budget Narrative (5)'!$I$2),0))</f>
        <v>#N/A</v>
      </c>
      <c r="C44" s="195" t="e">
        <f t="array" ref="C44">INDEX('Salary Detail (5)'!$C55:$BT55,0,MATCH(1,('Salary Detail (5)'!$C$13:$BT$13="New")*('Salary Detail (5)'!$C$75:$BT$75='Budget Narrative (5)'!$I$2),0))</f>
        <v>#N/A</v>
      </c>
      <c r="D44" s="653"/>
      <c r="E44" s="10"/>
      <c r="F44" s="664"/>
      <c r="I44" s="7"/>
      <c r="J44" s="14"/>
    </row>
    <row r="45" spans="1:10" ht="15.65" customHeight="1">
      <c r="A45" s="829">
        <f>'Salary Detail (5)'!A56</f>
        <v>0</v>
      </c>
      <c r="B45" s="6" t="e">
        <f t="array" ref="B45">INDEX('Salary Detail (5)'!$C56:$BT56,0,MATCH(1,('Salary Detail (5)'!$C$14:$BT$14='Budget Narrative (5)'!$B$3)*('Salary Detail (5)'!$C$75:$BT$75='Budget Narrative (5)'!$I$2),0))</f>
        <v>#N/A</v>
      </c>
      <c r="C45" s="195" t="e">
        <f t="array" ref="C45">INDEX('Salary Detail (5)'!$C56:$BT56,0,MATCH(1,('Salary Detail (5)'!$C$13:$BT$13="New")*('Salary Detail (5)'!$C$75:$BT$75='Budget Narrative (5)'!$I$2),0))</f>
        <v>#N/A</v>
      </c>
      <c r="D45" s="654"/>
      <c r="E45" s="178"/>
      <c r="F45" s="664"/>
      <c r="I45" s="7"/>
      <c r="J45" s="14"/>
    </row>
    <row r="46" spans="1:10" ht="15.65"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(5)'!$C61:$BT61,0,MATCH(1,('Salary Detail (5)'!$C$13:$BT$13="New")*('Salary Detail (5)'!$C$75:$BT$75='Budget Narrative (5)'!$I$2),0))</f>
        <v>#N/A</v>
      </c>
      <c r="D47" s="746" t="s">
        <v>335</v>
      </c>
      <c r="E47" s="747"/>
      <c r="F47" s="748"/>
      <c r="G47" s="727"/>
      <c r="H47" s="728"/>
      <c r="I47" s="729"/>
      <c r="J47" s="730"/>
    </row>
    <row r="48" spans="1:10" s="731" customFormat="1" ht="16.5" customHeight="1" thickBot="1">
      <c r="A48" s="1467" t="s">
        <v>336</v>
      </c>
      <c r="B48" s="1468"/>
      <c r="C48" s="723" t="e">
        <f>C46+C47</f>
        <v>#N/A</v>
      </c>
      <c r="D48" s="724"/>
      <c r="E48" s="725"/>
      <c r="F48" s="726"/>
      <c r="G48" s="727"/>
      <c r="H48" s="728"/>
      <c r="I48" s="729"/>
      <c r="J48" s="730"/>
    </row>
    <row r="49" spans="1:10" ht="13" thickBot="1">
      <c r="A49" s="10"/>
      <c r="B49" s="12"/>
      <c r="C49" s="181"/>
      <c r="E49" s="10"/>
      <c r="F49" s="10"/>
      <c r="G49" s="705"/>
      <c r="I49" s="7"/>
      <c r="J49" s="4"/>
    </row>
    <row r="50" spans="1:10" s="4" customFormat="1" ht="39" customHeight="1">
      <c r="A50" s="1465" t="s">
        <v>263</v>
      </c>
      <c r="B50" s="1466"/>
      <c r="C50" s="212" t="s">
        <v>290</v>
      </c>
      <c r="D50" s="211" t="s">
        <v>330</v>
      </c>
      <c r="E50" s="213" t="s">
        <v>331</v>
      </c>
      <c r="F50" s="198"/>
      <c r="G50" s="704"/>
      <c r="H50" s="704"/>
    </row>
    <row r="51" spans="1:10">
      <c r="A51" s="1462" t="str">
        <f>'Operating Detail (5)'!A14</f>
        <v>Rental of Property</v>
      </c>
      <c r="B51" s="1463"/>
      <c r="C51" s="228" t="e">
        <f t="array" ref="C51">INDEX('Operating Detail (5)'!$C14:$AF14,0,MATCH(1,('Operating Detail (5)'!$C$12:$AF$12="New")*('Operating Detail (5)'!$C$121:$AF$121='Budget Narrative (5)'!$I$2),0))</f>
        <v>#N/A</v>
      </c>
      <c r="D51" s="657"/>
      <c r="E51" s="658"/>
      <c r="F51" s="827"/>
      <c r="I51" s="11"/>
      <c r="J51" s="4"/>
    </row>
    <row r="52" spans="1:10">
      <c r="A52" s="1462" t="str">
        <f>'Operating Detail (5)'!A15</f>
        <v xml:space="preserve">Utilities(Elec, Water, Gas, Phone, Scavenger) </v>
      </c>
      <c r="B52" s="1463"/>
      <c r="C52" s="228" t="e">
        <f t="array" ref="C52">INDEX('Operating Detail (5)'!$C15:$AF15,0,MATCH(1,('Operating Detail (5)'!$C$12:$AF$12="New")*('Operating Detail (5)'!$C$121:$AF$121='Budget Narrative (5)'!$I$2),0))</f>
        <v>#N/A</v>
      </c>
      <c r="D52" s="657"/>
      <c r="E52" s="659"/>
      <c r="F52" s="827"/>
      <c r="I52" s="11"/>
      <c r="J52" s="4"/>
    </row>
    <row r="53" spans="1:10">
      <c r="A53" s="1462" t="str">
        <f>'Operating Detail (5)'!A16</f>
        <v>Office Supplies, Postage</v>
      </c>
      <c r="B53" s="1463"/>
      <c r="C53" s="228" t="e">
        <f t="array" ref="C53">INDEX('Operating Detail (5)'!$C16:$AF16,0,MATCH(1,('Operating Detail (5)'!$C$12:$AF$12="New")*('Operating Detail (5)'!$C$121:$AF$121='Budget Narrative (5)'!$I$2),0))</f>
        <v>#N/A</v>
      </c>
      <c r="D53" s="657"/>
      <c r="E53" s="660"/>
      <c r="F53" s="827"/>
      <c r="I53" s="7"/>
      <c r="J53" s="14"/>
    </row>
    <row r="54" spans="1:10">
      <c r="A54" s="1462" t="str">
        <f>'Operating Detail (5)'!A17</f>
        <v>Building Maintenance Supplies and Repair</v>
      </c>
      <c r="B54" s="1463"/>
      <c r="C54" s="228" t="e">
        <f t="array" ref="C54">INDEX('Operating Detail (5)'!$C17:$AF17,0,MATCH(1,('Operating Detail (5)'!$C$12:$AF$12="New")*('Operating Detail (5)'!$C$121:$AF$121='Budget Narrative (5)'!$I$2),0))</f>
        <v>#N/A</v>
      </c>
      <c r="D54" s="657"/>
      <c r="E54" s="659"/>
      <c r="F54" s="827"/>
      <c r="I54" s="7"/>
      <c r="J54" s="14"/>
    </row>
    <row r="55" spans="1:10">
      <c r="A55" s="1462" t="str">
        <f>'Operating Detail (5)'!A18</f>
        <v>Printing and Reproduction</v>
      </c>
      <c r="B55" s="1463"/>
      <c r="C55" s="228" t="e">
        <f t="array" ref="C55">INDEX('Operating Detail (5)'!$C18:$AF18,0,MATCH(1,('Operating Detail (5)'!$C$12:$AF$12="New")*('Operating Detail (5)'!$C$121:$AF$121='Budget Narrative (5)'!$I$2),0))</f>
        <v>#N/A</v>
      </c>
      <c r="D55" s="657"/>
      <c r="E55" s="659"/>
      <c r="F55" s="827"/>
      <c r="I55" s="11"/>
      <c r="J55" s="14"/>
    </row>
    <row r="56" spans="1:10">
      <c r="A56" s="1462" t="str">
        <f>'Operating Detail (5)'!A19</f>
        <v>Insurance</v>
      </c>
      <c r="B56" s="1463"/>
      <c r="C56" s="228" t="e">
        <f t="array" ref="C56">INDEX('Operating Detail (5)'!$C19:$AF19,0,MATCH(1,('Operating Detail (5)'!$C$12:$AF$12="New")*('Operating Detail (5)'!$C$121:$AF$121='Budget Narrative (5)'!$I$2),0))</f>
        <v>#N/A</v>
      </c>
      <c r="D56" s="657"/>
      <c r="E56" s="659"/>
      <c r="F56" s="827"/>
      <c r="I56" s="11"/>
      <c r="J56" s="14"/>
    </row>
    <row r="57" spans="1:10">
      <c r="A57" s="1462" t="s">
        <v>249</v>
      </c>
      <c r="B57" s="1463"/>
      <c r="C57" s="228" t="e">
        <f t="array" ref="C57">INDEX('Operating Detail (5)'!$C20:$AF20,0,MATCH(1,('Operating Detail (5)'!$C$12:$AF$12="New")*('Operating Detail (5)'!$C$121:$AF$121='Budget Narrative (5)'!$I$2),0))</f>
        <v>#N/A</v>
      </c>
      <c r="D57" s="657"/>
      <c r="E57" s="659"/>
      <c r="F57" s="827"/>
      <c r="I57" s="11"/>
      <c r="J57" s="14"/>
    </row>
    <row r="58" spans="1:10">
      <c r="A58" s="1462" t="str">
        <f>'Operating Detail (5)'!A21</f>
        <v>Staff Travel-(Local &amp; Out of Town)</v>
      </c>
      <c r="B58" s="1463"/>
      <c r="C58" s="228" t="e">
        <f t="array" ref="C58">INDEX('Operating Detail (5)'!$C21:$AF21,0,MATCH(1,('Operating Detail (5)'!$C$12:$AF$12="New")*('Operating Detail (5)'!$C$121:$AF$121='Budget Narrative (5)'!$I$2),0))</f>
        <v>#N/A</v>
      </c>
      <c r="D58" s="657"/>
      <c r="E58" s="659"/>
      <c r="F58" s="827"/>
      <c r="I58" s="11"/>
      <c r="J58" s="14"/>
    </row>
    <row r="59" spans="1:10">
      <c r="A59" s="1462" t="str">
        <f>'Operating Detail (5)'!A22</f>
        <v>Rental of Equipment</v>
      </c>
      <c r="B59" s="1463"/>
      <c r="C59" s="228" t="e">
        <f t="array" ref="C59">INDEX('Operating Detail (5)'!$C22:$AF22,0,MATCH(1,('Operating Detail (5)'!$C$12:$AF$12="New")*('Operating Detail (5)'!$C$121:$AF$121='Budget Narrative (5)'!$I$2),0))</f>
        <v>#N/A</v>
      </c>
      <c r="D59" s="657"/>
      <c r="E59" s="659"/>
      <c r="F59" s="827"/>
      <c r="I59" s="11"/>
      <c r="J59" s="14"/>
    </row>
    <row r="60" spans="1:10">
      <c r="A60" s="1469">
        <f>'Operating Detail (5)'!A23</f>
        <v>0</v>
      </c>
      <c r="B60" s="1470"/>
      <c r="C60" s="228" t="e">
        <f t="array" ref="C60">INDEX('Operating Detail (5)'!$C23:$AF23,0,MATCH(1,('Operating Detail (5)'!$C$12:$AF$12="New")*('Operating Detail (5)'!$C$121:$AF$121='Budget Narrative (5)'!$I$2),0))</f>
        <v>#N/A</v>
      </c>
      <c r="D60" s="657"/>
      <c r="E60" s="659"/>
      <c r="F60" s="827"/>
      <c r="I60" s="11"/>
      <c r="J60" s="14"/>
    </row>
    <row r="61" spans="1:10">
      <c r="A61" s="1469">
        <f>'Operating Detail (5)'!A24</f>
        <v>0</v>
      </c>
      <c r="B61" s="1470"/>
      <c r="C61" s="228" t="e">
        <f t="array" ref="C61">INDEX('Operating Detail (5)'!$C24:$AF24,0,MATCH(1,('Operating Detail (5)'!$C$12:$AF$12="New")*('Operating Detail (5)'!$C$121:$AF$121='Budget Narrative (5)'!$I$2),0))</f>
        <v>#N/A</v>
      </c>
      <c r="D61" s="657"/>
      <c r="E61" s="659"/>
      <c r="F61" s="827"/>
      <c r="I61" s="7"/>
      <c r="J61" s="14"/>
    </row>
    <row r="62" spans="1:10">
      <c r="A62" s="1469">
        <f>'Operating Detail (5)'!A25</f>
        <v>0</v>
      </c>
      <c r="B62" s="1470"/>
      <c r="C62" s="228" t="e">
        <f t="array" ref="C62">INDEX('Operating Detail (5)'!$C25:$AF25,0,MATCH(1,('Operating Detail (5)'!$C$12:$AF$12="New")*('Operating Detail (5)'!$C$121:$AF$121='Budget Narrative (5)'!$I$2),0))</f>
        <v>#N/A</v>
      </c>
      <c r="D62" s="657"/>
      <c r="E62" s="659"/>
      <c r="F62" s="827"/>
      <c r="I62" s="7"/>
      <c r="J62" s="14"/>
    </row>
    <row r="63" spans="1:10">
      <c r="A63" s="1469">
        <f>'Operating Detail (5)'!A26</f>
        <v>0</v>
      </c>
      <c r="B63" s="1470"/>
      <c r="C63" s="228" t="e">
        <f t="array" ref="C63">INDEX('Operating Detail (5)'!$C26:$AF26,0,MATCH(1,('Operating Detail (5)'!$C$12:$AF$12="New")*('Operating Detail (5)'!$C$121:$AF$121='Budget Narrative (5)'!$I$2),0))</f>
        <v>#N/A</v>
      </c>
      <c r="D63" s="657"/>
      <c r="E63" s="659"/>
      <c r="F63" s="827"/>
      <c r="I63" s="7"/>
      <c r="J63" s="14"/>
    </row>
    <row r="64" spans="1:10">
      <c r="A64" s="1469">
        <f>'Operating Detail (5)'!A27</f>
        <v>0</v>
      </c>
      <c r="B64" s="1470"/>
      <c r="C64" s="228" t="e">
        <f t="array" ref="C64">INDEX('Operating Detail (5)'!$C27:$AF27,0,MATCH(1,('Operating Detail (5)'!$C$12:$AF$12="New")*('Operating Detail (5)'!$C$121:$AF$121='Budget Narrative (5)'!$I$2),0))</f>
        <v>#N/A</v>
      </c>
      <c r="D64" s="657"/>
      <c r="E64" s="659"/>
      <c r="F64" s="827"/>
      <c r="I64" s="7"/>
      <c r="J64" s="14"/>
    </row>
    <row r="65" spans="1:10">
      <c r="A65" s="1469">
        <f>'Operating Detail (5)'!A28</f>
        <v>0</v>
      </c>
      <c r="B65" s="1470"/>
      <c r="C65" s="228" t="e">
        <f t="array" ref="C65">INDEX('Operating Detail (5)'!$C28:$AF28,0,MATCH(1,('Operating Detail (5)'!$C$12:$AF$12="New")*('Operating Detail (5)'!$C$121:$AF$121='Budget Narrative (5)'!$I$2),0))</f>
        <v>#N/A</v>
      </c>
      <c r="D65" s="657"/>
      <c r="E65" s="659"/>
      <c r="F65" s="827"/>
    </row>
    <row r="66" spans="1:10">
      <c r="A66" s="1469">
        <f>'Operating Detail (5)'!A29</f>
        <v>0</v>
      </c>
      <c r="B66" s="1470"/>
      <c r="C66" s="228" t="e">
        <f t="array" ref="C66">INDEX('Operating Detail (5)'!$C29:$AF29,0,MATCH(1,('Operating Detail (5)'!$C$12:$AF$12="New")*('Operating Detail (5)'!$C$121:$AF$121='Budget Narrative (5)'!$I$2),0))</f>
        <v>#N/A</v>
      </c>
      <c r="D66" s="657"/>
      <c r="E66" s="659"/>
      <c r="F66" s="827"/>
      <c r="I66" s="7"/>
      <c r="J66" s="14"/>
    </row>
    <row r="67" spans="1:10">
      <c r="A67" s="1469">
        <f>'Operating Detail (5)'!A30</f>
        <v>0</v>
      </c>
      <c r="B67" s="1470"/>
      <c r="C67" s="228" t="e">
        <f t="array" ref="C67">INDEX('Operating Detail (5)'!$C30:$AF30,0,MATCH(1,('Operating Detail (5)'!$C$12:$AF$12="New")*('Operating Detail (5)'!$C$121:$AF$121='Budget Narrative (5)'!$I$2),0))</f>
        <v>#N/A</v>
      </c>
      <c r="D67" s="657"/>
      <c r="E67" s="659"/>
      <c r="F67" s="827"/>
      <c r="I67" s="7"/>
      <c r="J67" s="14"/>
    </row>
    <row r="68" spans="1:10">
      <c r="A68" s="1469">
        <f>'Operating Detail (5)'!A31</f>
        <v>0</v>
      </c>
      <c r="B68" s="1470"/>
      <c r="C68" s="228" t="e">
        <f t="array" ref="C68">INDEX('Operating Detail (5)'!$C31:$AF31,0,MATCH(1,('Operating Detail (5)'!$C$12:$AF$12="New")*('Operating Detail (5)'!$C$121:$AF$121='Budget Narrative (5)'!$I$2),0))</f>
        <v>#N/A</v>
      </c>
      <c r="D68" s="657"/>
      <c r="E68" s="659"/>
      <c r="F68" s="827"/>
      <c r="I68" s="7"/>
      <c r="J68" s="14"/>
    </row>
    <row r="69" spans="1:10">
      <c r="A69" s="1469">
        <f>'Operating Detail (5)'!A32</f>
        <v>0</v>
      </c>
      <c r="B69" s="1470"/>
      <c r="C69" s="228" t="e">
        <f t="array" ref="C69">INDEX('Operating Detail (5)'!$C32:$AF32,0,MATCH(1,('Operating Detail (5)'!$C$12:$AF$12="New")*('Operating Detail (5)'!$C$121:$AF$121='Budget Narrative (5)'!$I$2),0))</f>
        <v>#N/A</v>
      </c>
      <c r="D69" s="657"/>
      <c r="E69" s="659"/>
      <c r="F69" s="827"/>
      <c r="I69" s="7"/>
    </row>
    <row r="70" spans="1:10">
      <c r="A70" s="1469">
        <f>'Operating Detail (5)'!A33</f>
        <v>0</v>
      </c>
      <c r="B70" s="1470"/>
      <c r="C70" s="228" t="e">
        <f t="array" ref="C70">INDEX('Operating Detail (5)'!$C33:$AF33,0,MATCH(1,('Operating Detail (5)'!$C$12:$AF$12="New")*('Operating Detail (5)'!$C$121:$AF$121='Budget Narrative (5)'!$I$2),0))</f>
        <v>#N/A</v>
      </c>
      <c r="D70" s="657"/>
      <c r="E70" s="659"/>
      <c r="F70" s="827"/>
      <c r="I70" s="7"/>
      <c r="J70" s="14"/>
    </row>
    <row r="71" spans="1:10">
      <c r="A71" s="1469">
        <f>'Operating Detail (5)'!A34</f>
        <v>0</v>
      </c>
      <c r="B71" s="1470"/>
      <c r="C71" s="228" t="e">
        <f t="array" ref="C71">INDEX('Operating Detail (5)'!$C34:$AF34,0,MATCH(1,('Operating Detail (5)'!$C$12:$AF$12="New")*('Operating Detail (5)'!$C$121:$AF$121='Budget Narrative (5)'!$I$2),0))</f>
        <v>#N/A</v>
      </c>
      <c r="D71" s="657"/>
      <c r="E71" s="659"/>
      <c r="F71" s="827"/>
      <c r="I71" s="7"/>
      <c r="J71" s="14"/>
    </row>
    <row r="72" spans="1:10">
      <c r="A72" s="1469">
        <f>'Operating Detail (5)'!A35</f>
        <v>0</v>
      </c>
      <c r="B72" s="1470"/>
      <c r="C72" s="228" t="e">
        <f t="array" ref="C72">INDEX('Operating Detail (5)'!$C35:$AF35,0,MATCH(1,('Operating Detail (5)'!$C$12:$AF$12="New")*('Operating Detail (5)'!$C$121:$AF$121='Budget Narrative (5)'!$I$2),0))</f>
        <v>#N/A</v>
      </c>
      <c r="D72" s="657"/>
      <c r="E72" s="659"/>
      <c r="F72" s="827"/>
      <c r="I72" s="7"/>
      <c r="J72" s="14"/>
    </row>
    <row r="73" spans="1:10">
      <c r="A73" s="1469">
        <f>'Operating Detail (5)'!A36</f>
        <v>0</v>
      </c>
      <c r="B73" s="1470"/>
      <c r="C73" s="228" t="e">
        <f t="array" ref="C73">INDEX('Operating Detail (5)'!$C36:$AF36,0,MATCH(1,('Operating Detail (5)'!$C$12:$AF$12="New")*('Operating Detail (5)'!$C$121:$AF$121='Budget Narrative (5)'!$I$2),0))</f>
        <v>#N/A</v>
      </c>
      <c r="D73" s="657"/>
      <c r="E73" s="659"/>
      <c r="F73" s="827"/>
    </row>
    <row r="74" spans="1:10">
      <c r="A74" s="1469">
        <f>'Operating Detail (5)'!A37</f>
        <v>0</v>
      </c>
      <c r="B74" s="1470"/>
      <c r="C74" s="228" t="e">
        <f t="array" ref="C74">INDEX('Operating Detail (5)'!$C37:$AF37,0,MATCH(1,('Operating Detail (5)'!$C$12:$AF$12="New")*('Operating Detail (5)'!$C$121:$AF$121='Budget Narrative (5)'!$I$2),0))</f>
        <v>#N/A</v>
      </c>
      <c r="D74" s="657"/>
      <c r="E74" s="659"/>
      <c r="F74" s="827"/>
      <c r="I74" s="7"/>
      <c r="J74" s="4"/>
    </row>
    <row r="75" spans="1:10">
      <c r="A75" s="1469">
        <f>'Operating Detail (5)'!A38</f>
        <v>0</v>
      </c>
      <c r="B75" s="1470"/>
      <c r="C75" s="228" t="e">
        <f t="array" ref="C75">INDEX('Operating Detail (5)'!$C38:$AF38,0,MATCH(1,('Operating Detail (5)'!$C$12:$AF$12="New")*('Operating Detail (5)'!$C$121:$AF$121='Budget Narrative (5)'!$I$2),0))</f>
        <v>#N/A</v>
      </c>
      <c r="D75" s="657"/>
      <c r="E75" s="659"/>
      <c r="F75" s="827"/>
      <c r="I75" s="7"/>
      <c r="J75" s="4"/>
    </row>
    <row r="76" spans="1:10">
      <c r="A76" s="1469">
        <f>'Operating Detail (5)'!A39</f>
        <v>0</v>
      </c>
      <c r="B76" s="1470"/>
      <c r="C76" s="228" t="e">
        <f t="array" ref="C76">INDEX('Operating Detail (5)'!$C39:$AF39,0,MATCH(1,('Operating Detail (5)'!$C$12:$AF$12="New")*('Operating Detail (5)'!$C$121:$AF$121='Budget Narrative (5)'!$I$2),0))</f>
        <v>#N/A</v>
      </c>
      <c r="D76" s="657"/>
      <c r="E76" s="659"/>
      <c r="F76" s="827"/>
      <c r="I76" s="7"/>
      <c r="J76" s="4"/>
    </row>
    <row r="77" spans="1:10">
      <c r="A77" s="1469">
        <f>'Operating Detail (5)'!A40</f>
        <v>0</v>
      </c>
      <c r="B77" s="1470"/>
      <c r="C77" s="228" t="e">
        <f t="array" ref="C77">INDEX('Operating Detail (5)'!$C40:$AF40,0,MATCH(1,('Operating Detail (5)'!$C$12:$AF$12="New")*('Operating Detail (5)'!$C$121:$AF$121='Budget Narrative (5)'!$I$2),0))</f>
        <v>#N/A</v>
      </c>
      <c r="D77" s="657"/>
      <c r="E77" s="659"/>
      <c r="F77" s="827"/>
    </row>
    <row r="78" spans="1:10">
      <c r="A78" s="1469">
        <f>'Operating Detail (5)'!A41</f>
        <v>0</v>
      </c>
      <c r="B78" s="1470"/>
      <c r="C78" s="228" t="e">
        <f t="array" ref="C78">INDEX('Operating Detail (5)'!$C41:$AF41,0,MATCH(1,('Operating Detail (5)'!$C$12:$AF$12="New")*('Operating Detail (5)'!$C$121:$AF$121='Budget Narrative (5)'!$I$2),0))</f>
        <v>#N/A</v>
      </c>
      <c r="D78" s="657"/>
      <c r="E78" s="659"/>
      <c r="F78" s="827"/>
      <c r="I78" s="7"/>
      <c r="J78" s="14"/>
    </row>
    <row r="79" spans="1:10">
      <c r="A79" s="1469">
        <f>'Operating Detail (5)'!A42</f>
        <v>0</v>
      </c>
      <c r="B79" s="1470"/>
      <c r="C79" s="228" t="e">
        <f t="array" ref="C79">INDEX('Operating Detail (5)'!$C42:$AF42,0,MATCH(1,('Operating Detail (5)'!$C$12:$AF$12="New")*('Operating Detail (5)'!$C$121:$AF$121='Budget Narrative (5)'!$I$2),0))</f>
        <v>#N/A</v>
      </c>
      <c r="D79" s="657"/>
      <c r="E79" s="659"/>
      <c r="F79" s="827"/>
      <c r="I79" s="7"/>
      <c r="J79" s="14"/>
    </row>
    <row r="80" spans="1:10">
      <c r="A80" s="1469">
        <f>'Operating Detail (5)'!A43</f>
        <v>0</v>
      </c>
      <c r="B80" s="1470"/>
      <c r="C80" s="228" t="e">
        <f t="array" ref="C80">INDEX('Operating Detail (5)'!$C43:$AF43,0,MATCH(1,('Operating Detail (5)'!$C$12:$AF$12="New")*('Operating Detail (5)'!$C$121:$AF$121='Budget Narrative (5)'!$I$2),0))</f>
        <v>#N/A</v>
      </c>
      <c r="D80" s="657"/>
      <c r="E80" s="659"/>
      <c r="F80" s="827"/>
      <c r="I80" s="7"/>
      <c r="J80" s="14"/>
    </row>
    <row r="81" spans="1:10">
      <c r="A81" s="1469">
        <f>'Operating Detail (5)'!A44</f>
        <v>0</v>
      </c>
      <c r="B81" s="1470"/>
      <c r="C81" s="228" t="e">
        <f t="array" ref="C81">INDEX('Operating Detail (5)'!$C44:$AF44,0,MATCH(1,('Operating Detail (5)'!$C$12:$AF$12="New")*('Operating Detail (5)'!$C$121:$AF$121='Budget Narrative (5)'!$I$2),0))</f>
        <v>#N/A</v>
      </c>
      <c r="D81" s="657"/>
      <c r="E81" s="659"/>
      <c r="F81" s="827"/>
      <c r="I81" s="7"/>
      <c r="J81" s="14"/>
    </row>
    <row r="82" spans="1:10">
      <c r="A82" s="1469">
        <f>'Operating Detail (5)'!A45</f>
        <v>0</v>
      </c>
      <c r="B82" s="1470"/>
      <c r="C82" s="228" t="e">
        <f t="array" ref="C82">INDEX('Operating Detail (5)'!$C45:$AF45,0,MATCH(1,('Operating Detail (5)'!$C$12:$AF$12="New")*('Operating Detail (5)'!$C$121:$AF$121='Budget Narrative (5)'!$I$2),0))</f>
        <v>#N/A</v>
      </c>
      <c r="D82" s="657"/>
      <c r="E82" s="659"/>
      <c r="F82" s="827"/>
      <c r="I82" s="7"/>
      <c r="J82" s="14"/>
    </row>
    <row r="83" spans="1:10">
      <c r="A83" s="1469">
        <f>'Operating Detail (5)'!A46</f>
        <v>0</v>
      </c>
      <c r="B83" s="1470"/>
      <c r="C83" s="228" t="e">
        <f t="array" ref="C83">INDEX('Operating Detail (5)'!$C46:$AF46,0,MATCH(1,('Operating Detail (5)'!$C$12:$AF$12="New")*('Operating Detail (5)'!$C$121:$AF$121='Budget Narrative (5)'!$I$2),0))</f>
        <v>#N/A</v>
      </c>
      <c r="D83" s="657"/>
      <c r="E83" s="659"/>
      <c r="F83" s="827"/>
      <c r="I83" s="7"/>
      <c r="J83" s="14"/>
    </row>
    <row r="84" spans="1:10">
      <c r="A84" s="1469">
        <f>'Operating Detail (5)'!A47</f>
        <v>0</v>
      </c>
      <c r="B84" s="1470"/>
      <c r="C84" s="228" t="e">
        <f t="array" ref="C84">INDEX('Operating Detail (5)'!$C47:$AF47,0,MATCH(1,('Operating Detail (5)'!$C$12:$AF$12="New")*('Operating Detail (5)'!$C$121:$AF$121='Budget Narrative (5)'!$I$2),0))</f>
        <v>#N/A</v>
      </c>
      <c r="D84" s="657"/>
      <c r="E84" s="659"/>
      <c r="F84" s="827"/>
      <c r="I84" s="7"/>
      <c r="J84" s="14"/>
    </row>
    <row r="85" spans="1:10">
      <c r="A85" s="1469">
        <f>'Operating Detail (5)'!A48</f>
        <v>0</v>
      </c>
      <c r="B85" s="1470"/>
      <c r="C85" s="228" t="e">
        <f t="array" ref="C85">INDEX('Operating Detail (5)'!$C48:$AF48,0,MATCH(1,('Operating Detail (5)'!$C$12:$AF$12="New")*('Operating Detail (5)'!$C$121:$AF$121='Budget Narrative (5)'!$I$2),0))</f>
        <v>#N/A</v>
      </c>
      <c r="D85" s="657"/>
      <c r="E85" s="659"/>
      <c r="F85" s="827"/>
      <c r="I85" s="7"/>
      <c r="J85" s="14"/>
    </row>
    <row r="86" spans="1:10">
      <c r="A86" s="1469">
        <f>'Operating Detail (5)'!A49</f>
        <v>0</v>
      </c>
      <c r="B86" s="1470"/>
      <c r="C86" s="228" t="e">
        <f t="array" ref="C86">INDEX('Operating Detail (5)'!$C49:$AF49,0,MATCH(1,('Operating Detail (5)'!$C$12:$AF$12="New")*('Operating Detail (5)'!$C$121:$AF$121='Budget Narrative (5)'!$I$2),0))</f>
        <v>#N/A</v>
      </c>
      <c r="D86" s="657"/>
      <c r="E86" s="659"/>
      <c r="F86" s="827"/>
      <c r="I86" s="7"/>
      <c r="J86" s="14"/>
    </row>
    <row r="87" spans="1:10">
      <c r="A87" s="1469">
        <f>'Operating Detail (5)'!A50</f>
        <v>0</v>
      </c>
      <c r="B87" s="1470"/>
      <c r="C87" s="228" t="e">
        <f t="array" ref="C87">INDEX('Operating Detail (5)'!$C50:$AF50,0,MATCH(1,('Operating Detail (5)'!$C$12:$AF$12="New")*('Operating Detail (5)'!$C$121:$AF$121='Budget Narrative (5)'!$I$2),0))</f>
        <v>#N/A</v>
      </c>
      <c r="D87" s="657"/>
      <c r="E87" s="659"/>
      <c r="F87" s="827"/>
      <c r="I87" s="7"/>
      <c r="J87" s="14"/>
    </row>
    <row r="88" spans="1:10">
      <c r="A88" s="1469">
        <f>'Operating Detail (5)'!A51</f>
        <v>0</v>
      </c>
      <c r="B88" s="1470"/>
      <c r="C88" s="228" t="e">
        <f t="array" ref="C88">INDEX('Operating Detail (5)'!$C51:$AF51,0,MATCH(1,('Operating Detail (5)'!$C$12:$AF$12="New")*('Operating Detail (5)'!$C$121:$AF$121='Budget Narrative (5)'!$I$2),0))</f>
        <v>#N/A</v>
      </c>
      <c r="D88" s="657"/>
      <c r="E88" s="659"/>
      <c r="F88" s="827"/>
      <c r="I88" s="7"/>
      <c r="J88" s="14"/>
    </row>
    <row r="89" spans="1:10">
      <c r="A89" s="1469">
        <f>'Operating Detail (5)'!A52</f>
        <v>0</v>
      </c>
      <c r="B89" s="1470"/>
      <c r="C89" s="228" t="e">
        <f t="array" ref="C89">INDEX('Operating Detail (5)'!$C52:$AF52,0,MATCH(1,('Operating Detail (5)'!$C$12:$AF$12="New")*('Operating Detail (5)'!$C$121:$AF$121='Budget Narrative (5)'!$I$2),0))</f>
        <v>#N/A</v>
      </c>
      <c r="D89" s="657"/>
      <c r="E89" s="659"/>
      <c r="F89" s="827"/>
      <c r="I89" s="7"/>
      <c r="J89" s="14"/>
    </row>
    <row r="90" spans="1:10">
      <c r="A90" s="1469">
        <f>'Operating Detail (5)'!A53</f>
        <v>0</v>
      </c>
      <c r="B90" s="1470"/>
      <c r="C90" s="228" t="e">
        <f t="array" ref="C90">INDEX('Operating Detail (5)'!$C53:$AF53,0,MATCH(1,('Operating Detail (5)'!$C$12:$AF$12="New")*('Operating Detail (5)'!$C$121:$AF$121='Budget Narrative (5)'!$I$2),0))</f>
        <v>#N/A</v>
      </c>
      <c r="D90" s="657"/>
      <c r="E90" s="659"/>
      <c r="F90" s="827"/>
      <c r="I90" s="7"/>
      <c r="J90" s="14"/>
    </row>
    <row r="91" spans="1:10">
      <c r="A91" s="1469">
        <f>'Operating Detail (5)'!A54</f>
        <v>0</v>
      </c>
      <c r="B91" s="1470"/>
      <c r="C91" s="228" t="e">
        <f t="array" ref="C91">INDEX('Operating Detail (5)'!$C54:$AF54,0,MATCH(1,('Operating Detail (5)'!$C$12:$AF$12="New")*('Operating Detail (5)'!$C$121:$AF$121='Budget Narrative (5)'!$I$2),0))</f>
        <v>#N/A</v>
      </c>
      <c r="D91" s="657"/>
      <c r="E91" s="659"/>
      <c r="F91" s="827"/>
      <c r="I91" s="7"/>
      <c r="J91" s="14"/>
    </row>
    <row r="92" spans="1:10">
      <c r="A92" s="1469">
        <f>'Operating Detail (5)'!A55</f>
        <v>0</v>
      </c>
      <c r="B92" s="1470"/>
      <c r="C92" s="228" t="e">
        <f t="array" ref="C92">INDEX('Operating Detail (5)'!$C55:$AF55,0,MATCH(1,('Operating Detail (5)'!$C$12:$AF$12="New")*('Operating Detail (5)'!$C$121:$AF$121='Budget Narrative (5)'!$I$2),0))</f>
        <v>#N/A</v>
      </c>
      <c r="D92" s="657"/>
      <c r="E92" s="659"/>
      <c r="F92" s="827"/>
      <c r="I92" s="7"/>
      <c r="J92" s="14"/>
    </row>
    <row r="93" spans="1:10">
      <c r="A93" s="1471" t="str">
        <f>'Operating Detail (5)'!A56</f>
        <v>Consultants:</v>
      </c>
      <c r="B93" s="1472"/>
      <c r="C93" s="661"/>
      <c r="D93" s="661"/>
      <c r="E93" s="662"/>
      <c r="F93" s="827"/>
      <c r="I93" s="7"/>
      <c r="J93" s="14"/>
    </row>
    <row r="94" spans="1:10">
      <c r="A94" s="1469">
        <f>'Operating Detail (5)'!A57</f>
        <v>0</v>
      </c>
      <c r="B94" s="1470"/>
      <c r="C94" s="228" t="e">
        <f t="array" ref="C94">INDEX('Operating Detail (5)'!$C57:$AF57,0,MATCH(1,('Operating Detail (5)'!$C$12:$AF$12="New")*('Operating Detail (5)'!$C$121:$AF$121='Budget Narrative (5)'!$I$2),0))</f>
        <v>#N/A</v>
      </c>
      <c r="D94" s="657"/>
      <c r="E94" s="659"/>
      <c r="F94" s="827"/>
      <c r="I94" s="7"/>
      <c r="J94" s="14"/>
    </row>
    <row r="95" spans="1:10">
      <c r="A95" s="1469">
        <f>'Operating Detail (5)'!A58</f>
        <v>0</v>
      </c>
      <c r="B95" s="1470"/>
      <c r="C95" s="228" t="e">
        <f t="array" ref="C95">INDEX('Operating Detail (5)'!$C58:$AF58,0,MATCH(1,('Operating Detail (5)'!$C$12:$AF$12="New")*('Operating Detail (5)'!$C$121:$AF$121='Budget Narrative (5)'!$I$2),0))</f>
        <v>#N/A</v>
      </c>
      <c r="D95" s="657"/>
      <c r="E95" s="659"/>
      <c r="F95" s="827"/>
      <c r="I95" s="7"/>
      <c r="J95" s="14"/>
    </row>
    <row r="96" spans="1:10">
      <c r="A96" s="1469">
        <f>'Operating Detail (5)'!A59</f>
        <v>0</v>
      </c>
      <c r="B96" s="1470"/>
      <c r="C96" s="228" t="e">
        <f t="array" ref="C96">INDEX('Operating Detail (5)'!$C59:$AF59,0,MATCH(1,('Operating Detail (5)'!$C$12:$AF$12="New")*('Operating Detail (5)'!$C$121:$AF$121='Budget Narrative (5)'!$I$2),0))</f>
        <v>#N/A</v>
      </c>
      <c r="D96" s="657"/>
      <c r="E96" s="659"/>
      <c r="F96" s="827"/>
      <c r="I96" s="7"/>
      <c r="J96" s="14"/>
    </row>
    <row r="97" spans="1:10">
      <c r="A97" s="1469">
        <f>'Operating Detail (5)'!A60</f>
        <v>0</v>
      </c>
      <c r="B97" s="1470"/>
      <c r="C97" s="228" t="e">
        <f t="array" ref="C97">INDEX('Operating Detail (5)'!$C60:$AF60,0,MATCH(1,('Operating Detail (5)'!$C$12:$AF$12="New")*('Operating Detail (5)'!$C$121:$AF$121='Budget Narrative (5)'!$I$2),0))</f>
        <v>#N/A</v>
      </c>
      <c r="D97" s="657"/>
      <c r="E97" s="659"/>
      <c r="F97" s="827"/>
      <c r="I97" s="7"/>
      <c r="J97" s="14"/>
    </row>
    <row r="98" spans="1:10">
      <c r="A98" s="1469">
        <f>'Operating Detail (5)'!A61</f>
        <v>0</v>
      </c>
      <c r="B98" s="1470"/>
      <c r="C98" s="228" t="e">
        <f t="array" ref="C98">INDEX('Operating Detail (5)'!$C61:$AF61,0,MATCH(1,('Operating Detail (5)'!$C$12:$AF$12="New")*('Operating Detail (5)'!$C$121:$AF$121='Budget Narrative (5)'!$I$2),0))</f>
        <v>#N/A</v>
      </c>
      <c r="D98" s="657"/>
      <c r="E98" s="659"/>
      <c r="F98" s="827"/>
      <c r="I98" s="7"/>
      <c r="J98" s="14"/>
    </row>
    <row r="99" spans="1:10">
      <c r="A99" s="1469">
        <f>'Operating Detail (5)'!A62</f>
        <v>0</v>
      </c>
      <c r="B99" s="1470"/>
      <c r="C99" s="228" t="e">
        <f t="array" ref="C99">INDEX('Operating Detail (5)'!$C62:$AF62,0,MATCH(1,('Operating Detail (5)'!$C$12:$AF$12="New")*('Operating Detail (5)'!$C$121:$AF$121='Budget Narrative (5)'!$I$2),0))</f>
        <v>#N/A</v>
      </c>
      <c r="D99" s="657"/>
      <c r="E99" s="659"/>
      <c r="F99" s="827"/>
      <c r="I99" s="7"/>
      <c r="J99" s="14"/>
    </row>
    <row r="100" spans="1:10">
      <c r="A100" s="1469">
        <f>'Operating Detail (5)'!A63</f>
        <v>0</v>
      </c>
      <c r="B100" s="1470"/>
      <c r="C100" s="228" t="e">
        <f t="array" ref="C100">INDEX('Operating Detail (5)'!$C63:$AF63,0,MATCH(1,('Operating Detail (5)'!$C$12:$AF$12="New")*('Operating Detail (5)'!$C$121:$AF$121='Budget Narrative (5)'!$I$2),0))</f>
        <v>#N/A</v>
      </c>
      <c r="D100" s="657"/>
      <c r="E100" s="659"/>
      <c r="F100" s="827"/>
      <c r="I100" s="7"/>
      <c r="J100" s="14"/>
    </row>
    <row r="101" spans="1:10">
      <c r="A101" s="1469">
        <f>'Operating Detail (5)'!A64</f>
        <v>0</v>
      </c>
      <c r="B101" s="1470"/>
      <c r="C101" s="228" t="e">
        <f t="array" ref="C101">INDEX('Operating Detail (5)'!$C64:$AF64,0,MATCH(1,('Operating Detail (5)'!$C$12:$AF$12="New")*('Operating Detail (5)'!$C$121:$AF$121='Budget Narrative (5)'!$I$2),0))</f>
        <v>#N/A</v>
      </c>
      <c r="D101" s="657"/>
      <c r="E101" s="659"/>
      <c r="F101" s="827"/>
      <c r="I101" s="7"/>
      <c r="J101" s="14"/>
    </row>
    <row r="102" spans="1:10">
      <c r="A102" s="1469">
        <f>'Operating Detail (5)'!A65</f>
        <v>0</v>
      </c>
      <c r="B102" s="1470"/>
      <c r="C102" s="228" t="e">
        <f t="array" ref="C102">INDEX('Operating Detail (5)'!$C65:$AF65,0,MATCH(1,('Operating Detail (5)'!$C$12:$AF$12="New")*('Operating Detail (5)'!$C$121:$AF$121='Budget Narrative (5)'!$I$2),0))</f>
        <v>#N/A</v>
      </c>
      <c r="D102" s="657"/>
      <c r="E102" s="659"/>
      <c r="F102" s="827"/>
      <c r="I102" s="7"/>
      <c r="J102" s="14"/>
    </row>
    <row r="103" spans="1:10">
      <c r="A103" s="1469">
        <f>'Operating Detail (5)'!A65</f>
        <v>0</v>
      </c>
      <c r="B103" s="1470"/>
      <c r="C103" s="228" t="e">
        <f t="array" ref="C103">INDEX('Operating Detail (5)'!$C66:$AF66,0,MATCH(1,('Operating Detail (5)'!$C$12:$AF$12="New")*('Operating Detail (5)'!$C$121:$AF$121='Budget Narrative (5)'!$I$2),0))</f>
        <v>#N/A</v>
      </c>
      <c r="D103" s="657"/>
      <c r="E103" s="659"/>
      <c r="F103" s="827"/>
      <c r="I103" s="7"/>
      <c r="J103" s="14"/>
    </row>
    <row r="104" spans="1:10">
      <c r="A104" s="1469">
        <f>'Operating Detail (5)'!A66</f>
        <v>0</v>
      </c>
      <c r="B104" s="1470"/>
      <c r="C104" s="228" t="e">
        <f t="array" ref="C104">INDEX('Operating Detail (5)'!$C67:$AF67,0,MATCH(1,('Operating Detail (5)'!$C$12:$AF$12="New")*('Operating Detail (5)'!$C$121:$AF$121='Budget Narrative (5)'!$I$2),0))</f>
        <v>#N/A</v>
      </c>
      <c r="D104" s="657"/>
      <c r="E104" s="659"/>
      <c r="F104" s="827"/>
      <c r="I104" s="7"/>
      <c r="J104" s="14"/>
    </row>
    <row r="105" spans="1:10">
      <c r="A105" s="1475">
        <f>'Operating Detail (5)'!A67</f>
        <v>0</v>
      </c>
      <c r="B105" s="1476"/>
      <c r="C105" s="370"/>
      <c r="D105" s="179"/>
      <c r="E105" s="219"/>
      <c r="F105" s="827"/>
      <c r="I105" s="7"/>
      <c r="J105" s="14"/>
    </row>
    <row r="106" spans="1:10">
      <c r="A106" s="1477" t="str">
        <f>'Operating Detail (5)'!A68</f>
        <v>TOTAL OPERATING EXPENSES</v>
      </c>
      <c r="B106" s="1478"/>
      <c r="C106" s="717" t="e">
        <f>SUM(C51:C105)</f>
        <v>#N/A</v>
      </c>
      <c r="D106" s="14"/>
      <c r="E106" s="218"/>
      <c r="F106" s="3"/>
      <c r="I106" s="7"/>
      <c r="J106" s="14"/>
    </row>
    <row r="107" spans="1:10" s="731" customFormat="1" ht="13.5" thickBot="1">
      <c r="A107" s="732" t="s">
        <v>337</v>
      </c>
      <c r="B107" s="733" t="e">
        <f t="array" ref="B107">INDEX('Summary (5)'!E26:AH26,0,MATCH(1,('Summary (5)'!$E$21:$AH$21="New")*('Summary (5)'!$E$88:$AH$88='Budget Narrative (5)'!$I$2),0))</f>
        <v>#N/A</v>
      </c>
      <c r="C107" s="734" t="e">
        <f t="array" ref="C107">INDEX('Summary (5)'!E27:AH27,0,MATCH(1,('Summary (5)'!$E$21:$AH$21="New")*('Summary (5)'!$E$88:$AH$88='Budget Narrative (5)'!$I$2),0))</f>
        <v>#N/A</v>
      </c>
      <c r="D107" s="735"/>
      <c r="E107" s="736"/>
      <c r="F107" s="737"/>
      <c r="G107" s="728"/>
      <c r="H107" s="728"/>
      <c r="J107" s="730"/>
    </row>
    <row r="108" spans="1:10">
      <c r="A108" s="3"/>
      <c r="B108" s="6"/>
      <c r="C108" s="181"/>
      <c r="E108" s="3"/>
      <c r="F108" s="3"/>
      <c r="H108" s="706"/>
      <c r="I108" s="5"/>
      <c r="J108" s="4"/>
    </row>
    <row r="109" spans="1:10" ht="13" thickBot="1">
      <c r="A109" s="3"/>
      <c r="B109" s="6"/>
      <c r="C109" s="181"/>
      <c r="E109" s="3"/>
      <c r="F109" s="3"/>
      <c r="H109" s="706"/>
      <c r="I109" s="5"/>
      <c r="J109" s="4"/>
    </row>
    <row r="110" spans="1:10" s="4" customFormat="1" ht="25.5" customHeight="1">
      <c r="A110" s="1473" t="s">
        <v>338</v>
      </c>
      <c r="B110" s="1474"/>
      <c r="C110" s="212" t="s">
        <v>339</v>
      </c>
      <c r="D110" s="211" t="s">
        <v>330</v>
      </c>
      <c r="E110" s="213" t="s">
        <v>331</v>
      </c>
      <c r="F110" s="198"/>
      <c r="G110" s="704"/>
      <c r="H110" s="704"/>
    </row>
    <row r="111" spans="1:10">
      <c r="A111" s="1469">
        <f>'Operating Detail (5)'!A71</f>
        <v>0</v>
      </c>
      <c r="B111" s="1470"/>
      <c r="C111" s="228" t="e">
        <f t="array" ref="C111">INDEX('Operating Detail (5)'!$C71:$AF71,0,MATCH(1,('Operating Detail (5)'!$C$12:$AF$12="New")*('Operating Detail (5)'!$C$121:$AF$121='Budget Narrative (5)'!$I$2),0))</f>
        <v>#N/A</v>
      </c>
      <c r="D111" s="20"/>
      <c r="E111" s="214"/>
      <c r="F111" s="827"/>
    </row>
    <row r="112" spans="1:10">
      <c r="A112" s="1469">
        <f>'Operating Detail (5)'!A72</f>
        <v>0</v>
      </c>
      <c r="B112" s="1470"/>
      <c r="C112" s="228" t="e">
        <f t="array" ref="C112">INDEX('Operating Detail (5)'!$C72:$AF72,0,MATCH(1,('Operating Detail (5)'!$C$12:$AF$12="New")*('Operating Detail (5)'!$C$121:$AF$121='Budget Narrative (5)'!$I$2),0))</f>
        <v>#N/A</v>
      </c>
      <c r="D112" s="20"/>
      <c r="E112" s="215"/>
      <c r="F112" s="827"/>
    </row>
    <row r="113" spans="1:6">
      <c r="A113" s="1469">
        <f>'Operating Detail (5)'!A73</f>
        <v>0</v>
      </c>
      <c r="B113" s="1470"/>
      <c r="C113" s="228" t="e">
        <f t="array" ref="C113">INDEX('Operating Detail (5)'!$C73:$AF73,0,MATCH(1,('Operating Detail (5)'!$C$12:$AF$12="New")*('Operating Detail (5)'!$C$121:$AF$121='Budget Narrative (5)'!$I$2),0))</f>
        <v>#N/A</v>
      </c>
      <c r="D113" s="20"/>
      <c r="E113" s="216"/>
      <c r="F113" s="827"/>
    </row>
    <row r="114" spans="1:6">
      <c r="A114" s="1469">
        <f>'Operating Detail (5)'!A74</f>
        <v>0</v>
      </c>
      <c r="B114" s="1470"/>
      <c r="C114" s="228" t="e">
        <f t="array" ref="C114">INDEX('Operating Detail (5)'!$C74:$AF74,0,MATCH(1,('Operating Detail (5)'!$C$12:$AF$12="New")*('Operating Detail (5)'!$C$121:$AF$121='Budget Narrative (5)'!$I$2),0))</f>
        <v>#N/A</v>
      </c>
      <c r="D114" s="20"/>
      <c r="E114" s="216"/>
      <c r="F114" s="827"/>
    </row>
    <row r="115" spans="1:6">
      <c r="A115" s="1469">
        <f>'Operating Detail (5)'!A75</f>
        <v>0</v>
      </c>
      <c r="B115" s="1470"/>
      <c r="C115" s="228" t="e">
        <f t="array" ref="C115">INDEX('Operating Detail (5)'!$C75:$AF75,0,MATCH(1,('Operating Detail (5)'!$C$12:$AF$12="New")*('Operating Detail (5)'!$C$121:$AF$121='Budget Narrative (5)'!$I$2),0))</f>
        <v>#N/A</v>
      </c>
      <c r="D115" s="20"/>
      <c r="E115" s="215"/>
      <c r="F115" s="827"/>
    </row>
    <row r="116" spans="1:6">
      <c r="A116" s="1469">
        <f>'Operating Detail (5)'!A76</f>
        <v>0</v>
      </c>
      <c r="B116" s="1470"/>
      <c r="C116" s="228" t="e">
        <f t="array" ref="C116">INDEX('Operating Detail (5)'!$C76:$AF76,0,MATCH(1,('Operating Detail (5)'!$C$12:$AF$12="New")*('Operating Detail (5)'!$C$121:$AF$121='Budget Narrative (5)'!$I$2),0))</f>
        <v>#N/A</v>
      </c>
      <c r="D116" s="20"/>
      <c r="E116" s="215"/>
      <c r="F116" s="827"/>
    </row>
    <row r="117" spans="1:6">
      <c r="A117" s="1469">
        <f>'Operating Detail (5)'!A77</f>
        <v>0</v>
      </c>
      <c r="B117" s="1470"/>
      <c r="C117" s="228" t="e">
        <f t="array" ref="C117">INDEX('Operating Detail (5)'!$C77:$AF77,0,MATCH(1,('Operating Detail (5)'!$C$12:$AF$12="New")*('Operating Detail (5)'!$C$121:$AF$121='Budget Narrative (5)'!$I$2),0))</f>
        <v>#N/A</v>
      </c>
      <c r="D117" s="20"/>
      <c r="E117" s="215"/>
      <c r="F117" s="827"/>
    </row>
    <row r="118" spans="1:6">
      <c r="A118" s="1469">
        <f>'Operating Detail (5)'!A78</f>
        <v>0</v>
      </c>
      <c r="B118" s="1470"/>
      <c r="C118" s="228" t="e">
        <f t="array" ref="C118">INDEX('Operating Detail (5)'!$C78:$AF78,0,MATCH(1,('Operating Detail (5)'!$C$12:$AF$12="New")*('Operating Detail (5)'!$C$121:$AF$121='Budget Narrative (5)'!$I$2),0))</f>
        <v>#N/A</v>
      </c>
      <c r="D118" s="20"/>
      <c r="E118" s="215"/>
      <c r="F118" s="827"/>
    </row>
    <row r="119" spans="1:6">
      <c r="A119" s="1469">
        <f>'Operating Detail (5)'!A79</f>
        <v>0</v>
      </c>
      <c r="B119" s="1470"/>
      <c r="C119" s="228" t="e">
        <f t="array" ref="C119">INDEX('Operating Detail (5)'!$C79:$AF79,0,MATCH(1,('Operating Detail (5)'!$C$12:$AF$12="New")*('Operating Detail (5)'!$C$121:$AF$121='Budget Narrative (5)'!$I$2),0))</f>
        <v>#N/A</v>
      </c>
      <c r="D119" s="20"/>
      <c r="E119" s="215"/>
      <c r="F119" s="827"/>
    </row>
    <row r="120" spans="1:6">
      <c r="A120" s="1469">
        <f>'Operating Detail (5)'!A80</f>
        <v>0</v>
      </c>
      <c r="B120" s="1470"/>
      <c r="C120" s="228" t="e">
        <f t="array" ref="C120">INDEX('Operating Detail (5)'!$C80:$AF80,0,MATCH(1,('Operating Detail (5)'!$C$12:$AF$12="New")*('Operating Detail (5)'!$C$121:$AF$121='Budget Narrative (5)'!$I$2),0))</f>
        <v>#N/A</v>
      </c>
      <c r="D120" s="20"/>
      <c r="E120" s="215"/>
      <c r="F120" s="827"/>
    </row>
    <row r="121" spans="1:6">
      <c r="A121" s="1471" t="str">
        <f>'Operating Detail (5)'!A81</f>
        <v>Subcontractors:</v>
      </c>
      <c r="B121" s="1472"/>
      <c r="C121" s="661"/>
      <c r="D121" s="661"/>
      <c r="E121" s="662"/>
      <c r="F121" s="827"/>
    </row>
    <row r="122" spans="1:6">
      <c r="A122" s="1469">
        <f>'Operating Detail (5)'!A82</f>
        <v>0</v>
      </c>
      <c r="B122" s="1470"/>
      <c r="C122" s="228" t="e">
        <f t="array" ref="C122">INDEX('Operating Detail (5)'!$C82:$AF82,0,MATCH(1,('Operating Detail (5)'!$C$12:$AF$12="New")*('Operating Detail (5)'!$C$121:$AF$121='Budget Narrative (5)'!$I$2),0))</f>
        <v>#N/A</v>
      </c>
      <c r="D122" s="20"/>
      <c r="E122" s="215"/>
      <c r="F122" s="827"/>
    </row>
    <row r="123" spans="1:6">
      <c r="A123" s="1469">
        <f>'Operating Detail (5)'!A83</f>
        <v>0</v>
      </c>
      <c r="B123" s="1470"/>
      <c r="C123" s="228" t="e">
        <f t="array" ref="C123">INDEX('Operating Detail (5)'!$C83:$AF83,0,MATCH(1,('Operating Detail (5)'!$C$12:$AF$12="New")*('Operating Detail (5)'!$C$121:$AF$121='Budget Narrative (5)'!$I$2),0))</f>
        <v>#N/A</v>
      </c>
      <c r="D123" s="20"/>
      <c r="E123" s="215"/>
      <c r="F123" s="827"/>
    </row>
    <row r="124" spans="1:6">
      <c r="A124" s="1469">
        <f>'Operating Detail (5)'!A84</f>
        <v>0</v>
      </c>
      <c r="B124" s="1470"/>
      <c r="C124" s="228" t="e">
        <f t="array" ref="C124">INDEX('Operating Detail (5)'!$C84:$AF84,0,MATCH(1,('Operating Detail (5)'!$C$12:$AF$12="New")*('Operating Detail (5)'!$C$121:$AF$121='Budget Narrative (5)'!$I$2),0))</f>
        <v>#N/A</v>
      </c>
      <c r="D124" s="20"/>
      <c r="E124" s="215"/>
      <c r="F124" s="827"/>
    </row>
    <row r="125" spans="1:6">
      <c r="A125" s="1469">
        <f>'Operating Detail (5)'!A85</f>
        <v>0</v>
      </c>
      <c r="B125" s="1470"/>
      <c r="C125" s="228" t="e">
        <f t="array" ref="C125">INDEX('Operating Detail (5)'!$C85:$AF85,0,MATCH(1,('Operating Detail (5)'!$C$12:$AF$12="New")*('Operating Detail (5)'!$C$121:$AF$121='Budget Narrative (5)'!$I$2),0))</f>
        <v>#N/A</v>
      </c>
      <c r="D125" s="20"/>
      <c r="E125" s="215"/>
      <c r="F125" s="827"/>
    </row>
    <row r="126" spans="1:6">
      <c r="A126" s="1469">
        <f>'Operating Detail (5)'!A86</f>
        <v>0</v>
      </c>
      <c r="B126" s="1470"/>
      <c r="C126" s="228" t="e">
        <f t="array" ref="C126">INDEX('Operating Detail (5)'!$C86:$AF86,0,MATCH(1,('Operating Detail (5)'!$C$12:$AF$12="New")*('Operating Detail (5)'!$C$121:$AF$121='Budget Narrative (5)'!$I$2),0))</f>
        <v>#N/A</v>
      </c>
      <c r="D126" s="20"/>
      <c r="E126" s="215"/>
      <c r="F126" s="827"/>
    </row>
    <row r="127" spans="1:6">
      <c r="A127" s="1469">
        <f>'Operating Detail (5)'!A87</f>
        <v>0</v>
      </c>
      <c r="B127" s="1470"/>
      <c r="C127" s="228" t="e">
        <f t="array" ref="C127">INDEX('Operating Detail (5)'!$C87:$AF87,0,MATCH(1,('Operating Detail (5)'!$C$12:$AF$12="New")*('Operating Detail (5)'!$C$121:$AF$121='Budget Narrative (5)'!$I$2),0))</f>
        <v>#N/A</v>
      </c>
      <c r="E127" s="217"/>
    </row>
    <row r="128" spans="1:6">
      <c r="A128" s="1469">
        <f>'Operating Detail (5)'!A88</f>
        <v>0</v>
      </c>
      <c r="B128" s="1470"/>
      <c r="C128" s="228" t="e">
        <f t="array" ref="C128">INDEX('Operating Detail (5)'!$C88:$AF88,0,MATCH(1,('Operating Detail (5)'!$C$12:$AF$12="New")*('Operating Detail (5)'!$C$121:$AF$121='Budget Narrative (5)'!$I$2),0))</f>
        <v>#N/A</v>
      </c>
      <c r="E128" s="217"/>
    </row>
    <row r="129" spans="1:8">
      <c r="A129" s="1469">
        <f>'Operating Detail (5)'!A89</f>
        <v>0</v>
      </c>
      <c r="B129" s="1470"/>
      <c r="C129" s="228" t="e">
        <f t="array" ref="C129">INDEX('Operating Detail (5)'!$C89:$AF89,0,MATCH(1,('Operating Detail (5)'!$C$12:$AF$12="New")*('Operating Detail (5)'!$C$121:$AF$121='Budget Narrative (5)'!$I$2),0))</f>
        <v>#N/A</v>
      </c>
      <c r="E129" s="217"/>
    </row>
    <row r="130" spans="1:8">
      <c r="A130" s="1469">
        <f>'Operating Detail (5)'!A90</f>
        <v>0</v>
      </c>
      <c r="B130" s="1470"/>
      <c r="C130" s="228" t="e">
        <f t="array" ref="C130">INDEX('Operating Detail (5)'!$C90:$AF90,0,MATCH(1,('Operating Detail (5)'!$C$12:$AF$12="New")*('Operating Detail (5)'!$C$121:$AF$121='Budget Narrative (5)'!$I$2),0))</f>
        <v>#N/A</v>
      </c>
      <c r="E130" s="217"/>
    </row>
    <row r="131" spans="1:8">
      <c r="A131" s="1469" t="str">
        <f>'Operating Detail (5)'!A91</f>
        <v>Subcontractor indirect (First $25k only)</v>
      </c>
      <c r="B131" s="1470"/>
      <c r="C131" s="228" t="e" cm="1">
        <f t="array" ref="C131">INDEX('Operating Detail Capacity Build'!$C90:$G90,0,MATCH(1,('Operating Detail Capacity Build'!$C$11:$G$11="New")*('Operating Detail Capacity Build'!$C$117:$G$117='Budget Narrative Capacity Build'!$I$3),0))</f>
        <v>#N/A</v>
      </c>
      <c r="E131" s="217"/>
    </row>
    <row r="132" spans="1:8">
      <c r="A132" s="1469"/>
      <c r="B132" s="1470"/>
      <c r="C132" s="228"/>
      <c r="E132" s="217"/>
    </row>
    <row r="133" spans="1:8" s="731" customFormat="1" ht="13" thickBot="1">
      <c r="A133" s="1479" t="str">
        <f>'Operating Detail (5)'!A93</f>
        <v>TOTAL OTHER EXPENSES</v>
      </c>
      <c r="B133" s="1480"/>
      <c r="C133" s="734" t="e">
        <f>SUM(C111:C131)</f>
        <v>#N/A</v>
      </c>
      <c r="D133" s="735"/>
      <c r="E133" s="738"/>
      <c r="F133" s="739"/>
      <c r="G133" s="728"/>
      <c r="H133" s="728"/>
    </row>
    <row r="134" spans="1:8">
      <c r="A134" s="1470">
        <f>'Operating Detail (5)'!A94</f>
        <v>0</v>
      </c>
      <c r="B134" s="1470"/>
      <c r="C134" s="228"/>
    </row>
    <row r="135" spans="1:8" ht="13" thickBot="1">
      <c r="A135" s="827"/>
      <c r="B135" s="827"/>
      <c r="C135" s="228"/>
    </row>
    <row r="136" spans="1:8" ht="12.75" customHeight="1">
      <c r="A136" s="1473" t="str">
        <f>'Operating Detail (5)'!A95</f>
        <v>CAPITAL EXPENSES</v>
      </c>
      <c r="B136" s="1474"/>
      <c r="C136" s="212" t="s">
        <v>339</v>
      </c>
      <c r="D136" s="211" t="s">
        <v>330</v>
      </c>
      <c r="E136" s="213" t="s">
        <v>331</v>
      </c>
    </row>
    <row r="137" spans="1:8">
      <c r="A137" s="1469">
        <f>'Operating Detail (5)'!A96</f>
        <v>0</v>
      </c>
      <c r="B137" s="1470"/>
      <c r="C137" s="228" t="e" cm="1">
        <f t="array" ref="C137">INDEX('Operating Detail - SS'!$C95:$G95,0,MATCH(1,('Operating Detail - SS'!$C$11:$G$11="New")*('Operating Detail - SS'!$C$113:$G$113='Budget Narrative - SS'!#REF!),0))</f>
        <v>#N/A</v>
      </c>
      <c r="E137" s="217"/>
    </row>
    <row r="138" spans="1:8">
      <c r="A138" s="1469">
        <f>'Operating Detail (5)'!A97</f>
        <v>0</v>
      </c>
      <c r="B138" s="1470"/>
      <c r="C138" s="228" t="e">
        <f t="array" ref="C138">INDEX('Operating Detail (5)'!$C97:$AF97,0,MATCH(1,('Operating Detail (5)'!$C$12:$AF$12="New")*('Operating Detail (5)'!$C$121:$AF$121='Budget Narrative (5)'!$I$2),0))</f>
        <v>#N/A</v>
      </c>
      <c r="E138" s="217"/>
    </row>
    <row r="139" spans="1:8">
      <c r="A139" s="1469">
        <f>'Operating Detail (5)'!A98</f>
        <v>0</v>
      </c>
      <c r="B139" s="1470"/>
      <c r="C139" s="228" t="e">
        <f t="array" ref="C139">INDEX('Operating Detail (5)'!$C98:$AF98,0,MATCH(1,('Operating Detail (5)'!$C$12:$AF$12="New")*('Operating Detail (5)'!$C$121:$AF$121='Budget Narrative (5)'!$I$2),0))</f>
        <v>#N/A</v>
      </c>
      <c r="E139" s="217"/>
    </row>
    <row r="140" spans="1:8">
      <c r="A140" s="1469">
        <f>'Operating Detail (5)'!A99</f>
        <v>0</v>
      </c>
      <c r="B140" s="1470"/>
      <c r="C140" s="228" t="e">
        <f t="array" ref="C140">INDEX('Operating Detail (5)'!$C99:$AF99,0,MATCH(1,('Operating Detail (5)'!$C$12:$AF$12="New")*('Operating Detail (5)'!$C$121:$AF$121='Budget Narrative (5)'!$I$2),0))</f>
        <v>#N/A</v>
      </c>
      <c r="E140" s="217"/>
    </row>
    <row r="141" spans="1:8">
      <c r="A141" s="1469">
        <f>'Operating Detail (5)'!A100</f>
        <v>0</v>
      </c>
      <c r="B141" s="1470"/>
      <c r="C141" s="228" t="e">
        <f t="array" ref="C141">INDEX('Operating Detail (5)'!$C100:$AF100,0,MATCH(1,('Operating Detail (5)'!$C$12:$AF$12="New")*('Operating Detail (5)'!$C$121:$AF$121='Budget Narrative (5)'!$I$2),0))</f>
        <v>#N/A</v>
      </c>
      <c r="E141" s="217"/>
    </row>
    <row r="142" spans="1:8">
      <c r="A142" s="1469">
        <f>'Operating Detail (5)'!A101</f>
        <v>0</v>
      </c>
      <c r="B142" s="1470"/>
      <c r="C142" s="228" t="e">
        <f t="array" ref="C142">INDEX('Operating Detail (5)'!$C101:$AF101,0,MATCH(1,('Operating Detail (5)'!$C$12:$AF$12="New")*('Operating Detail (5)'!$C$121:$AF$121='Budget Narrative (5)'!$I$2),0))</f>
        <v>#N/A</v>
      </c>
      <c r="E142" s="217"/>
    </row>
    <row r="143" spans="1:8">
      <c r="A143" s="1469">
        <f>'Operating Detail (5)'!A102</f>
        <v>0</v>
      </c>
      <c r="B143" s="1470"/>
      <c r="C143" s="228" t="e">
        <f t="array" ref="C143">INDEX('Operating Detail (5)'!$C102:$AF102,0,MATCH(1,('Operating Detail (5)'!$C$12:$AF$12="New")*('Operating Detail (5)'!$C$121:$AF$121='Budget Narrative (5)'!$I$2),0))</f>
        <v>#N/A</v>
      </c>
      <c r="E143" s="217"/>
    </row>
    <row r="144" spans="1:8">
      <c r="A144" s="1469">
        <f>'Operating Detail (5)'!A103</f>
        <v>0</v>
      </c>
      <c r="B144" s="1470"/>
      <c r="C144" s="228"/>
      <c r="E144" s="217"/>
    </row>
    <row r="145" spans="1:8" s="731" customFormat="1" ht="13" thickBot="1">
      <c r="A145" s="1479" t="str">
        <f>'Operating Detail (5)'!A104</f>
        <v>TOTAL CAPITAL EXPENSES</v>
      </c>
      <c r="B145" s="1480"/>
      <c r="C145" s="734" t="e">
        <f>SUM(C137:C143)</f>
        <v>#N/A</v>
      </c>
      <c r="D145" s="735"/>
      <c r="E145" s="738"/>
      <c r="F145" s="739"/>
      <c r="G145" s="728"/>
      <c r="H145" s="728"/>
    </row>
    <row r="146" spans="1:8">
      <c r="A146" s="1470"/>
      <c r="B146" s="1470"/>
      <c r="C146" s="228"/>
    </row>
    <row r="147" spans="1:8" ht="13" thickBot="1">
      <c r="A147" s="1470"/>
      <c r="B147" s="1470"/>
      <c r="C147" s="228"/>
    </row>
    <row r="148" spans="1:8" ht="13">
      <c r="A148" s="1473" t="s">
        <v>340</v>
      </c>
      <c r="B148" s="1474"/>
      <c r="C148" s="212" t="s">
        <v>339</v>
      </c>
      <c r="D148" s="211" t="s">
        <v>330</v>
      </c>
      <c r="E148" s="213" t="s">
        <v>331</v>
      </c>
    </row>
    <row r="149" spans="1:8">
      <c r="A149" s="1469"/>
      <c r="B149" s="1470"/>
      <c r="C149" s="228"/>
      <c r="E149" s="217"/>
    </row>
    <row r="150" spans="1:8">
      <c r="A150" s="1469"/>
      <c r="B150" s="1470"/>
      <c r="C150" s="228"/>
      <c r="E150" s="217"/>
    </row>
    <row r="151" spans="1:8">
      <c r="A151" s="1469"/>
      <c r="B151" s="1470"/>
      <c r="C151" s="228"/>
      <c r="E151" s="217"/>
    </row>
    <row r="152" spans="1:8">
      <c r="A152" s="1469"/>
      <c r="B152" s="1470"/>
      <c r="C152" s="228"/>
      <c r="E152" s="217"/>
    </row>
    <row r="153" spans="1:8">
      <c r="A153" s="1469"/>
      <c r="B153" s="1470"/>
      <c r="C153" s="228"/>
      <c r="E153" s="217"/>
    </row>
    <row r="154" spans="1:8">
      <c r="A154" s="1469"/>
      <c r="B154" s="1470"/>
      <c r="C154" s="228"/>
      <c r="E154" s="217"/>
    </row>
    <row r="155" spans="1:8">
      <c r="A155" s="1469"/>
      <c r="B155" s="1470"/>
      <c r="C155" s="228"/>
      <c r="E155" s="217"/>
    </row>
    <row r="156" spans="1:8">
      <c r="A156" s="1469"/>
      <c r="B156" s="1470"/>
      <c r="C156" s="228"/>
      <c r="E156" s="217"/>
    </row>
    <row r="157" spans="1:8">
      <c r="A157" s="1469"/>
      <c r="B157" s="1470"/>
      <c r="C157" s="228"/>
      <c r="E157" s="217"/>
    </row>
    <row r="158" spans="1:8">
      <c r="A158" s="1469"/>
      <c r="B158" s="1470"/>
      <c r="C158" s="228"/>
      <c r="E158" s="217"/>
    </row>
    <row r="159" spans="1:8">
      <c r="A159" s="1469"/>
      <c r="B159" s="1470"/>
      <c r="C159" s="228"/>
      <c r="E159" s="217"/>
    </row>
    <row r="160" spans="1:8">
      <c r="A160" s="1469"/>
      <c r="B160" s="1470"/>
      <c r="C160" s="228"/>
      <c r="E160" s="217"/>
    </row>
    <row r="161" spans="1:5">
      <c r="A161" s="1469"/>
      <c r="B161" s="1470"/>
      <c r="C161" s="228"/>
      <c r="E161" s="217"/>
    </row>
    <row r="162" spans="1:5">
      <c r="A162" s="1469"/>
      <c r="B162" s="1470"/>
      <c r="C162" s="228"/>
      <c r="E162" s="217"/>
    </row>
    <row r="163" spans="1:5">
      <c r="A163" s="1469"/>
      <c r="B163" s="1470"/>
      <c r="C163" s="228"/>
      <c r="E163" s="217"/>
    </row>
    <row r="164" spans="1:5">
      <c r="A164" s="1469"/>
      <c r="B164" s="1470"/>
      <c r="C164" s="228"/>
      <c r="E164" s="217"/>
    </row>
    <row r="165" spans="1:5">
      <c r="A165" s="1469"/>
      <c r="B165" s="1470"/>
      <c r="C165" s="228"/>
      <c r="E165" s="217"/>
    </row>
    <row r="166" spans="1:5">
      <c r="A166" s="1469"/>
      <c r="B166" s="1470"/>
      <c r="C166" s="228"/>
      <c r="E166" s="217"/>
    </row>
    <row r="167" spans="1:5">
      <c r="A167" s="1469"/>
      <c r="B167" s="1470"/>
      <c r="C167" s="228"/>
      <c r="E167" s="217"/>
    </row>
    <row r="168" spans="1:5">
      <c r="A168" s="1469"/>
      <c r="B168" s="1470"/>
      <c r="C168" s="228"/>
      <c r="E168" s="217"/>
    </row>
    <row r="169" spans="1:5">
      <c r="A169" s="1469"/>
      <c r="B169" s="1470"/>
      <c r="C169" s="228"/>
      <c r="E169" s="217"/>
    </row>
    <row r="170" spans="1:5">
      <c r="A170" s="1469"/>
      <c r="B170" s="1470"/>
      <c r="C170" s="228"/>
      <c r="E170" s="217"/>
    </row>
    <row r="171" spans="1:5">
      <c r="A171" s="1469"/>
      <c r="B171" s="1470"/>
      <c r="C171" s="228"/>
      <c r="E171" s="217"/>
    </row>
    <row r="172" spans="1:5">
      <c r="A172" s="1469"/>
      <c r="B172" s="1470"/>
      <c r="C172" s="228"/>
      <c r="E172" s="217"/>
    </row>
    <row r="173" spans="1:5">
      <c r="A173" s="1469"/>
      <c r="B173" s="1470"/>
      <c r="C173" s="228"/>
      <c r="E173" s="217"/>
    </row>
    <row r="174" spans="1:5">
      <c r="A174" s="1469"/>
      <c r="B174" s="1470"/>
      <c r="C174" s="228"/>
      <c r="E174" s="217"/>
    </row>
    <row r="175" spans="1:5">
      <c r="A175" s="1469"/>
      <c r="B175" s="1470"/>
      <c r="C175" s="228"/>
      <c r="E175" s="217"/>
    </row>
    <row r="176" spans="1:5">
      <c r="A176" s="1469"/>
      <c r="B176" s="1470"/>
      <c r="C176" s="228"/>
      <c r="E176" s="217"/>
    </row>
    <row r="177" spans="1:9">
      <c r="A177" s="1469"/>
      <c r="B177" s="1470"/>
      <c r="C177" s="228"/>
      <c r="E177" s="217"/>
    </row>
    <row r="178" spans="1:9" s="737" customFormat="1" ht="13">
      <c r="A178" s="1647" t="s">
        <v>341</v>
      </c>
      <c r="B178" s="1648"/>
      <c r="C178" s="740">
        <f>SUM(C149:C177)</f>
        <v>0</v>
      </c>
      <c r="D178" s="741"/>
      <c r="E178" s="742"/>
      <c r="G178" s="743"/>
      <c r="H178" s="743"/>
    </row>
    <row r="179" spans="1:9" s="731" customFormat="1" ht="13" thickBot="1">
      <c r="A179" s="1649" t="s">
        <v>342</v>
      </c>
      <c r="B179" s="1650"/>
      <c r="C179" s="744" t="e">
        <f t="array" ref="C179">INDEX('Summary (5)'!$E30:$AH30,0,MATCH(1,('Summary (5)'!$E21:$AH21="New")*('Summary (5)'!$E88:$AH88='Budget Narrative (5)'!$I$2),0))</f>
        <v>#N/A</v>
      </c>
      <c r="D179" s="735"/>
      <c r="E179" s="738"/>
      <c r="G179" s="728"/>
      <c r="H179" s="728"/>
    </row>
    <row r="180" spans="1:9" s="731" customFormat="1">
      <c r="A180" s="1651" t="s">
        <v>343</v>
      </c>
      <c r="B180" s="1651"/>
      <c r="C180" s="745" t="e">
        <f>C179-C178</f>
        <v>#N/A</v>
      </c>
      <c r="D180" s="730"/>
      <c r="G180" s="728"/>
      <c r="H180" s="728"/>
    </row>
    <row r="181" spans="1:9" ht="13" thickBot="1">
      <c r="A181" s="1470"/>
      <c r="B181" s="1470"/>
      <c r="C181" s="228"/>
    </row>
    <row r="182" spans="1:9" ht="14">
      <c r="A182" s="1652" t="s">
        <v>344</v>
      </c>
      <c r="B182" s="1653"/>
      <c r="C182" s="1653"/>
      <c r="D182" s="1653"/>
      <c r="E182" s="1653"/>
      <c r="F182" s="1653"/>
      <c r="G182" s="1653"/>
      <c r="H182" s="1653"/>
      <c r="I182" s="1654"/>
    </row>
    <row r="183" spans="1:9" ht="13">
      <c r="A183" s="1655" t="s">
        <v>345</v>
      </c>
      <c r="B183" s="1655"/>
      <c r="C183" s="1655"/>
      <c r="D183" s="367" t="s">
        <v>1</v>
      </c>
      <c r="E183" s="1656" t="s">
        <v>346</v>
      </c>
      <c r="F183" s="1656"/>
      <c r="G183" s="1656" t="s">
        <v>2</v>
      </c>
      <c r="H183" s="1656"/>
      <c r="I183" s="1656"/>
    </row>
    <row r="184" spans="1:9" ht="96.75" customHeight="1">
      <c r="A184" s="1679" t="s">
        <v>347</v>
      </c>
      <c r="B184" s="1679"/>
      <c r="C184" s="1679"/>
      <c r="D184" s="368" t="s">
        <v>348</v>
      </c>
      <c r="E184" s="1657"/>
      <c r="F184" s="1657"/>
      <c r="G184" s="1658" t="s">
        <v>349</v>
      </c>
      <c r="H184" s="1659"/>
      <c r="I184" s="1660"/>
    </row>
    <row r="185" spans="1:9">
      <c r="A185" s="1679"/>
      <c r="B185" s="1679"/>
      <c r="C185" s="1679"/>
      <c r="D185" s="368" t="s">
        <v>350</v>
      </c>
      <c r="E185" s="1667" t="s">
        <v>367</v>
      </c>
      <c r="F185" s="1668"/>
      <c r="G185" s="1661"/>
      <c r="H185" s="1662"/>
      <c r="I185" s="1663"/>
    </row>
    <row r="186" spans="1:9">
      <c r="A186" s="1679"/>
      <c r="B186" s="1679"/>
      <c r="C186" s="1679"/>
      <c r="D186" s="368" t="s">
        <v>351</v>
      </c>
      <c r="E186" s="1667" t="s">
        <v>368</v>
      </c>
      <c r="F186" s="1668"/>
      <c r="G186" s="1661"/>
      <c r="H186" s="1662"/>
      <c r="I186" s="1663"/>
    </row>
    <row r="187" spans="1:9" ht="25">
      <c r="A187" s="1679"/>
      <c r="B187" s="1679"/>
      <c r="C187" s="1679"/>
      <c r="D187" s="368" t="s">
        <v>352</v>
      </c>
      <c r="E187" s="1667" t="s">
        <v>369</v>
      </c>
      <c r="F187" s="1668"/>
      <c r="G187" s="1661"/>
      <c r="H187" s="1662"/>
      <c r="I187" s="1663"/>
    </row>
    <row r="188" spans="1:9" ht="25">
      <c r="A188" s="1679"/>
      <c r="B188" s="1679"/>
      <c r="C188" s="1679"/>
      <c r="D188" s="368" t="s">
        <v>353</v>
      </c>
      <c r="E188" s="1667" t="s">
        <v>370</v>
      </c>
      <c r="F188" s="1668"/>
      <c r="G188" s="1661"/>
      <c r="H188" s="1662"/>
      <c r="I188" s="1663"/>
    </row>
    <row r="189" spans="1:9" ht="25">
      <c r="A189" s="1679"/>
      <c r="B189" s="1679"/>
      <c r="C189" s="1679"/>
      <c r="D189" s="368" t="s">
        <v>354</v>
      </c>
      <c r="E189" s="1667" t="s">
        <v>370</v>
      </c>
      <c r="F189" s="1668"/>
      <c r="G189" s="1661"/>
      <c r="H189" s="1662"/>
      <c r="I189" s="1663"/>
    </row>
    <row r="190" spans="1:9">
      <c r="A190" s="1679"/>
      <c r="B190" s="1679"/>
      <c r="C190" s="1679"/>
      <c r="D190" s="368" t="s">
        <v>355</v>
      </c>
      <c r="E190" s="1667" t="s">
        <v>371</v>
      </c>
      <c r="F190" s="1668"/>
      <c r="G190" s="1661"/>
      <c r="H190" s="1662"/>
      <c r="I190" s="1663"/>
    </row>
    <row r="191" spans="1:9">
      <c r="A191" s="1679"/>
      <c r="B191" s="1679"/>
      <c r="C191" s="1679"/>
      <c r="D191" s="368" t="s">
        <v>356</v>
      </c>
      <c r="E191" s="1667" t="s">
        <v>372</v>
      </c>
      <c r="F191" s="1668"/>
      <c r="G191" s="1661"/>
      <c r="H191" s="1662"/>
      <c r="I191" s="1663"/>
    </row>
    <row r="192" spans="1:9" ht="25">
      <c r="A192" s="1679"/>
      <c r="B192" s="1679"/>
      <c r="C192" s="1679"/>
      <c r="D192" s="368" t="s">
        <v>357</v>
      </c>
      <c r="E192" s="1667" t="s">
        <v>373</v>
      </c>
      <c r="F192" s="1668"/>
      <c r="G192" s="1664"/>
      <c r="H192" s="1665"/>
      <c r="I192" s="1666"/>
    </row>
    <row r="193" spans="1:9">
      <c r="A193" s="1679"/>
      <c r="B193" s="1679"/>
      <c r="C193" s="1679"/>
      <c r="D193" s="369"/>
      <c r="E193" s="1674"/>
      <c r="F193" s="1675"/>
      <c r="G193" s="1676"/>
      <c r="H193" s="1677"/>
      <c r="I193" s="1678"/>
    </row>
    <row r="194" spans="1:9" ht="15.5">
      <c r="A194" s="1679"/>
      <c r="B194" s="1679"/>
      <c r="C194" s="1679"/>
      <c r="D194" s="368" t="s">
        <v>358</v>
      </c>
      <c r="E194" s="1667" t="s">
        <v>374</v>
      </c>
      <c r="F194" s="1668"/>
      <c r="G194" s="1670"/>
      <c r="H194" s="1670"/>
      <c r="I194" s="1670"/>
    </row>
    <row r="195" spans="1:9" ht="15.5">
      <c r="A195" s="1679"/>
      <c r="B195" s="1679"/>
      <c r="C195" s="1679"/>
      <c r="D195" s="368" t="s">
        <v>359</v>
      </c>
      <c r="E195" s="1667" t="s">
        <v>375</v>
      </c>
      <c r="F195" s="1668"/>
      <c r="G195" s="1670"/>
      <c r="H195" s="1670"/>
      <c r="I195" s="1670"/>
    </row>
    <row r="196" spans="1:9" ht="28">
      <c r="A196" s="1679"/>
      <c r="B196" s="1679"/>
      <c r="C196" s="1679"/>
      <c r="D196" s="368" t="s">
        <v>360</v>
      </c>
      <c r="E196" s="1667" t="s">
        <v>376</v>
      </c>
      <c r="F196" s="1668"/>
      <c r="G196" s="1670"/>
      <c r="H196" s="1670"/>
      <c r="I196" s="1670"/>
    </row>
    <row r="197" spans="1:9" ht="25">
      <c r="A197" s="1679" t="s">
        <v>361</v>
      </c>
      <c r="B197" s="1679"/>
      <c r="C197" s="1679"/>
      <c r="D197" s="828" t="s">
        <v>362</v>
      </c>
      <c r="E197" s="1667" t="s">
        <v>377</v>
      </c>
      <c r="F197" s="1668"/>
      <c r="G197" s="1670"/>
      <c r="H197" s="1670"/>
      <c r="I197" s="1670"/>
    </row>
    <row r="198" spans="1:9" ht="15.5">
      <c r="A198" s="1669" t="s">
        <v>363</v>
      </c>
      <c r="B198" s="1669"/>
      <c r="C198" s="1669"/>
      <c r="D198" s="828" t="s">
        <v>364</v>
      </c>
      <c r="E198" s="1668"/>
      <c r="F198" s="1668"/>
      <c r="G198" s="1670"/>
      <c r="H198" s="1670"/>
      <c r="I198" s="1670"/>
    </row>
    <row r="199" spans="1:9">
      <c r="A199" s="1671" t="s">
        <v>365</v>
      </c>
      <c r="B199" s="1671"/>
      <c r="C199" s="1671"/>
      <c r="D199" s="1671"/>
      <c r="E199" s="1671"/>
      <c r="F199" s="1671"/>
      <c r="G199" s="1671"/>
      <c r="H199" s="1671"/>
      <c r="I199" s="1671"/>
    </row>
    <row r="200" spans="1:9" ht="13">
      <c r="A200" s="1672" t="s">
        <v>366</v>
      </c>
      <c r="B200" s="1673"/>
      <c r="C200" s="1673"/>
      <c r="D200" s="1673"/>
      <c r="E200" s="1673"/>
      <c r="F200" s="1673"/>
      <c r="G200" s="1673"/>
      <c r="H200" s="1673"/>
      <c r="I200" s="1673"/>
    </row>
    <row r="201" spans="1:9">
      <c r="A201" s="827">
        <f>'Operating Detail (5)'!A160</f>
        <v>0</v>
      </c>
      <c r="B201" s="827"/>
      <c r="C201" s="228"/>
    </row>
    <row r="202" spans="1:9">
      <c r="A202" s="827">
        <f>'Operating Detail (5)'!A161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0:B130"/>
    <mergeCell ref="A131:B13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5:B125"/>
    <mergeCell ref="A126:B126"/>
    <mergeCell ref="A127:B127"/>
    <mergeCell ref="A128:B128"/>
    <mergeCell ref="A129:B129"/>
    <mergeCell ref="A111:B111"/>
    <mergeCell ref="A112:B112"/>
    <mergeCell ref="A113:B113"/>
    <mergeCell ref="A114:B114"/>
    <mergeCell ref="A115:B115"/>
    <mergeCell ref="A124:B124"/>
    <mergeCell ref="A116:B116"/>
    <mergeCell ref="A117:B117"/>
    <mergeCell ref="A118:B118"/>
    <mergeCell ref="A119:B119"/>
    <mergeCell ref="A120:B120"/>
    <mergeCell ref="A121:B121"/>
    <mergeCell ref="A122:B122"/>
    <mergeCell ref="A123:B123"/>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306" priority="2">
      <formula>LEN(TRIM(B2))=0</formula>
    </cfRule>
  </conditionalFormatting>
  <conditionalFormatting sqref="B4:F45 C111:E120 C122:E131 C137:E143">
    <cfRule type="expression" dxfId="305" priority="17">
      <formula>$C4=0</formula>
    </cfRule>
  </conditionalFormatting>
  <conditionalFormatting sqref="C48">
    <cfRule type="expression" dxfId="304" priority="1">
      <formula>$A48=0</formula>
    </cfRule>
  </conditionalFormatting>
  <conditionalFormatting sqref="C106">
    <cfRule type="expression" dxfId="303" priority="15">
      <formula>$A106=0</formula>
    </cfRule>
  </conditionalFormatting>
  <conditionalFormatting sqref="C133">
    <cfRule type="expression" dxfId="302" priority="14">
      <formula>$A133=0</formula>
    </cfRule>
  </conditionalFormatting>
  <conditionalFormatting sqref="C145">
    <cfRule type="expression" dxfId="301" priority="13">
      <formula>$A145=0</formula>
    </cfRule>
  </conditionalFormatting>
  <conditionalFormatting sqref="C179">
    <cfRule type="expression" dxfId="300" priority="10">
      <formula>$C179=0</formula>
    </cfRule>
  </conditionalFormatting>
  <conditionalFormatting sqref="C180">
    <cfRule type="cellIs" dxfId="299" priority="9" operator="notBetween">
      <formula>-2</formula>
      <formula>2</formula>
    </cfRule>
  </conditionalFormatting>
  <conditionalFormatting sqref="C51:E92">
    <cfRule type="expression" dxfId="298" priority="5">
      <formula>$C51=0</formula>
    </cfRule>
  </conditionalFormatting>
  <conditionalFormatting sqref="C94:E105">
    <cfRule type="expression" dxfId="297" priority="3">
      <formula>$C94=0</formula>
    </cfRule>
  </conditionalFormatting>
  <conditionalFormatting sqref="C149:E177">
    <cfRule type="expression" dxfId="296" priority="11">
      <formula>$C149=0</formula>
    </cfRule>
  </conditionalFormatting>
  <conditionalFormatting sqref="D51:E92">
    <cfRule type="containsBlanks" dxfId="295" priority="6">
      <formula>LEN(TRIM(D51))=0</formula>
    </cfRule>
  </conditionalFormatting>
  <conditionalFormatting sqref="D94:E104">
    <cfRule type="containsBlanks" dxfId="294" priority="4">
      <formula>LEN(TRIM(D94))=0</formula>
    </cfRule>
  </conditionalFormatting>
  <conditionalFormatting sqref="D149:E177">
    <cfRule type="containsBlanks" dxfId="293" priority="12">
      <formula>LEN(TRIM(D149))=0</formula>
    </cfRule>
  </conditionalFormatting>
  <conditionalFormatting sqref="D4:F45 D111:E120 D122:E131 D137:E143">
    <cfRule type="containsBlanks" dxfId="292" priority="18">
      <formula>LEN(TRIM(D4))=0</formula>
    </cfRule>
  </conditionalFormatting>
  <hyperlinks>
    <hyperlink ref="A200" r:id="rId1" xr:uid="{00000000-0004-0000-16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10BD4B9-FF34-4016-B46B-378DF32F4FDD}">
          <x14:formula1>
            <xm:f>'Dropdown Lists'!$F$2:$F$31</xm:f>
          </x14:formula1>
          <xm:sqref>B2:C2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V64"/>
  <sheetViews>
    <sheetView topLeftCell="A28" zoomScaleNormal="100" workbookViewId="0">
      <selection activeCell="A69" sqref="A69"/>
    </sheetView>
  </sheetViews>
  <sheetFormatPr defaultRowHeight="12.5"/>
  <cols>
    <col min="1" max="1" width="68.453125" customWidth="1"/>
    <col min="2" max="2" width="25.54296875" customWidth="1"/>
    <col min="3" max="3" width="18.26953125" customWidth="1"/>
    <col min="4" max="4" width="21.54296875" customWidth="1"/>
    <col min="5" max="5" width="5.453125" customWidth="1"/>
    <col min="6" max="6" width="16.453125" bestFit="1" customWidth="1"/>
    <col min="8" max="8" width="9.7265625" customWidth="1"/>
    <col min="10" max="11" width="14.7265625" customWidth="1"/>
    <col min="12" max="12" width="13.54296875" customWidth="1"/>
    <col min="13" max="14" width="14.54296875" customWidth="1"/>
    <col min="16" max="17" width="10.7265625" customWidth="1"/>
    <col min="18" max="18" width="16.7265625" customWidth="1"/>
    <col min="19" max="19" width="16.7265625" style="31" customWidth="1"/>
    <col min="21" max="21" width="11.54296875" customWidth="1"/>
  </cols>
  <sheetData>
    <row r="1" spans="1:22" s="197" customFormat="1" ht="30.75" customHeight="1">
      <c r="A1" s="196" t="s">
        <v>93</v>
      </c>
      <c r="B1" s="196" t="s">
        <v>94</v>
      </c>
      <c r="C1" s="196" t="s">
        <v>95</v>
      </c>
      <c r="D1" s="196" t="s">
        <v>96</v>
      </c>
      <c r="E1" s="196"/>
      <c r="F1" s="196" t="s">
        <v>97</v>
      </c>
      <c r="G1" s="196" t="s">
        <v>98</v>
      </c>
      <c r="H1" s="196" t="s">
        <v>99</v>
      </c>
      <c r="I1" s="196"/>
      <c r="K1" s="196" t="s">
        <v>100</v>
      </c>
      <c r="L1" s="196" t="s">
        <v>101</v>
      </c>
      <c r="M1" s="196" t="s">
        <v>102</v>
      </c>
      <c r="N1" s="196" t="s">
        <v>103</v>
      </c>
      <c r="P1" s="196" t="s">
        <v>104</v>
      </c>
      <c r="Q1" s="196" t="s">
        <v>105</v>
      </c>
      <c r="R1" s="196" t="s">
        <v>106</v>
      </c>
      <c r="S1" s="576" t="s">
        <v>107</v>
      </c>
      <c r="U1" s="576" t="s">
        <v>108</v>
      </c>
    </row>
    <row r="2" spans="1:22" ht="13">
      <c r="A2" s="29"/>
      <c r="B2" s="29"/>
      <c r="C2" s="29"/>
      <c r="D2" s="29"/>
      <c r="E2" s="29"/>
      <c r="K2" s="513">
        <v>44378</v>
      </c>
      <c r="L2" s="513">
        <v>44742</v>
      </c>
      <c r="M2" s="514">
        <v>17.34</v>
      </c>
      <c r="N2" s="462">
        <f>M2*2080</f>
        <v>36067.199999999997</v>
      </c>
      <c r="U2" s="675" t="s">
        <v>109</v>
      </c>
      <c r="V2" s="194"/>
    </row>
    <row r="3" spans="1:22">
      <c r="A3" s="15" t="s">
        <v>110</v>
      </c>
      <c r="B3" s="15" t="s">
        <v>111</v>
      </c>
      <c r="C3" s="15" t="s">
        <v>112</v>
      </c>
      <c r="D3" s="15" t="s">
        <v>113</v>
      </c>
      <c r="E3" s="15"/>
      <c r="F3" s="15" t="s">
        <v>114</v>
      </c>
      <c r="G3" s="31">
        <v>41821</v>
      </c>
      <c r="H3" s="31">
        <v>42185</v>
      </c>
      <c r="J3" s="15"/>
      <c r="K3" s="513">
        <v>44743</v>
      </c>
      <c r="L3" s="513">
        <v>45107</v>
      </c>
      <c r="M3" s="514">
        <v>17.899999999999999</v>
      </c>
      <c r="N3" s="462">
        <f>M3*2080</f>
        <v>37232</v>
      </c>
      <c r="P3" s="31">
        <v>41821</v>
      </c>
      <c r="Q3" s="31">
        <v>42185</v>
      </c>
      <c r="U3" s="676" t="s">
        <v>115</v>
      </c>
    </row>
    <row r="4" spans="1:22">
      <c r="A4" t="s">
        <v>116</v>
      </c>
      <c r="B4" s="15" t="s">
        <v>117</v>
      </c>
      <c r="C4" s="15" t="s">
        <v>118</v>
      </c>
      <c r="D4" s="15" t="s">
        <v>118</v>
      </c>
      <c r="E4" s="15"/>
      <c r="F4" s="15" t="s">
        <v>119</v>
      </c>
      <c r="G4" s="31">
        <v>42186</v>
      </c>
      <c r="H4" s="31">
        <v>42551</v>
      </c>
      <c r="J4" s="15"/>
      <c r="K4" s="513">
        <v>45108</v>
      </c>
      <c r="L4" s="513">
        <v>45473</v>
      </c>
      <c r="M4" s="514">
        <v>18.07</v>
      </c>
      <c r="N4" s="462">
        <f>M4*2080</f>
        <v>37585.599999999999</v>
      </c>
      <c r="P4" s="31">
        <v>42186</v>
      </c>
      <c r="Q4" s="31">
        <v>42551</v>
      </c>
      <c r="U4" s="677" t="s">
        <v>120</v>
      </c>
    </row>
    <row r="5" spans="1:22">
      <c r="A5" t="s">
        <v>121</v>
      </c>
      <c r="C5" s="15" t="s">
        <v>122</v>
      </c>
      <c r="D5" s="15" t="s">
        <v>122</v>
      </c>
      <c r="E5" s="15"/>
      <c r="F5" s="15" t="s">
        <v>123</v>
      </c>
      <c r="G5" s="31">
        <v>42552</v>
      </c>
      <c r="H5" s="31">
        <v>42916</v>
      </c>
      <c r="J5" s="15"/>
      <c r="K5" s="437"/>
      <c r="L5" s="194"/>
      <c r="O5" s="15"/>
      <c r="P5" s="31">
        <v>42552</v>
      </c>
      <c r="Q5" s="31">
        <v>42916</v>
      </c>
      <c r="U5" s="678" t="s">
        <v>124</v>
      </c>
    </row>
    <row r="6" spans="1:22">
      <c r="A6" t="s">
        <v>125</v>
      </c>
      <c r="C6" s="15" t="s">
        <v>126</v>
      </c>
      <c r="D6" s="15" t="s">
        <v>126</v>
      </c>
      <c r="E6" s="15"/>
      <c r="F6" s="15" t="s">
        <v>127</v>
      </c>
      <c r="G6" s="31">
        <v>42917</v>
      </c>
      <c r="H6" s="31">
        <v>43281</v>
      </c>
      <c r="J6" s="15"/>
      <c r="K6" s="194"/>
      <c r="L6" s="194"/>
      <c r="P6" s="31">
        <v>42917</v>
      </c>
      <c r="Q6" s="31">
        <v>43281</v>
      </c>
      <c r="U6" s="679" t="s">
        <v>128</v>
      </c>
    </row>
    <row r="7" spans="1:22">
      <c r="A7" s="15" t="s">
        <v>129</v>
      </c>
      <c r="F7" s="15" t="s">
        <v>130</v>
      </c>
      <c r="G7" s="31">
        <v>43282</v>
      </c>
      <c r="H7" s="31">
        <v>43646</v>
      </c>
      <c r="K7" s="194"/>
      <c r="L7" s="194"/>
      <c r="P7" s="31">
        <v>43282</v>
      </c>
      <c r="Q7" s="31">
        <v>43646</v>
      </c>
      <c r="U7" s="680" t="s">
        <v>131</v>
      </c>
    </row>
    <row r="8" spans="1:22">
      <c r="A8" s="15" t="s">
        <v>132</v>
      </c>
      <c r="F8" s="15" t="s">
        <v>133</v>
      </c>
      <c r="G8" s="31">
        <v>43647</v>
      </c>
      <c r="H8" s="31">
        <v>44012</v>
      </c>
      <c r="K8" s="194"/>
      <c r="L8" s="194"/>
      <c r="P8" s="31">
        <v>43647</v>
      </c>
      <c r="Q8" s="31">
        <v>44012</v>
      </c>
      <c r="R8" t="s">
        <v>134</v>
      </c>
      <c r="S8" s="31">
        <v>43647</v>
      </c>
      <c r="U8" s="681" t="s">
        <v>135</v>
      </c>
    </row>
    <row r="9" spans="1:22">
      <c r="A9" s="15" t="s">
        <v>136</v>
      </c>
      <c r="F9" s="15" t="s">
        <v>137</v>
      </c>
      <c r="G9" s="31">
        <v>44013</v>
      </c>
      <c r="H9" s="31">
        <v>44377</v>
      </c>
      <c r="K9" s="194"/>
      <c r="L9" s="194"/>
      <c r="P9" s="31">
        <v>44013</v>
      </c>
      <c r="Q9" s="31">
        <v>44377</v>
      </c>
      <c r="R9" s="15" t="s">
        <v>138</v>
      </c>
      <c r="S9" s="575">
        <v>44047</v>
      </c>
      <c r="U9" s="682" t="s">
        <v>139</v>
      </c>
    </row>
    <row r="10" spans="1:22">
      <c r="A10" s="15" t="s">
        <v>140</v>
      </c>
      <c r="F10" s="15" t="s">
        <v>141</v>
      </c>
      <c r="G10" s="31">
        <v>44378</v>
      </c>
      <c r="H10" s="31">
        <v>44742</v>
      </c>
      <c r="K10" s="194"/>
      <c r="L10" s="194"/>
      <c r="P10" s="31">
        <v>44378</v>
      </c>
      <c r="Q10" s="31">
        <v>44742</v>
      </c>
      <c r="R10" s="15" t="s">
        <v>142</v>
      </c>
      <c r="S10" s="575">
        <v>44533</v>
      </c>
      <c r="U10" s="683" t="s">
        <v>143</v>
      </c>
    </row>
    <row r="11" spans="1:22">
      <c r="A11" s="15" t="s">
        <v>144</v>
      </c>
      <c r="F11" s="15" t="s">
        <v>145</v>
      </c>
      <c r="G11" s="31">
        <v>44743</v>
      </c>
      <c r="H11" s="31">
        <v>45107</v>
      </c>
      <c r="K11" s="194"/>
      <c r="L11" s="194"/>
      <c r="P11" s="31">
        <v>44743</v>
      </c>
      <c r="Q11" s="31">
        <v>45107</v>
      </c>
      <c r="R11" s="575" t="s">
        <v>146</v>
      </c>
      <c r="S11" s="31">
        <v>44830</v>
      </c>
      <c r="U11" s="684" t="s">
        <v>147</v>
      </c>
    </row>
    <row r="12" spans="1:22">
      <c r="A12" s="15" t="s">
        <v>148</v>
      </c>
      <c r="F12" s="15" t="s">
        <v>149</v>
      </c>
      <c r="G12" s="31">
        <v>45108</v>
      </c>
      <c r="H12" s="31">
        <v>45473</v>
      </c>
      <c r="K12" s="194"/>
      <c r="L12" s="194"/>
      <c r="P12" s="31">
        <v>45108</v>
      </c>
      <c r="Q12" s="31">
        <v>45473</v>
      </c>
      <c r="R12" s="15"/>
      <c r="S12" s="575"/>
    </row>
    <row r="13" spans="1:22" ht="15" customHeight="1">
      <c r="A13" s="666" t="s">
        <v>150</v>
      </c>
      <c r="F13" s="15" t="s">
        <v>151</v>
      </c>
      <c r="G13" s="31">
        <v>45474</v>
      </c>
      <c r="H13" s="31">
        <v>45838</v>
      </c>
      <c r="K13" s="194"/>
      <c r="L13" s="194"/>
      <c r="P13" s="31">
        <v>45474</v>
      </c>
      <c r="Q13" s="31">
        <v>45838</v>
      </c>
      <c r="R13" s="15"/>
      <c r="S13" s="575"/>
    </row>
    <row r="14" spans="1:22">
      <c r="A14" s="15" t="s">
        <v>152</v>
      </c>
      <c r="F14" s="15" t="s">
        <v>153</v>
      </c>
      <c r="G14" s="31">
        <v>45839</v>
      </c>
      <c r="H14" s="31">
        <v>46203</v>
      </c>
      <c r="K14" s="194"/>
      <c r="L14" s="194"/>
      <c r="P14" s="31">
        <v>45839</v>
      </c>
      <c r="Q14" s="31">
        <v>46203</v>
      </c>
      <c r="R14" s="15"/>
      <c r="S14" s="575"/>
    </row>
    <row r="15" spans="1:22">
      <c r="A15" s="15" t="s">
        <v>154</v>
      </c>
      <c r="F15" s="15" t="s">
        <v>155</v>
      </c>
      <c r="G15" s="31">
        <v>46204</v>
      </c>
      <c r="H15" s="31">
        <v>46568</v>
      </c>
      <c r="K15" s="194"/>
      <c r="L15" s="194"/>
      <c r="P15" s="31">
        <v>46204</v>
      </c>
      <c r="Q15" s="31">
        <v>46568</v>
      </c>
      <c r="R15" s="15"/>
      <c r="S15" s="575"/>
    </row>
    <row r="16" spans="1:22">
      <c r="A16" s="15" t="s">
        <v>156</v>
      </c>
      <c r="F16" s="15" t="s">
        <v>157</v>
      </c>
      <c r="G16" s="31">
        <v>46569</v>
      </c>
      <c r="H16" s="31">
        <v>46934</v>
      </c>
      <c r="K16" s="194"/>
      <c r="L16" s="194"/>
      <c r="P16" s="31">
        <v>46569</v>
      </c>
      <c r="Q16" s="31">
        <v>46934</v>
      </c>
    </row>
    <row r="17" spans="1:21">
      <c r="A17" s="15" t="s">
        <v>158</v>
      </c>
      <c r="F17" s="15" t="s">
        <v>159</v>
      </c>
      <c r="G17" s="31">
        <v>46935</v>
      </c>
      <c r="H17" s="31">
        <v>47299</v>
      </c>
      <c r="K17" s="194"/>
      <c r="L17" s="194"/>
      <c r="P17" s="31">
        <v>46935</v>
      </c>
      <c r="Q17" s="31">
        <v>47299</v>
      </c>
    </row>
    <row r="18" spans="1:21">
      <c r="A18" s="15" t="s">
        <v>160</v>
      </c>
      <c r="F18" s="15" t="s">
        <v>161</v>
      </c>
      <c r="G18" s="31">
        <v>47300</v>
      </c>
      <c r="H18" s="31">
        <v>47664</v>
      </c>
      <c r="K18" s="194"/>
      <c r="L18" s="194"/>
      <c r="P18" s="31">
        <v>47300</v>
      </c>
      <c r="Q18" s="31">
        <v>47664</v>
      </c>
    </row>
    <row r="19" spans="1:21">
      <c r="A19" s="15" t="s">
        <v>162</v>
      </c>
      <c r="F19" s="15" t="s">
        <v>163</v>
      </c>
      <c r="G19" s="31">
        <v>47665</v>
      </c>
      <c r="H19" s="31">
        <v>48029</v>
      </c>
      <c r="K19" s="194"/>
      <c r="L19" s="194"/>
      <c r="P19" s="31">
        <v>47665</v>
      </c>
      <c r="Q19" s="31">
        <v>48029</v>
      </c>
    </row>
    <row r="20" spans="1:21">
      <c r="A20" s="15" t="s">
        <v>164</v>
      </c>
      <c r="F20" s="15" t="s">
        <v>165</v>
      </c>
      <c r="G20" s="31">
        <v>48030</v>
      </c>
      <c r="H20" s="31">
        <v>48395</v>
      </c>
      <c r="K20" s="194"/>
      <c r="L20" s="194"/>
      <c r="P20" s="31">
        <v>48030</v>
      </c>
      <c r="Q20" s="31">
        <v>48395</v>
      </c>
    </row>
    <row r="21" spans="1:21">
      <c r="A21" t="s">
        <v>166</v>
      </c>
      <c r="F21" s="15" t="s">
        <v>167</v>
      </c>
      <c r="G21" s="31">
        <v>48396</v>
      </c>
      <c r="H21" s="31">
        <v>48760</v>
      </c>
      <c r="K21" s="194"/>
      <c r="L21" s="194"/>
      <c r="P21" s="31">
        <v>48396</v>
      </c>
      <c r="Q21" s="31">
        <v>48760</v>
      </c>
    </row>
    <row r="22" spans="1:21">
      <c r="A22" s="15" t="s">
        <v>168</v>
      </c>
      <c r="F22" s="15"/>
      <c r="G22" s="31"/>
      <c r="H22" s="31"/>
      <c r="K22" s="194"/>
      <c r="L22" s="194"/>
      <c r="P22" s="31"/>
      <c r="Q22" s="31"/>
      <c r="R22" s="15"/>
      <c r="S22" s="575"/>
      <c r="U22" s="683"/>
    </row>
    <row r="23" spans="1:21">
      <c r="A23" t="s">
        <v>169</v>
      </c>
      <c r="K23" s="194"/>
      <c r="L23" s="194"/>
    </row>
    <row r="24" spans="1:21">
      <c r="A24" s="15" t="s">
        <v>170</v>
      </c>
      <c r="K24" s="194"/>
      <c r="L24" s="194"/>
    </row>
    <row r="25" spans="1:21">
      <c r="A25" s="15" t="s">
        <v>171</v>
      </c>
      <c r="K25" s="194"/>
      <c r="L25" s="194"/>
    </row>
    <row r="26" spans="1:21">
      <c r="A26" s="15" t="s">
        <v>172</v>
      </c>
    </row>
    <row r="27" spans="1:21">
      <c r="A27" t="s">
        <v>173</v>
      </c>
    </row>
    <row r="28" spans="1:21">
      <c r="A28" s="15" t="s">
        <v>174</v>
      </c>
    </row>
    <row r="29" spans="1:21">
      <c r="A29" s="15" t="s">
        <v>175</v>
      </c>
    </row>
    <row r="30" spans="1:21">
      <c r="A30" s="15" t="s">
        <v>176</v>
      </c>
    </row>
    <row r="31" spans="1:21">
      <c r="A31" t="s">
        <v>177</v>
      </c>
    </row>
    <row r="32" spans="1:21">
      <c r="A32" t="s">
        <v>178</v>
      </c>
    </row>
    <row r="33" spans="1:1">
      <c r="A33" t="s">
        <v>179</v>
      </c>
    </row>
    <row r="34" spans="1:1">
      <c r="A34" t="s">
        <v>180</v>
      </c>
    </row>
    <row r="35" spans="1:1">
      <c r="A35" s="15" t="s">
        <v>181</v>
      </c>
    </row>
    <row r="36" spans="1:1">
      <c r="A36" s="15" t="s">
        <v>182</v>
      </c>
    </row>
    <row r="37" spans="1:1">
      <c r="A37" s="15" t="s">
        <v>183</v>
      </c>
    </row>
    <row r="38" spans="1:1">
      <c r="A38" t="s">
        <v>184</v>
      </c>
    </row>
    <row r="39" spans="1:1">
      <c r="A39" s="15" t="s">
        <v>185</v>
      </c>
    </row>
    <row r="40" spans="1:1">
      <c r="A40" s="15" t="s">
        <v>186</v>
      </c>
    </row>
    <row r="41" spans="1:1">
      <c r="A41" s="15" t="s">
        <v>187</v>
      </c>
    </row>
    <row r="42" spans="1:1">
      <c r="A42" s="15" t="s">
        <v>188</v>
      </c>
    </row>
    <row r="43" spans="1:1">
      <c r="A43" s="15" t="s">
        <v>189</v>
      </c>
    </row>
    <row r="44" spans="1:1">
      <c r="A44" s="15" t="s">
        <v>190</v>
      </c>
    </row>
    <row r="45" spans="1:1">
      <c r="A45" s="15" t="s">
        <v>191</v>
      </c>
    </row>
    <row r="46" spans="1:1">
      <c r="A46" s="15" t="s">
        <v>192</v>
      </c>
    </row>
    <row r="47" spans="1:1">
      <c r="A47" s="15" t="s">
        <v>193</v>
      </c>
    </row>
    <row r="48" spans="1:1">
      <c r="A48" t="s">
        <v>194</v>
      </c>
    </row>
    <row r="49" spans="1:1">
      <c r="A49" t="s">
        <v>195</v>
      </c>
    </row>
    <row r="50" spans="1:1">
      <c r="A50" t="s">
        <v>196</v>
      </c>
    </row>
    <row r="51" spans="1:1">
      <c r="A51" s="15" t="s">
        <v>197</v>
      </c>
    </row>
    <row r="52" spans="1:1">
      <c r="A52" s="15" t="s">
        <v>198</v>
      </c>
    </row>
    <row r="53" spans="1:1">
      <c r="A53" s="15" t="s">
        <v>199</v>
      </c>
    </row>
    <row r="54" spans="1:1">
      <c r="A54" s="15" t="s">
        <v>200</v>
      </c>
    </row>
    <row r="55" spans="1:1">
      <c r="A55" s="15" t="s">
        <v>201</v>
      </c>
    </row>
    <row r="56" spans="1:1">
      <c r="A56" s="15" t="s">
        <v>202</v>
      </c>
    </row>
    <row r="57" spans="1:1">
      <c r="A57" s="15" t="s">
        <v>203</v>
      </c>
    </row>
    <row r="58" spans="1:1">
      <c r="A58" s="15" t="s">
        <v>204</v>
      </c>
    </row>
    <row r="59" spans="1:1">
      <c r="A59" t="s">
        <v>205</v>
      </c>
    </row>
    <row r="60" spans="1:1">
      <c r="A60" s="394" t="s">
        <v>206</v>
      </c>
    </row>
    <row r="61" spans="1:1">
      <c r="A61" t="s">
        <v>207</v>
      </c>
    </row>
    <row r="62" spans="1:1">
      <c r="A62" t="s">
        <v>208</v>
      </c>
    </row>
    <row r="63" spans="1:1">
      <c r="A63" t="s">
        <v>209</v>
      </c>
    </row>
    <row r="64" spans="1:1">
      <c r="A64" t="s">
        <v>405</v>
      </c>
    </row>
  </sheetData>
  <sortState xmlns:xlrd2="http://schemas.microsoft.com/office/spreadsheetml/2017/richdata2" ref="A4:A61">
    <sortCondition ref="A4:A61"/>
  </sortState>
  <conditionalFormatting sqref="A1:A1048576">
    <cfRule type="duplicateValues" dxfId="547" priority="1"/>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M93"/>
  <sheetViews>
    <sheetView showGridLines="0" topLeftCell="A43" zoomScaleNormal="100" workbookViewId="0">
      <pane xSplit="4" topLeftCell="E1" activePane="topRight" state="frozen"/>
      <selection activeCell="C9" sqref="C9:I9"/>
      <selection pane="topRight" activeCell="C9" sqref="C9:I9"/>
    </sheetView>
  </sheetViews>
  <sheetFormatPr defaultColWidth="11.453125" defaultRowHeight="15.5" outlineLevelCol="1"/>
  <cols>
    <col min="1" max="1" width="18" style="33" customWidth="1"/>
    <col min="2" max="3" width="15.453125" style="33" customWidth="1"/>
    <col min="4" max="4" width="12.81640625" style="33" customWidth="1"/>
    <col min="5" max="5" width="15.26953125" style="33" customWidth="1" outlineLevel="1"/>
    <col min="6" max="6" width="16.54296875" style="33" customWidth="1" outlineLevel="1"/>
    <col min="7" max="7" width="16.54296875" style="33" customWidth="1"/>
    <col min="8" max="9" width="16.54296875" style="33" customWidth="1" outlineLevel="1"/>
    <col min="10" max="10" width="16.54296875" style="33" customWidth="1"/>
    <col min="11" max="12" width="16.54296875" style="33" customWidth="1" outlineLevel="1"/>
    <col min="13" max="13" width="16.54296875" style="33" customWidth="1"/>
    <col min="14" max="15" width="16.54296875" style="33" customWidth="1" outlineLevel="1"/>
    <col min="16" max="16" width="16.54296875" style="33" customWidth="1"/>
    <col min="17" max="18" width="16.54296875" style="33" customWidth="1" outlineLevel="1"/>
    <col min="19" max="19" width="16.54296875" style="33" customWidth="1"/>
    <col min="20" max="21" width="16.54296875" style="33" customWidth="1" outlineLevel="1"/>
    <col min="22" max="22" width="16.54296875" style="33" customWidth="1"/>
    <col min="23" max="24" width="16.54296875" style="33" customWidth="1" outlineLevel="1"/>
    <col min="25" max="25" width="16.54296875" style="33" customWidth="1"/>
    <col min="26" max="27" width="16.54296875" style="33" customWidth="1" outlineLevel="1"/>
    <col min="28" max="28" width="16.54296875" style="33" customWidth="1"/>
    <col min="29" max="30" width="16.54296875" style="33" customWidth="1" outlineLevel="1"/>
    <col min="31" max="31" width="16.54296875" style="33" customWidth="1"/>
    <col min="32" max="33" width="16.54296875" style="33" customWidth="1" outlineLevel="1"/>
    <col min="34" max="37" width="16.54296875" style="33" customWidth="1"/>
    <col min="38" max="38" width="14.26953125" style="33" customWidth="1"/>
    <col min="39" max="39" width="14" style="33" bestFit="1" customWidth="1"/>
    <col min="40" max="41" width="21.1796875" style="33" customWidth="1"/>
    <col min="42" max="42" width="14" style="33" bestFit="1" customWidth="1"/>
    <col min="43" max="16384" width="11.453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45566</v>
      </c>
      <c r="C5" s="817">
        <f>'Summary - SS'!C5</f>
        <v>47299</v>
      </c>
      <c r="D5" s="810">
        <f>ROUNDUP(YEARFRAC(B5,C5),0)</f>
        <v>5</v>
      </c>
    </row>
    <row r="6" spans="1:29">
      <c r="A6" s="35" t="s">
        <v>226</v>
      </c>
      <c r="B6" s="817">
        <f>B5</f>
        <v>45566</v>
      </c>
      <c r="C6" s="817" t="e">
        <f>'Summary - SS'!#REF!</f>
        <v>#REF!</v>
      </c>
      <c r="D6" s="810" t="e">
        <f>ROUNDUP(YEARFRAC(B6,C6),0)</f>
        <v>#REF!</v>
      </c>
    </row>
    <row r="7" spans="1:29" ht="15.75" customHeight="1">
      <c r="A7" s="37" t="s">
        <v>378</v>
      </c>
      <c r="B7" s="1313">
        <f>'Summary - SS'!B6</f>
        <v>0</v>
      </c>
      <c r="C7" s="1301">
        <f>'Summary - SS'!C6</f>
        <v>0</v>
      </c>
      <c r="D7" s="1314">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7" t="str">
        <f>'Summary - SS'!B7</f>
        <v>RFQ #144 TAY Site at 42 Otis</v>
      </c>
      <c r="C8" s="1458">
        <f>'Summary - SS'!C7</f>
        <v>0</v>
      </c>
      <c r="D8" s="1459">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4" t="e">
        <f>'Summary - SS'!#REF!</f>
        <v>#REF!</v>
      </c>
      <c r="C9" s="1184" t="e">
        <f>'Summary - SS'!#REF!</f>
        <v>#REF!</v>
      </c>
      <c r="D9" s="1184"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4" t="e">
        <f>'Summary - SS'!#REF!</f>
        <v>#REF!</v>
      </c>
      <c r="C10" s="1184" t="e">
        <f>'Summary - SS'!#REF!</f>
        <v>#REF!</v>
      </c>
      <c r="D10" s="1184"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3" t="e">
        <f>'Summary - SS'!#REF!</f>
        <v>#REF!</v>
      </c>
      <c r="C11" s="1583" t="e">
        <f>'Summary - SS'!#REF!</f>
        <v>#REF!</v>
      </c>
      <c r="D11" s="1583" t="e">
        <f>'Summary - SS'!#REF!</f>
        <v>#REF!</v>
      </c>
    </row>
    <row r="12" spans="1:29">
      <c r="A12" s="34" t="s">
        <v>283</v>
      </c>
      <c r="B12" s="1685"/>
      <c r="C12" s="1686"/>
      <c r="D12" s="1687"/>
    </row>
    <row r="13" spans="1:29">
      <c r="A13" s="32" t="s">
        <v>258</v>
      </c>
      <c r="B13" s="193" t="s">
        <v>380</v>
      </c>
      <c r="C13" s="390" t="s">
        <v>260</v>
      </c>
      <c r="D13" s="1577">
        <f>'Summary - SS'!D9</f>
        <v>0</v>
      </c>
    </row>
    <row r="14" spans="1:29">
      <c r="A14" s="34" t="s">
        <v>381</v>
      </c>
      <c r="B14" s="881">
        <f>AI53</f>
        <v>0</v>
      </c>
      <c r="C14" s="881">
        <f>AK53</f>
        <v>0</v>
      </c>
      <c r="D14" s="1578"/>
    </row>
    <row r="15" spans="1:29" ht="18.75" customHeight="1">
      <c r="A15" s="34" t="s">
        <v>382</v>
      </c>
      <c r="B15" s="253" t="e">
        <f>'Summary (ALL Budgets)'!#REF!</f>
        <v>#REF!</v>
      </c>
      <c r="C15" s="253" t="e">
        <f>'Summary (ALL Budgets)'!#REF!</f>
        <v>#REF!</v>
      </c>
      <c r="D15" s="1578"/>
    </row>
    <row r="16" spans="1:29" s="32" customFormat="1" ht="18.75" customHeight="1">
      <c r="A16" s="192" t="s">
        <v>383</v>
      </c>
      <c r="B16" s="253" t="e">
        <f>'Summary - SS'!#REF!</f>
        <v>#REF!</v>
      </c>
      <c r="C16" s="253" t="e">
        <f>'Summary (ALL Budgets)'!#REF!</f>
        <v>#REF!</v>
      </c>
      <c r="D16" s="1579"/>
    </row>
    <row r="17" spans="1:38" s="646" customFormat="1" ht="18.75" customHeight="1" thickBot="1">
      <c r="A17" s="642"/>
      <c r="B17" s="642"/>
      <c r="C17" s="642"/>
      <c r="D17" s="642"/>
      <c r="E17" s="1573" t="e">
        <f>IF((AND(F87&gt;$D$5,F87&lt;=$D$6)),"EXTENSION YEAR"," ")</f>
        <v>#REF!</v>
      </c>
      <c r="F17" s="1573"/>
      <c r="G17" s="1573"/>
      <c r="H17" s="1573" t="e">
        <f>IF((AND(I87&gt;$D$5,I87&lt;=$D$6)),"EXTENSION YEAR"," ")</f>
        <v>#REF!</v>
      </c>
      <c r="I17" s="1573"/>
      <c r="J17" s="1573"/>
      <c r="K17" s="1573" t="e">
        <f>IF((AND(L87&gt;$D$5,L87&lt;=$D$6)),"EXTENSION YEAR"," ")</f>
        <v>#REF!</v>
      </c>
      <c r="L17" s="1573"/>
      <c r="M17" s="1573"/>
      <c r="N17" s="1573" t="e">
        <f>IF((AND(O87&gt;$D$5,O87&lt;=$D$6)),"EXTENSION YEAR"," ")</f>
        <v>#REF!</v>
      </c>
      <c r="O17" s="1573"/>
      <c r="P17" s="1573"/>
      <c r="Q17" s="1573" t="e">
        <f>IF((AND(R87&gt;$D$5,R87&lt;=$D$6)),"EXTENSION YEAR"," ")</f>
        <v>#REF!</v>
      </c>
      <c r="R17" s="1573"/>
      <c r="S17" s="1573"/>
      <c r="T17" s="1573" t="e">
        <f>IF((AND(U87&gt;$D$5,U87&lt;=$D$6)),"EXTENSION YEAR"," ")</f>
        <v>#REF!</v>
      </c>
      <c r="U17" s="1573"/>
      <c r="V17" s="1573"/>
      <c r="W17" s="1573" t="e">
        <f>IF((AND(X87&gt;$D$5,X87&lt;=$D$6)),"EXTENSION YEAR"," ")</f>
        <v>#REF!</v>
      </c>
      <c r="X17" s="1573"/>
      <c r="Y17" s="1573"/>
      <c r="Z17" s="1573" t="e">
        <f>IF((AND(AA87&gt;$D$5,AA87&lt;=$D$6)),"EXTENSION YEAR"," ")</f>
        <v>#REF!</v>
      </c>
      <c r="AA17" s="1573"/>
      <c r="AB17" s="1573"/>
      <c r="AC17" s="1573" t="e">
        <f>IF((AND(AD87&gt;$D$5,AD87&lt;=$D$6)),"EXTENSION YEAR"," ")</f>
        <v>#REF!</v>
      </c>
      <c r="AD17" s="1573"/>
      <c r="AE17" s="1573"/>
      <c r="AF17" s="1573" t="e">
        <f>IF((AND(AG87&gt;$D$5,AG87&lt;=$D$6)),"EXTENSION YEAR"," ")</f>
        <v>#REF!</v>
      </c>
      <c r="AG17" s="1573"/>
      <c r="AH17" s="1573"/>
      <c r="AI17" s="645"/>
      <c r="AJ17" s="645"/>
      <c r="AK17" s="645"/>
    </row>
    <row r="18" spans="1:38" s="73" customFormat="1" ht="18.75" customHeight="1">
      <c r="E18" s="1247" t="s">
        <v>237</v>
      </c>
      <c r="F18" s="1248"/>
      <c r="G18" s="1249"/>
      <c r="H18" s="1251" t="s">
        <v>238</v>
      </c>
      <c r="I18" s="1251"/>
      <c r="J18" s="1252"/>
      <c r="K18" s="1254" t="s">
        <v>239</v>
      </c>
      <c r="L18" s="1254"/>
      <c r="M18" s="1254"/>
      <c r="N18" s="1256" t="s">
        <v>240</v>
      </c>
      <c r="O18" s="1257"/>
      <c r="P18" s="1258"/>
      <c r="Q18" s="1259" t="s">
        <v>241</v>
      </c>
      <c r="R18" s="1260"/>
      <c r="S18" s="1261"/>
      <c r="T18" s="1262" t="s">
        <v>242</v>
      </c>
      <c r="U18" s="1262"/>
      <c r="V18" s="1262"/>
      <c r="W18" s="1219" t="s">
        <v>243</v>
      </c>
      <c r="X18" s="1220"/>
      <c r="Y18" s="1221"/>
      <c r="Z18" s="1222" t="s">
        <v>244</v>
      </c>
      <c r="AA18" s="1223"/>
      <c r="AB18" s="1224"/>
      <c r="AC18" s="1225" t="s">
        <v>245</v>
      </c>
      <c r="AD18" s="1226"/>
      <c r="AE18" s="1227"/>
      <c r="AF18" s="1228" t="s">
        <v>246</v>
      </c>
      <c r="AG18" s="1229"/>
      <c r="AH18" s="1229"/>
      <c r="AI18" s="1574" t="s">
        <v>259</v>
      </c>
      <c r="AJ18" s="1575"/>
      <c r="AK18" s="1576"/>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10/1/2024 - 6/30/2029</v>
      </c>
      <c r="AJ19" s="668" t="str">
        <f>CONCATENATE(AJ92," - ",AJ93)</f>
        <v>10/1/2024 - 6/30/2029</v>
      </c>
      <c r="AK19" s="669" t="str">
        <f>CONCATENATE(AK92," - ",AK93)</f>
        <v>10/1/2024 - 6/30/2029</v>
      </c>
    </row>
    <row r="20" spans="1:38">
      <c r="A20" s="94"/>
      <c r="B20" s="94"/>
      <c r="C20" s="94"/>
      <c r="D20" s="94"/>
      <c r="E20" s="442" t="e">
        <f>_xlfn.CONCAT(ROUND(YEARFRAC(E88,E89),0)*12," Months")</f>
        <v>#REF!</v>
      </c>
      <c r="F20" s="74" t="e">
        <f t="shared" ref="F20:AH20" si="1">_xlfn.CONCAT(ROUND(YEARFRAC(F88,F89),0)*12," Months")</f>
        <v>#REF!</v>
      </c>
      <c r="G20" s="443" t="str">
        <f t="shared" si="1"/>
        <v>12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8" t="e">
        <f>IF($B$10="New Agreement","","Current")</f>
        <v>#REF!</v>
      </c>
      <c r="AJ20" s="1572" t="e">
        <f>'Summary - SS'!#REF!</f>
        <v>#REF!</v>
      </c>
      <c r="AK20" s="1570"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69"/>
      <c r="AJ21" s="1482"/>
      <c r="AK21" s="1571"/>
    </row>
    <row r="22" spans="1:38">
      <c r="A22" s="1319" t="s">
        <v>261</v>
      </c>
      <c r="B22" s="1308"/>
      <c r="C22" s="1308"/>
      <c r="D22" s="1308"/>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5" t="s">
        <v>262</v>
      </c>
      <c r="B23" s="1202"/>
      <c r="C23" s="1202"/>
      <c r="D23" s="1202"/>
      <c r="E23" s="55">
        <f>'Salary Detail (6)'!G62</f>
        <v>0</v>
      </c>
      <c r="F23" s="54">
        <f>'Salary Detail (6)'!H62</f>
        <v>0</v>
      </c>
      <c r="G23" s="266">
        <f>'Salary Detail (6)'!I62</f>
        <v>0</v>
      </c>
      <c r="H23" s="124">
        <f>'Salary Detail (6)'!N62</f>
        <v>0</v>
      </c>
      <c r="I23" s="54">
        <f>'Salary Detail (6)'!O62</f>
        <v>0</v>
      </c>
      <c r="J23" s="266">
        <f>'Salary Detail (6)'!P62</f>
        <v>0</v>
      </c>
      <c r="K23" s="124">
        <f>'Salary Detail (6)'!U62</f>
        <v>0</v>
      </c>
      <c r="L23" s="54">
        <f>'Salary Detail (6)'!V62</f>
        <v>0</v>
      </c>
      <c r="M23" s="265">
        <f>'Salary Detail (6)'!W62</f>
        <v>0</v>
      </c>
      <c r="N23" s="55">
        <f>'Salary Detail (6)'!AB62</f>
        <v>0</v>
      </c>
      <c r="O23" s="54">
        <f>'Salary Detail (6)'!AC62</f>
        <v>0</v>
      </c>
      <c r="P23" s="266">
        <f>'Salary Detail (6)'!AD62</f>
        <v>0</v>
      </c>
      <c r="Q23" s="55">
        <f>'Salary Detail (6)'!AI62</f>
        <v>0</v>
      </c>
      <c r="R23" s="54">
        <f>'Salary Detail (6)'!AJ62</f>
        <v>0</v>
      </c>
      <c r="S23" s="266">
        <f>'Salary Detail (6)'!AK62</f>
        <v>0</v>
      </c>
      <c r="T23" s="124">
        <f>'Salary Detail (6)'!AP62</f>
        <v>0</v>
      </c>
      <c r="U23" s="54">
        <f>'Salary Detail (6)'!AQ62</f>
        <v>0</v>
      </c>
      <c r="V23" s="265">
        <f>'Salary Detail (6)'!AR62</f>
        <v>0</v>
      </c>
      <c r="W23" s="55">
        <f>'Salary Detail (6)'!AW62</f>
        <v>0</v>
      </c>
      <c r="X23" s="54">
        <f>'Salary Detail (6)'!AX62</f>
        <v>0</v>
      </c>
      <c r="Y23" s="266">
        <f>'Salary Detail (6)'!AY62</f>
        <v>0</v>
      </c>
      <c r="Z23" s="55">
        <f>'Salary Detail (6)'!BD62</f>
        <v>0</v>
      </c>
      <c r="AA23" s="54">
        <f>'Salary Detail (6)'!BE62</f>
        <v>0</v>
      </c>
      <c r="AB23" s="266">
        <f>'Salary Detail (6)'!BF62</f>
        <v>0</v>
      </c>
      <c r="AC23" s="55">
        <f>'Salary Detail (6)'!BK62</f>
        <v>0</v>
      </c>
      <c r="AD23" s="54">
        <f>'Salary Detail (6)'!BL62</f>
        <v>0</v>
      </c>
      <c r="AE23" s="266">
        <f>'Salary Detail (6)'!BM62</f>
        <v>0</v>
      </c>
      <c r="AF23" s="55">
        <f>'Salary Detail (6)'!BR62</f>
        <v>0</v>
      </c>
      <c r="AG23" s="54">
        <f>'Salary Detail (6)'!BS62</f>
        <v>0</v>
      </c>
      <c r="AH23" s="266">
        <f>'Salary Detail (6)'!BT62</f>
        <v>0</v>
      </c>
      <c r="AI23" s="254">
        <f t="shared" ref="AI23:AK25" si="2">SUM(E23,H23,K23,N23,Q23,T23,W23,Z23,AC23,AF23)</f>
        <v>0</v>
      </c>
      <c r="AJ23" s="255">
        <f t="shared" si="2"/>
        <v>0</v>
      </c>
      <c r="AK23" s="45">
        <f t="shared" si="2"/>
        <v>0</v>
      </c>
    </row>
    <row r="24" spans="1:38">
      <c r="A24" s="1202" t="s">
        <v>263</v>
      </c>
      <c r="B24" s="1202"/>
      <c r="C24" s="1202"/>
      <c r="D24" s="1202"/>
      <c r="E24" s="38">
        <f>'Operating Detail (6)'!C68</f>
        <v>0</v>
      </c>
      <c r="F24" s="39">
        <f>'Operating Detail (6)'!D68</f>
        <v>0</v>
      </c>
      <c r="G24" s="267">
        <f>'Operating Detail (6)'!E68</f>
        <v>0</v>
      </c>
      <c r="H24" s="125">
        <f>'Operating Detail (6)'!F68</f>
        <v>0</v>
      </c>
      <c r="I24" s="39">
        <f>'Operating Detail (6)'!G68</f>
        <v>0</v>
      </c>
      <c r="J24" s="267">
        <f>'Operating Detail (6)'!H68</f>
        <v>0</v>
      </c>
      <c r="K24" s="125">
        <f>'Operating Detail (6)'!I68</f>
        <v>0</v>
      </c>
      <c r="L24" s="39">
        <f>'Operating Detail (6)'!J68</f>
        <v>0</v>
      </c>
      <c r="M24" s="256">
        <f>'Operating Detail (6)'!K68</f>
        <v>0</v>
      </c>
      <c r="N24" s="38">
        <f>'Operating Detail (6)'!L68</f>
        <v>0</v>
      </c>
      <c r="O24" s="39">
        <f>'Operating Detail (6)'!M68</f>
        <v>0</v>
      </c>
      <c r="P24" s="267">
        <f>'Operating Detail (6)'!N68</f>
        <v>0</v>
      </c>
      <c r="Q24" s="38">
        <f>'Operating Detail (6)'!O68</f>
        <v>0</v>
      </c>
      <c r="R24" s="39">
        <f>'Operating Detail (6)'!P68</f>
        <v>0</v>
      </c>
      <c r="S24" s="267">
        <f>'Operating Detail (6)'!Q68</f>
        <v>0</v>
      </c>
      <c r="T24" s="125">
        <f>'Operating Detail (6)'!R68</f>
        <v>0</v>
      </c>
      <c r="U24" s="39">
        <f>'Operating Detail (6)'!S68</f>
        <v>0</v>
      </c>
      <c r="V24" s="256">
        <f>'Operating Detail (6)'!T68</f>
        <v>0</v>
      </c>
      <c r="W24" s="38">
        <f>'Operating Detail (6)'!U68</f>
        <v>0</v>
      </c>
      <c r="X24" s="39">
        <f>'Operating Detail (6)'!V68</f>
        <v>0</v>
      </c>
      <c r="Y24" s="267">
        <f>'Operating Detail (6)'!W68</f>
        <v>0</v>
      </c>
      <c r="Z24" s="38">
        <f>'Operating Detail (6)'!X68</f>
        <v>0</v>
      </c>
      <c r="AA24" s="39">
        <f>'Operating Detail (6)'!Y68</f>
        <v>0</v>
      </c>
      <c r="AB24" s="267">
        <f>'Operating Detail (6)'!Z68</f>
        <v>0</v>
      </c>
      <c r="AC24" s="38">
        <f>'Operating Detail (6)'!AA68</f>
        <v>0</v>
      </c>
      <c r="AD24" s="39">
        <f>'Operating Detail (6)'!AB68</f>
        <v>0</v>
      </c>
      <c r="AE24" s="267">
        <f>'Operating Detail (6)'!AC68</f>
        <v>0</v>
      </c>
      <c r="AF24" s="38">
        <f>'Operating Detail (6)'!AD68</f>
        <v>0</v>
      </c>
      <c r="AG24" s="39">
        <f>'Operating Detail (6)'!AE68</f>
        <v>0</v>
      </c>
      <c r="AH24" s="267">
        <f>'Operating Detail (6)'!AF68</f>
        <v>0</v>
      </c>
      <c r="AI24" s="256">
        <f t="shared" si="2"/>
        <v>0</v>
      </c>
      <c r="AJ24" s="257">
        <f t="shared" si="2"/>
        <v>0</v>
      </c>
      <c r="AK24" s="40">
        <f t="shared" si="2"/>
        <v>0</v>
      </c>
      <c r="AL24" s="41"/>
    </row>
    <row r="25" spans="1:38" s="42" customFormat="1">
      <c r="A25" s="1202" t="s">
        <v>264</v>
      </c>
      <c r="B25" s="1202"/>
      <c r="C25" s="1202"/>
      <c r="D25" s="1202"/>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21" t="s">
        <v>265</v>
      </c>
      <c r="B26" s="1321"/>
      <c r="C26" s="1321"/>
      <c r="D26" s="1321"/>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2" t="s">
        <v>285</v>
      </c>
      <c r="B27" s="1202"/>
      <c r="C27" s="1202"/>
      <c r="D27" s="1202"/>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2" t="s">
        <v>267</v>
      </c>
      <c r="B28" s="1202"/>
      <c r="C28" s="1202"/>
      <c r="D28" s="1202"/>
      <c r="E28" s="268">
        <f>'Operating Detail (6)'!C93</f>
        <v>0</v>
      </c>
      <c r="F28" s="269">
        <f>'Operating Detail (6)'!D93</f>
        <v>0</v>
      </c>
      <c r="G28" s="271">
        <f>'Operating Detail (6)'!E93</f>
        <v>0</v>
      </c>
      <c r="H28" s="272">
        <f>'Operating Detail (6)'!F93</f>
        <v>0</v>
      </c>
      <c r="I28" s="269">
        <f>'Operating Detail (6)'!G93</f>
        <v>0</v>
      </c>
      <c r="J28" s="271">
        <f>'Operating Detail (6)'!H93</f>
        <v>0</v>
      </c>
      <c r="K28" s="272">
        <f>'Operating Detail (6)'!I93</f>
        <v>0</v>
      </c>
      <c r="L28" s="269">
        <f>'Operating Detail (6)'!J93</f>
        <v>0</v>
      </c>
      <c r="M28" s="270">
        <f>'Operating Detail (6)'!K93</f>
        <v>0</v>
      </c>
      <c r="N28" s="268">
        <f>'Operating Detail (6)'!L93</f>
        <v>0</v>
      </c>
      <c r="O28" s="269">
        <f>'Operating Detail (6)'!M93</f>
        <v>0</v>
      </c>
      <c r="P28" s="271">
        <f>'Operating Detail (6)'!N93</f>
        <v>0</v>
      </c>
      <c r="Q28" s="268">
        <f>'Operating Detail (6)'!O93</f>
        <v>0</v>
      </c>
      <c r="R28" s="269">
        <f>'Operating Detail (6)'!P93</f>
        <v>0</v>
      </c>
      <c r="S28" s="271">
        <f>'Operating Detail (6)'!Q93</f>
        <v>0</v>
      </c>
      <c r="T28" s="272">
        <f>'Operating Detail (6)'!R93</f>
        <v>0</v>
      </c>
      <c r="U28" s="269">
        <f>'Operating Detail (6)'!S93</f>
        <v>0</v>
      </c>
      <c r="V28" s="270">
        <f>'Operating Detail (6)'!T93</f>
        <v>0</v>
      </c>
      <c r="W28" s="268">
        <f>'Operating Detail (6)'!U93</f>
        <v>0</v>
      </c>
      <c r="X28" s="269">
        <f>'Operating Detail (6)'!V93</f>
        <v>0</v>
      </c>
      <c r="Y28" s="271">
        <f>'Operating Detail (6)'!W93</f>
        <v>0</v>
      </c>
      <c r="Z28" s="268">
        <f>'Operating Detail (6)'!X93</f>
        <v>0</v>
      </c>
      <c r="AA28" s="269">
        <f>'Operating Detail (6)'!Y93</f>
        <v>0</v>
      </c>
      <c r="AB28" s="271">
        <f>'Operating Detail (6)'!Z93</f>
        <v>0</v>
      </c>
      <c r="AC28" s="268">
        <f>'Operating Detail (6)'!AA93</f>
        <v>0</v>
      </c>
      <c r="AD28" s="269">
        <f>'Operating Detail (6)'!AB93</f>
        <v>0</v>
      </c>
      <c r="AE28" s="271">
        <f>'Operating Detail (6)'!AC93</f>
        <v>0</v>
      </c>
      <c r="AF28" s="268">
        <f>'Operating Detail (6)'!AD93</f>
        <v>0</v>
      </c>
      <c r="AG28" s="269">
        <f>'Operating Detail (6)'!AE93</f>
        <v>0</v>
      </c>
      <c r="AH28" s="271">
        <f>'Operating Detail (6)'!AF93</f>
        <v>0</v>
      </c>
      <c r="AI28" s="256">
        <f t="shared" ref="AI28:AK30" si="5">SUM(E28,H28,K28,N28,Q28,T28,W28,Z28,AC28,AF28)</f>
        <v>0</v>
      </c>
      <c r="AJ28" s="257">
        <f t="shared" si="5"/>
        <v>0</v>
      </c>
      <c r="AK28" s="40">
        <f t="shared" si="5"/>
        <v>0</v>
      </c>
    </row>
    <row r="29" spans="1:38">
      <c r="A29" s="1202" t="s">
        <v>286</v>
      </c>
      <c r="B29" s="1202"/>
      <c r="C29" s="1202"/>
      <c r="D29" s="1202"/>
      <c r="E29" s="273">
        <f>'Operating Detail (6)'!C104</f>
        <v>0</v>
      </c>
      <c r="F29" s="269">
        <f>'Operating Detail (6)'!D104</f>
        <v>0</v>
      </c>
      <c r="G29" s="271">
        <f>'Operating Detail (6)'!E104</f>
        <v>0</v>
      </c>
      <c r="H29" s="274">
        <f>'Operating Detail (6)'!F104</f>
        <v>0</v>
      </c>
      <c r="I29" s="269">
        <f>'Operating Detail (6)'!G104</f>
        <v>0</v>
      </c>
      <c r="J29" s="271">
        <f>'Operating Detail (6)'!H104</f>
        <v>0</v>
      </c>
      <c r="K29" s="274">
        <f>'Operating Detail (6)'!I104</f>
        <v>0</v>
      </c>
      <c r="L29" s="269">
        <f>'Operating Detail (6)'!J104</f>
        <v>0</v>
      </c>
      <c r="M29" s="270">
        <f>'Operating Detail (6)'!K104</f>
        <v>0</v>
      </c>
      <c r="N29" s="273">
        <f>'Operating Detail (6)'!L104</f>
        <v>0</v>
      </c>
      <c r="O29" s="269">
        <f>'Operating Detail (6)'!M104</f>
        <v>0</v>
      </c>
      <c r="P29" s="271">
        <f>'Operating Detail (6)'!N104</f>
        <v>0</v>
      </c>
      <c r="Q29" s="273">
        <f>'Operating Detail (6)'!O104</f>
        <v>0</v>
      </c>
      <c r="R29" s="269">
        <f>'Operating Detail (6)'!P104</f>
        <v>0</v>
      </c>
      <c r="S29" s="271">
        <f>'Operating Detail (6)'!Q104</f>
        <v>0</v>
      </c>
      <c r="T29" s="274">
        <f>'Operating Detail (6)'!R104</f>
        <v>0</v>
      </c>
      <c r="U29" s="269">
        <f>'Operating Detail (6)'!S104</f>
        <v>0</v>
      </c>
      <c r="V29" s="270">
        <f>'Operating Detail (6)'!T104</f>
        <v>0</v>
      </c>
      <c r="W29" s="273">
        <f>'Operating Detail (6)'!U104</f>
        <v>0</v>
      </c>
      <c r="X29" s="269">
        <f>'Operating Detail (6)'!V104</f>
        <v>0</v>
      </c>
      <c r="Y29" s="271">
        <f>'Operating Detail (6)'!W104</f>
        <v>0</v>
      </c>
      <c r="Z29" s="273">
        <f>'Operating Detail (6)'!X104</f>
        <v>0</v>
      </c>
      <c r="AA29" s="269">
        <f>'Operating Detail (6)'!Y104</f>
        <v>0</v>
      </c>
      <c r="AB29" s="271">
        <f>'Operating Detail (6)'!Z104</f>
        <v>0</v>
      </c>
      <c r="AC29" s="273">
        <f>'Operating Detail (6)'!AA104</f>
        <v>0</v>
      </c>
      <c r="AD29" s="269">
        <f>'Operating Detail (6)'!AB104</f>
        <v>0</v>
      </c>
      <c r="AE29" s="271">
        <f>'Operating Detail (6)'!AC104</f>
        <v>0</v>
      </c>
      <c r="AF29" s="273">
        <f>'Operating Detail (6)'!AD104</f>
        <v>0</v>
      </c>
      <c r="AG29" s="269">
        <f>'Operating Detail (6)'!AE104</f>
        <v>0</v>
      </c>
      <c r="AH29" s="271">
        <f>'Operating Detail (6)'!AF104</f>
        <v>0</v>
      </c>
      <c r="AI29" s="256">
        <f t="shared" si="5"/>
        <v>0</v>
      </c>
      <c r="AJ29" s="257">
        <f t="shared" si="5"/>
        <v>0</v>
      </c>
      <c r="AK29" s="40">
        <f t="shared" si="5"/>
        <v>0</v>
      </c>
    </row>
    <row r="30" spans="1:38" s="32" customFormat="1">
      <c r="A30" s="1202" t="s">
        <v>269</v>
      </c>
      <c r="B30" s="1202"/>
      <c r="C30" s="1202"/>
      <c r="D30" s="1202"/>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4" t="s">
        <v>270</v>
      </c>
      <c r="B31" s="1194"/>
      <c r="C31" s="1194"/>
      <c r="D31" s="1194"/>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7"/>
      <c r="B32" s="1307"/>
      <c r="C32" s="1307"/>
      <c r="D32" s="1307"/>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9" t="s">
        <v>271</v>
      </c>
      <c r="B33" s="1308"/>
      <c r="C33" s="1308"/>
      <c r="D33" s="1308"/>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7" t="str">
        <f>IF('Summary - SS'!A27:D27&lt;&gt;"",'Summary - SS'!A27:D27,"")</f>
        <v>Prop C</v>
      </c>
      <c r="B34" s="1448"/>
      <c r="C34" s="1448"/>
      <c r="D34" s="1448"/>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7" t="str">
        <f>IF('Summary - SS'!A28:D28&lt;&gt;"",'Summary - SS'!A28:D28,"")</f>
        <v>Prop C - One Time</v>
      </c>
      <c r="B35" s="1448"/>
      <c r="C35" s="1448"/>
      <c r="D35" s="1448"/>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7" t="str">
        <f>IF('Summary - SS'!A29:D29&lt;&gt;"",'Summary - SS'!A29:D29,"")</f>
        <v>Prop C - Start Up</v>
      </c>
      <c r="B36" s="1448"/>
      <c r="C36" s="1448"/>
      <c r="D36" s="1448"/>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7" t="str">
        <f>IF('Summary - SS'!A30:D30&lt;&gt;"",'Summary - SS'!A30:D30,"")</f>
        <v/>
      </c>
      <c r="B37" s="1448"/>
      <c r="C37" s="1448"/>
      <c r="D37" s="1448"/>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7" t="str">
        <f>IF('Summary - SS'!A31:D31&lt;&gt;"",'Summary - SS'!A31:D31,"")</f>
        <v/>
      </c>
      <c r="B38" s="1448"/>
      <c r="C38" s="1448"/>
      <c r="D38" s="1448"/>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7" t="str">
        <f>IF('Summary - SS'!A32:D32&lt;&gt;"",'Summary - SS'!A32:D32,"")</f>
        <v/>
      </c>
      <c r="B39" s="1448"/>
      <c r="C39" s="1448"/>
      <c r="D39" s="1448"/>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7" t="str">
        <f>IF('Summary - SS'!A33:D33&lt;&gt;"",'Summary - SS'!A33:D33,"")</f>
        <v/>
      </c>
      <c r="B40" s="1448"/>
      <c r="C40" s="1448"/>
      <c r="D40" s="1448"/>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7" t="str">
        <f>IF('Summary - SS'!A34:D34&lt;&gt;"",'Summary - SS'!A34:D34,"")</f>
        <v/>
      </c>
      <c r="B41" s="1448"/>
      <c r="C41" s="1448"/>
      <c r="D41" s="1448"/>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7" t="str">
        <f>IF('Summary - SS'!A35:D35&lt;&gt;"",'Summary - SS'!A35:D35,"")</f>
        <v/>
      </c>
      <c r="B42" s="1448"/>
      <c r="C42" s="1448"/>
      <c r="D42" s="1448"/>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7" t="str">
        <f>IF('Summary - SS'!A36:D36&lt;&gt;"",'Summary - SS'!A36:D36,"")</f>
        <v/>
      </c>
      <c r="B43" s="1448"/>
      <c r="C43" s="1448"/>
      <c r="D43" s="1448"/>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7" t="str">
        <f>IF('Summary - SS'!A37:D37&lt;&gt;"",'Summary - SS'!A37:D37,"")</f>
        <v/>
      </c>
      <c r="B44" s="1448"/>
      <c r="C44" s="1448"/>
      <c r="D44" s="1448"/>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7" t="str">
        <f>IF('Summary - SS'!A38:D38&lt;&gt;"",'Summary - SS'!A38:D38,"")</f>
        <v/>
      </c>
      <c r="B45" s="1448"/>
      <c r="C45" s="1448"/>
      <c r="D45" s="1448"/>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7" t="str">
        <f>IF('Summary - SS'!A39:D39&lt;&gt;"",'Summary - SS'!A39:D39,"")</f>
        <v/>
      </c>
      <c r="B46" s="1448"/>
      <c r="C46" s="1448"/>
      <c r="D46" s="1448"/>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7" t="str">
        <f>IF('Summary - SS'!A40:D40&lt;&gt;"",'Summary - SS'!A40:D40,"")</f>
        <v/>
      </c>
      <c r="B47" s="1448"/>
      <c r="C47" s="1448"/>
      <c r="D47" s="1448"/>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7" t="str">
        <f>IF('Summary - SS'!A41:D41&lt;&gt;"",'Summary - SS'!A41:D41,"")</f>
        <v/>
      </c>
      <c r="B48" s="1448"/>
      <c r="C48" s="1448"/>
      <c r="D48" s="1448"/>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7" t="str">
        <f>IF('Summary - SS'!A42:D42&lt;&gt;"",'Summary - SS'!A42:D42,"")</f>
        <v/>
      </c>
      <c r="B49" s="1448"/>
      <c r="C49" s="1448"/>
      <c r="D49" s="1448"/>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7" t="str">
        <f>IF('Summary - SS'!A43:D43&lt;&gt;"",'Summary - SS'!A43:D43,"")</f>
        <v/>
      </c>
      <c r="B50" s="1448"/>
      <c r="C50" s="1448"/>
      <c r="D50" s="1448"/>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7" t="str">
        <f>IF('Summary - SS'!A44:D44&lt;&gt;"",'Summary - SS'!A44:D44,"")</f>
        <v/>
      </c>
      <c r="B51" s="1448"/>
      <c r="C51" s="1448"/>
      <c r="D51" s="1448"/>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7" t="str">
        <f>IF('Summary - SS'!A45:D45&lt;&gt;"",'Summary - SS'!A45:D45,"")</f>
        <v/>
      </c>
      <c r="B52" s="1448"/>
      <c r="C52" s="1448"/>
      <c r="D52" s="1448"/>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5" t="s">
        <v>272</v>
      </c>
      <c r="B53" s="1456"/>
      <c r="C53" s="1456"/>
      <c r="D53" s="1456"/>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7"/>
      <c r="B54" s="1307"/>
      <c r="C54" s="1307"/>
      <c r="D54" s="1307"/>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8" t="s">
        <v>273</v>
      </c>
      <c r="B55" s="1308"/>
      <c r="C55" s="1308"/>
      <c r="D55" s="1308"/>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24" t="str">
        <f>IF('Summary - SS'!A49:D49&lt;&gt;"",'Summary - SS'!A49:D49,"")</f>
        <v/>
      </c>
      <c r="B56" s="1324"/>
      <c r="C56" s="1324"/>
      <c r="D56" s="1324"/>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24" t="str">
        <f>IF('Summary - SS'!A50:D50&lt;&gt;"",'Summary - SS'!A50:D50,"")</f>
        <v/>
      </c>
      <c r="B57" s="1324"/>
      <c r="C57" s="1324"/>
      <c r="D57" s="1324"/>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24" t="str">
        <f>IF('Summary - SS'!A51:D51&lt;&gt;"",'Summary - SS'!A51:D51,"")</f>
        <v/>
      </c>
      <c r="B58" s="1324"/>
      <c r="C58" s="1324"/>
      <c r="D58" s="1324"/>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324" t="str">
        <f>IF('Summary - SS'!A52:D52&lt;&gt;"",'Summary - SS'!A52:D52,"")</f>
        <v/>
      </c>
      <c r="B59" s="1324"/>
      <c r="C59" s="1324"/>
      <c r="D59" s="1324"/>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4" t="s">
        <v>274</v>
      </c>
      <c r="B60" s="1194"/>
      <c r="C60" s="1194"/>
      <c r="D60" s="1194"/>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4"/>
      <c r="B61" s="1194"/>
      <c r="C61" s="1194"/>
      <c r="D61" s="1194"/>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4" t="s">
        <v>275</v>
      </c>
      <c r="B62" s="1194"/>
      <c r="C62" s="1194"/>
      <c r="D62" s="1194"/>
      <c r="E62" s="631">
        <f>E53+E60</f>
        <v>0</v>
      </c>
      <c r="F62" s="375"/>
      <c r="G62" s="632">
        <f t="shared" ref="G62:AH62" si="58">G53+G60</f>
        <v>0</v>
      </c>
      <c r="H62" s="375">
        <f t="shared" si="58"/>
        <v>0</v>
      </c>
      <c r="I62" s="375"/>
      <c r="J62" s="632">
        <f t="shared" si="58"/>
        <v>0</v>
      </c>
      <c r="K62" s="375">
        <f t="shared" si="58"/>
        <v>0</v>
      </c>
      <c r="L62" s="375"/>
      <c r="M62" s="374">
        <f t="shared" si="58"/>
        <v>0</v>
      </c>
      <c r="N62" s="631">
        <f t="shared" si="58"/>
        <v>0</v>
      </c>
      <c r="O62" s="375"/>
      <c r="P62" s="632">
        <f t="shared" si="58"/>
        <v>0</v>
      </c>
      <c r="Q62" s="631">
        <f t="shared" si="58"/>
        <v>0</v>
      </c>
      <c r="R62" s="375"/>
      <c r="S62" s="632">
        <f t="shared" si="58"/>
        <v>0</v>
      </c>
      <c r="T62" s="375">
        <f t="shared" si="58"/>
        <v>0</v>
      </c>
      <c r="U62" s="375"/>
      <c r="V62" s="374">
        <f t="shared" si="58"/>
        <v>0</v>
      </c>
      <c r="W62" s="631">
        <f t="shared" si="58"/>
        <v>0</v>
      </c>
      <c r="X62" s="375"/>
      <c r="Y62" s="632">
        <f t="shared" si="58"/>
        <v>0</v>
      </c>
      <c r="Z62" s="631">
        <f t="shared" si="58"/>
        <v>0</v>
      </c>
      <c r="AA62" s="375"/>
      <c r="AB62" s="632">
        <f t="shared" si="58"/>
        <v>0</v>
      </c>
      <c r="AC62" s="631">
        <f t="shared" si="58"/>
        <v>0</v>
      </c>
      <c r="AD62" s="375"/>
      <c r="AE62" s="632">
        <f t="shared" si="58"/>
        <v>0</v>
      </c>
      <c r="AF62" s="631">
        <f t="shared" si="58"/>
        <v>0</v>
      </c>
      <c r="AG62" s="375"/>
      <c r="AH62" s="632">
        <f t="shared" si="58"/>
        <v>0</v>
      </c>
      <c r="AI62" s="374">
        <f t="shared" si="56"/>
        <v>0</v>
      </c>
      <c r="AJ62" s="257"/>
      <c r="AK62" s="431">
        <f>SUM(G62,J62,M62,P62,S62,V62,Y62,AB62,AE62,AH62)</f>
        <v>0</v>
      </c>
    </row>
    <row r="63" spans="1:39">
      <c r="A63" s="1202" t="s">
        <v>276</v>
      </c>
      <c r="B63" s="1202"/>
      <c r="C63" s="1202"/>
      <c r="D63" s="1202"/>
      <c r="E63" s="268">
        <f>IF(AND(E62-E31&gt;-2,E62-E31&lt;2),0,E62-E31)</f>
        <v>0</v>
      </c>
      <c r="F63" s="376"/>
      <c r="G63" s="282">
        <f>IF(AND(G62-G31&gt;-2,G62-G31&lt;2),0,G62-G31)</f>
        <v>0</v>
      </c>
      <c r="H63" s="466">
        <f>IF(AND(H62-H31&gt;-2,H62-H31&lt;2),0,H62-H31)</f>
        <v>0</v>
      </c>
      <c r="I63" s="476"/>
      <c r="J63" s="465">
        <f>IF(AND(J62-J31&gt;-2,J62-J31&lt;2),0,J62-J31)</f>
        <v>0</v>
      </c>
      <c r="K63" s="466">
        <f>IF(AND(K62-K31&gt;-2,K62-K31&lt;2),0,K62-K31)</f>
        <v>0</v>
      </c>
      <c r="L63" s="476"/>
      <c r="M63" s="467">
        <f>IF(AND(M62-M31&gt;-2,M62-M31&lt;2),0,M62-M31)</f>
        <v>0</v>
      </c>
      <c r="N63" s="464">
        <f>IF(AND(N62-N31&gt;-2,N62-N31&lt;2),0,N62-N31)</f>
        <v>0</v>
      </c>
      <c r="O63" s="476"/>
      <c r="P63" s="465">
        <f>IF(AND(P62-P31&gt;-2,P62-P31&lt;2),0,P62-P31)</f>
        <v>0</v>
      </c>
      <c r="Q63" s="464">
        <f>IF(AND(Q62-Q31&gt;-2,Q62-Q31&lt;2),0,Q62-Q31)</f>
        <v>0</v>
      </c>
      <c r="R63" s="476"/>
      <c r="S63" s="465">
        <f>IF(AND(S62-S31&gt;-2,S62-S31&lt;2),0,S62-S31)</f>
        <v>0</v>
      </c>
      <c r="T63" s="466">
        <f>IF(AND(T62-T31&gt;-2,T62-T31&lt;2),0,T62-T31)</f>
        <v>0</v>
      </c>
      <c r="U63" s="476"/>
      <c r="V63" s="467">
        <f>IF(AND(V62-V31&gt;-2,V62-V31&lt;2),0,V62-V31)</f>
        <v>0</v>
      </c>
      <c r="W63" s="464">
        <f>IF(AND(W62-W31&gt;-2,W62-W31&lt;2),0,W62-W31)</f>
        <v>0</v>
      </c>
      <c r="X63" s="476"/>
      <c r="Y63" s="465">
        <f>IF(AND(Y62-Y31&gt;-2,Y62-Y31&lt;2),0,Y62-Y31)</f>
        <v>0</v>
      </c>
      <c r="Z63" s="464">
        <f>IF(AND(Z62-Z31&gt;-2,Z62-Z31&lt;2),0,Z62-Z31)</f>
        <v>0</v>
      </c>
      <c r="AA63" s="476"/>
      <c r="AB63" s="465">
        <f>IF(AND(AB62-AB31&gt;-2,AB62-AB31&lt;2),0,AB62-AB31)</f>
        <v>0</v>
      </c>
      <c r="AC63" s="464">
        <f>IF(AND(AC62-AC31&gt;-2,AC62-AC31&lt;2),0,AC62-AC31)</f>
        <v>0</v>
      </c>
      <c r="AD63" s="476"/>
      <c r="AE63" s="465">
        <f>IF(AND(AE62-AE31&gt;-2,AE62-AE31&lt;2),0,AE62-AE31)</f>
        <v>0</v>
      </c>
      <c r="AF63" s="464">
        <f>IF(AND(AF62-AF31&gt;-2,AF62-AF31&lt;2),0,AF62-AF31)</f>
        <v>0</v>
      </c>
      <c r="AG63" s="476"/>
      <c r="AH63" s="465">
        <f>IF(AND(AH62-AH31&gt;-2,AH62-AH31&lt;2),0,AH62-AH31)</f>
        <v>0</v>
      </c>
      <c r="AI63" s="261">
        <f>IF(AND(AI62-AI31&gt;-4,AI62-AI31&lt;4),0,AI62-AI31)</f>
        <v>0</v>
      </c>
      <c r="AJ63" s="169"/>
      <c r="AK63" s="468">
        <f>IF(AND(AK62-AK31&gt;-4,AK62-AK31&lt;4),0,AK62-AK31)</f>
        <v>0</v>
      </c>
      <c r="AL63" s="46"/>
      <c r="AM63" s="46"/>
    </row>
    <row r="64" spans="1:39" ht="13"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49999999999999" customHeight="1">
      <c r="A65" s="62"/>
      <c r="B65" s="62"/>
      <c r="C65" s="62"/>
      <c r="D65" s="62"/>
      <c r="E65" s="56"/>
      <c r="AH65" s="52"/>
      <c r="AI65" s="52"/>
    </row>
    <row r="66" spans="1:35" ht="20.149999999999999" customHeight="1">
      <c r="A66" s="62"/>
      <c r="B66" s="62"/>
      <c r="C66" s="62"/>
      <c r="D66" s="62"/>
      <c r="E66" s="56"/>
      <c r="AH66" s="52"/>
      <c r="AI66" s="52"/>
    </row>
    <row r="67" spans="1:35">
      <c r="A67" s="808" t="s">
        <v>278</v>
      </c>
      <c r="B67" s="1184" t="str">
        <f>IF('Summary - SS'!B60:D60&lt;&gt;"",'Summary - SS'!B60:D60,"")</f>
        <v/>
      </c>
      <c r="C67" s="1184"/>
      <c r="D67" s="1184"/>
      <c r="E67" s="56"/>
    </row>
    <row r="68" spans="1:35">
      <c r="A68" s="808" t="s">
        <v>279</v>
      </c>
      <c r="B68" s="1184" t="str">
        <f>IF('Summary - SS'!B61:D61&lt;&gt;"",'Summary - SS'!B61:D61,"")</f>
        <v/>
      </c>
      <c r="C68" s="1184"/>
      <c r="D68" s="1184"/>
      <c r="E68" s="56"/>
    </row>
    <row r="69" spans="1:35" ht="17.25" customHeight="1">
      <c r="A69" s="808" t="s">
        <v>280</v>
      </c>
      <c r="B69" s="1184" t="str">
        <f>IF('Summary - SS'!B62:D62&lt;&gt;"",'Summary - SS'!B62:D62,"")</f>
        <v/>
      </c>
      <c r="C69" s="1184"/>
      <c r="D69" s="1184"/>
      <c r="E69" s="56"/>
      <c r="AH69" s="53"/>
    </row>
    <row r="70" spans="1:35" ht="17.25" customHeight="1">
      <c r="A70" s="808" t="s">
        <v>281</v>
      </c>
      <c r="B70" s="1184" t="str">
        <f>IF('Summary - SS'!B63:D63&lt;&gt;"",'Summary - SS'!B63:D63,"")</f>
        <v/>
      </c>
      <c r="C70" s="1184"/>
      <c r="D70" s="1184"/>
      <c r="E70" s="56"/>
      <c r="AH70" s="53"/>
    </row>
    <row r="71" spans="1:35" ht="15.75" customHeight="1">
      <c r="A71" s="1194"/>
      <c r="B71" s="1194"/>
      <c r="C71" s="1194"/>
      <c r="D71" s="830"/>
      <c r="E71" s="189"/>
    </row>
    <row r="72" spans="1:35">
      <c r="A72" s="1584" t="s">
        <v>282</v>
      </c>
      <c r="B72" s="1585"/>
      <c r="C72" s="1586" t="e">
        <f>_xlfn.SINGLE('Summary - SS'!#REF!)</f>
        <v>#REF!</v>
      </c>
      <c r="D72" s="1587"/>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45566</v>
      </c>
      <c r="H88" s="50" t="e">
        <f>'Summary - SS'!#REF!</f>
        <v>#REF!</v>
      </c>
      <c r="I88" s="50" t="e">
        <f>'Summary - SS'!#REF!</f>
        <v>#REF!</v>
      </c>
      <c r="J88" s="50">
        <f>'Summary - SS'!F80</f>
        <v>45839</v>
      </c>
      <c r="K88" s="50" t="e">
        <f>'Summary - SS'!#REF!</f>
        <v>#REF!</v>
      </c>
      <c r="L88" s="50" t="e">
        <f>'Summary - SS'!#REF!</f>
        <v>#REF!</v>
      </c>
      <c r="M88" s="50">
        <f>'Summary - SS'!G80</f>
        <v>46204</v>
      </c>
      <c r="N88" s="50" t="e">
        <f>'Summary - SS'!#REF!</f>
        <v>#REF!</v>
      </c>
      <c r="O88" s="50" t="e">
        <f>'Summary - SS'!#REF!</f>
        <v>#REF!</v>
      </c>
      <c r="P88" s="50">
        <f>'Summary - SS'!H80</f>
        <v>46569</v>
      </c>
      <c r="Q88" s="50" t="e">
        <f>'Summary - SS'!#REF!</f>
        <v>#REF!</v>
      </c>
      <c r="R88" s="50" t="e">
        <f>'Summary - SS'!#REF!</f>
        <v>#REF!</v>
      </c>
      <c r="S88" s="50">
        <f>'Summary - SS'!I80</f>
        <v>46935</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45566</v>
      </c>
      <c r="AJ88" s="50">
        <f>$B$6</f>
        <v>45566</v>
      </c>
      <c r="AK88" s="50">
        <f>$B$6</f>
        <v>45566</v>
      </c>
    </row>
    <row r="89" spans="1:37" ht="13.5" customHeight="1">
      <c r="A89" s="49" t="s">
        <v>233</v>
      </c>
      <c r="B89" s="49"/>
      <c r="C89" s="49"/>
      <c r="D89" s="49"/>
      <c r="E89" s="50" t="e">
        <f>'Summary - SS'!#REF!</f>
        <v>#REF!</v>
      </c>
      <c r="F89" s="50" t="e">
        <f>'Summary - SS'!#REF!</f>
        <v>#REF!</v>
      </c>
      <c r="G89" s="50">
        <f>'Summary - SS'!E81</f>
        <v>45838</v>
      </c>
      <c r="H89" s="50" t="e">
        <f>'Summary - SS'!#REF!</f>
        <v>#REF!</v>
      </c>
      <c r="I89" s="50" t="e">
        <f>'Summary - SS'!#REF!</f>
        <v>#REF!</v>
      </c>
      <c r="J89" s="50">
        <f>'Summary - SS'!F81</f>
        <v>46203</v>
      </c>
      <c r="K89" s="50" t="e">
        <f>'Summary - SS'!#REF!</f>
        <v>#REF!</v>
      </c>
      <c r="L89" s="50" t="e">
        <f>'Summary - SS'!#REF!</f>
        <v>#REF!</v>
      </c>
      <c r="M89" s="50">
        <f>'Summary - SS'!G81</f>
        <v>46568</v>
      </c>
      <c r="N89" s="50" t="e">
        <f>'Summary - SS'!#REF!</f>
        <v>#REF!</v>
      </c>
      <c r="O89" s="50" t="e">
        <f>'Summary - SS'!#REF!</f>
        <v>#REF!</v>
      </c>
      <c r="P89" s="50">
        <f>'Summary - SS'!H81</f>
        <v>46934</v>
      </c>
      <c r="Q89" s="50" t="e">
        <f>'Summary - SS'!#REF!</f>
        <v>#REF!</v>
      </c>
      <c r="R89" s="50" t="e">
        <f>'Summary - SS'!#REF!</f>
        <v>#REF!</v>
      </c>
      <c r="S89" s="50">
        <f>'Summary - SS'!I81</f>
        <v>47299</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47391</v>
      </c>
      <c r="AJ89" s="50">
        <f t="shared" ref="AJ89:AK89" si="60">DATE(YEAR(AJ88)+$D$5,MONTH(AJ88),DAY(AJ88))-1</f>
        <v>47391</v>
      </c>
      <c r="AK89" s="50">
        <f t="shared" si="60"/>
        <v>47391</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10/1/2024</v>
      </c>
      <c r="AJ92" s="33" t="str">
        <f>TEXT($B$6,"m/d/yyyy")</f>
        <v>10/1/2024</v>
      </c>
      <c r="AK92" s="33" t="str">
        <f>TEXT($B$6,"m/d/yyyy")</f>
        <v>10/1/2024</v>
      </c>
    </row>
    <row r="93" spans="1:37">
      <c r="AI93" s="33" t="str">
        <f>TEXT($C$5,"m/d/yyyy")</f>
        <v>6/30/2029</v>
      </c>
      <c r="AJ93" s="33" t="str">
        <f t="shared" ref="AJ93:AK93" si="63">TEXT($C$5,"m/d/yyyy")</f>
        <v>6/30/2029</v>
      </c>
      <c r="AK93" s="33" t="str">
        <f t="shared" si="63"/>
        <v>6/30/2029</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291" priority="49">
      <formula>LEN(TRIM(B7))=0</formula>
    </cfRule>
  </conditionalFormatting>
  <conditionalFormatting sqref="B16">
    <cfRule type="containsBlanks" dxfId="290" priority="36">
      <formula>LEN(TRIM(B16))=0</formula>
    </cfRule>
  </conditionalFormatting>
  <conditionalFormatting sqref="B15:C15">
    <cfRule type="cellIs" dxfId="289" priority="26" operator="lessThan">
      <formula>0</formula>
    </cfRule>
  </conditionalFormatting>
  <conditionalFormatting sqref="B10:D10">
    <cfRule type="cellIs" dxfId="288" priority="6" operator="equal">
      <formula>"New Agreement"</formula>
    </cfRule>
    <cfRule type="cellIs" dxfId="287" priority="7" stopIfTrue="1" operator="equal">
      <formula>"Amendment"</formula>
    </cfRule>
    <cfRule type="cellIs" dxfId="286" priority="8" operator="equal">
      <formula>"Modification"</formula>
    </cfRule>
    <cfRule type="cellIs" dxfId="285" priority="9" operator="equal">
      <formula>"Revision"</formula>
    </cfRule>
    <cfRule type="containsBlanks" dxfId="284" priority="10">
      <formula>LEN(TRIM(B10))=0</formula>
    </cfRule>
  </conditionalFormatting>
  <conditionalFormatting sqref="E26 G26:H26 J26:K26 M26:N26 P26:Q26 S26:T26 V26:W26 Y26:Z26 AB26:AC26 AE26:AF26 AH26">
    <cfRule type="containsBlanks" dxfId="283" priority="33">
      <formula>LEN(TRIM(E26))=0</formula>
    </cfRule>
  </conditionalFormatting>
  <conditionalFormatting sqref="E30 G30:H30 J30:K30 M30:N30 P30:Q30 S30:T30 V30:W30 Y30:Z30 AB30:AC30 AE30:AF30 AH30">
    <cfRule type="containsBlanks" dxfId="282" priority="29">
      <formula>LEN(TRIM(E30))=0</formula>
    </cfRule>
  </conditionalFormatting>
  <conditionalFormatting sqref="E18:AH22">
    <cfRule type="expression" dxfId="281" priority="2">
      <formula>E$87&gt;$D$6</formula>
    </cfRule>
  </conditionalFormatting>
  <conditionalFormatting sqref="E20:AH53">
    <cfRule type="expression" dxfId="280" priority="1">
      <formula>E$90&gt;E$89</formula>
    </cfRule>
  </conditionalFormatting>
  <conditionalFormatting sqref="E23:AH63">
    <cfRule type="expression" dxfId="279" priority="306">
      <formula>E$87&gt;$D$6</formula>
    </cfRule>
  </conditionalFormatting>
  <conditionalFormatting sqref="E30:AH30">
    <cfRule type="expression" dxfId="278" priority="28">
      <formula>COUNTIF($A$34:$D$53,"*HUD*")=0</formula>
    </cfRule>
  </conditionalFormatting>
  <conditionalFormatting sqref="E63:AK63">
    <cfRule type="cellIs" dxfId="277" priority="51" operator="notBetween">
      <formula>-2</formula>
      <formula>2</formula>
    </cfRule>
  </conditionalFormatting>
  <conditionalFormatting sqref="F21 I21 L21 O21 F23:F25 I23:I25 L23:L25 O23:O25 R23:R25 U23:U25 X23:X25 AA23:AA25 AD23:AD25 AG23:AG25 AJ23:AJ25 AJ28:AJ61">
    <cfRule type="cellIs" dxfId="276" priority="59" operator="notEqual">
      <formula>0</formula>
    </cfRule>
  </conditionalFormatting>
  <conditionalFormatting sqref="F28:F62 I28:I62 L28:L62 O28:O62 R28:R62 U28:U62 X28:X62 AA28:AA62 AD28:AD62 AG28:AG62">
    <cfRule type="cellIs" dxfId="275" priority="30" operator="notEqual">
      <formula>0</formula>
    </cfRule>
  </conditionalFormatting>
  <conditionalFormatting sqref="H54:AH63 E63:AH63 E54:G62">
    <cfRule type="expression" dxfId="274" priority="255">
      <formula>E$90&gt;E$89</formula>
    </cfRule>
  </conditionalFormatting>
  <conditionalFormatting sqref="Q32:Q33">
    <cfRule type="cellIs" dxfId="273" priority="4" operator="notEqual">
      <formula>0</formula>
    </cfRule>
  </conditionalFormatting>
  <conditionalFormatting sqref="Q54:Q55">
    <cfRule type="cellIs" dxfId="272" priority="5" operator="notEqual">
      <formula>0</formula>
    </cfRule>
  </conditionalFormatting>
  <conditionalFormatting sqref="AJ62:AJ63 F63 I63 L63 O63 R63 U63 X63 AA63 AD63 AG63">
    <cfRule type="cellIs" dxfId="271"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H566"/>
  <sheetViews>
    <sheetView showGridLines="0" showZeros="0" zoomScale="85" zoomScaleNormal="85" workbookViewId="0">
      <pane xSplit="1" ySplit="14" topLeftCell="BS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51" customWidth="1"/>
    <col min="2" max="2" width="45.81640625" style="293" customWidth="1"/>
    <col min="3" max="3" width="14.7265625" style="251" customWidth="1" outlineLevel="1"/>
    <col min="4" max="5" width="11" style="251" customWidth="1" outlineLevel="1"/>
    <col min="6" max="6" width="11" style="251" customWidth="1"/>
    <col min="7" max="7" width="15.7265625" style="251" customWidth="1" outlineLevel="1"/>
    <col min="8" max="8" width="15.7265625" style="292" customWidth="1" outlineLevel="1"/>
    <col min="9" max="9" width="15.7265625" style="251" customWidth="1"/>
    <col min="10" max="10" width="15.7265625" style="251" customWidth="1" outlineLevel="1"/>
    <col min="11" max="12" width="11" style="251" customWidth="1" outlineLevel="1"/>
    <col min="13" max="13" width="11" style="251" customWidth="1"/>
    <col min="14" max="14" width="15.7265625" style="251" customWidth="1" outlineLevel="1"/>
    <col min="15" max="15" width="15.7265625" style="292" customWidth="1" outlineLevel="1"/>
    <col min="16" max="16" width="15.7265625" style="251" customWidth="1"/>
    <col min="17" max="17" width="15.7265625" style="251" customWidth="1" outlineLevel="1"/>
    <col min="18" max="19" width="11" style="251" customWidth="1" outlineLevel="1"/>
    <col min="20" max="20" width="11" style="251" customWidth="1"/>
    <col min="21" max="21" width="15.7265625" style="251" customWidth="1" outlineLevel="1"/>
    <col min="22" max="22" width="15.7265625" style="292" customWidth="1" outlineLevel="1"/>
    <col min="23" max="23" width="15.7265625" style="251" customWidth="1"/>
    <col min="24" max="24" width="15.7265625" style="251" customWidth="1" outlineLevel="1"/>
    <col min="25" max="26" width="11" style="251" customWidth="1" outlineLevel="1"/>
    <col min="27" max="27" width="11" style="251" customWidth="1"/>
    <col min="28" max="28" width="15.7265625" style="251" customWidth="1" outlineLevel="1"/>
    <col min="29" max="29" width="15.7265625" style="292" customWidth="1" outlineLevel="1"/>
    <col min="30" max="30" width="15.7265625" style="251" customWidth="1"/>
    <col min="31" max="31" width="15.7265625" style="251" customWidth="1" outlineLevel="1"/>
    <col min="32" max="33" width="11" style="251" customWidth="1" outlineLevel="1"/>
    <col min="34" max="34" width="11" style="251" customWidth="1"/>
    <col min="35" max="35" width="15.7265625" style="251" customWidth="1" outlineLevel="1"/>
    <col min="36" max="36" width="15.7265625" style="292" customWidth="1" outlineLevel="1"/>
    <col min="37" max="37" width="15.7265625" style="251" customWidth="1"/>
    <col min="38" max="38" width="15.7265625" style="251" customWidth="1" outlineLevel="1"/>
    <col min="39" max="40" width="11" style="251" customWidth="1" outlineLevel="1"/>
    <col min="41" max="41" width="11" style="251" customWidth="1"/>
    <col min="42" max="42" width="15.7265625" style="251" customWidth="1" outlineLevel="1"/>
    <col min="43" max="43" width="15.7265625" style="292" customWidth="1" outlineLevel="1"/>
    <col min="44" max="44" width="15.7265625" style="251" customWidth="1"/>
    <col min="45" max="45" width="15.7265625" style="251" customWidth="1" outlineLevel="1"/>
    <col min="46" max="47" width="11" style="251" customWidth="1" outlineLevel="1"/>
    <col min="48" max="48" width="11" style="251" customWidth="1"/>
    <col min="49" max="49" width="15.7265625" style="251" customWidth="1" outlineLevel="1"/>
    <col min="50" max="50" width="15.7265625" style="292" customWidth="1" outlineLevel="1"/>
    <col min="51" max="51" width="15.7265625" style="251" customWidth="1"/>
    <col min="52" max="52" width="15.7265625" style="251" customWidth="1" outlineLevel="1"/>
    <col min="53" max="54" width="11" style="251" customWidth="1" outlineLevel="1"/>
    <col min="55" max="55" width="11" style="251" customWidth="1"/>
    <col min="56" max="56" width="15.7265625" style="251" customWidth="1" outlineLevel="1"/>
    <col min="57" max="57" width="15.7265625" style="292" customWidth="1" outlineLevel="1"/>
    <col min="58" max="58" width="15.7265625" style="251" customWidth="1"/>
    <col min="59" max="59" width="15.7265625" style="251" customWidth="1" outlineLevel="1"/>
    <col min="60" max="61" width="11" style="251" customWidth="1" outlineLevel="1"/>
    <col min="62" max="62" width="11" style="251" customWidth="1"/>
    <col min="63" max="63" width="15.7265625" style="251" customWidth="1" outlineLevel="1"/>
    <col min="64" max="64" width="15.7265625" style="292" customWidth="1" outlineLevel="1"/>
    <col min="65" max="65" width="15.7265625" style="251" customWidth="1"/>
    <col min="66" max="66" width="15.7265625" style="56" customWidth="1" outlineLevel="1"/>
    <col min="67" max="67" width="12.54296875" style="56" customWidth="1" outlineLevel="1"/>
    <col min="68" max="68" width="9.7265625" style="66" customWidth="1" outlineLevel="1"/>
    <col min="69" max="69" width="10.26953125" style="251" customWidth="1"/>
    <col min="70" max="71" width="17.7265625" style="251" customWidth="1" outlineLevel="1"/>
    <col min="72" max="72" width="17.7265625" style="251" customWidth="1"/>
    <col min="73" max="74" width="17.7265625" style="251" customWidth="1" outlineLevel="1"/>
    <col min="75" max="105" width="17.7265625" style="251" customWidth="1"/>
    <col min="106" max="16384" width="17.7265625" style="251"/>
  </cols>
  <sheetData>
    <row r="1" spans="1:112" s="56" customFormat="1">
      <c r="A1" s="63" t="str">
        <f>'Summary (6)'!A1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(6)'!B3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(6)'!A7</f>
        <v>Provider Name</v>
      </c>
      <c r="B4" s="579">
        <f>'Summary (6)'!B7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(6)'!A8</f>
        <v>Program</v>
      </c>
      <c r="B5" s="579" t="str">
        <f>'Summary (6)'!B8</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(6)'!A9</f>
        <v>F$P Contract ID#</v>
      </c>
      <c r="B6" s="507" t="e">
        <f>'Summary (6)'!B9</f>
        <v>#REF!</v>
      </c>
      <c r="BN6" s="1588"/>
      <c r="BO6" s="1588"/>
      <c r="BP6" s="1588"/>
    </row>
    <row r="7" spans="1:112" s="70" customFormat="1">
      <c r="A7" s="229" t="s">
        <v>283</v>
      </c>
      <c r="B7" s="582">
        <f>'Summary (6)'!B12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 thickBot="1">
      <c r="A9" s="251"/>
      <c r="B9" s="134"/>
      <c r="C9" s="1589" t="e">
        <f>'Summary (6)'!H17</f>
        <v>#REF!</v>
      </c>
      <c r="D9" s="1589"/>
      <c r="E9" s="1589"/>
      <c r="F9" s="1589"/>
      <c r="G9" s="1589"/>
      <c r="H9" s="1589"/>
      <c r="I9" s="1589"/>
      <c r="J9" s="1589" t="e">
        <f>'Summary (6)'!K17</f>
        <v>#REF!</v>
      </c>
      <c r="K9" s="1589"/>
      <c r="L9" s="1589"/>
      <c r="M9" s="1589"/>
      <c r="N9" s="1589"/>
      <c r="O9" s="1589"/>
      <c r="P9" s="1589"/>
      <c r="Q9" s="1589" t="e">
        <f>'Summary (6)'!N17</f>
        <v>#REF!</v>
      </c>
      <c r="R9" s="1589"/>
      <c r="S9" s="1589"/>
      <c r="T9" s="1589"/>
      <c r="U9" s="1589"/>
      <c r="V9" s="1589"/>
      <c r="W9" s="1589"/>
      <c r="X9" s="1589" t="e">
        <f>'Summary (6)'!Q17</f>
        <v>#REF!</v>
      </c>
      <c r="Y9" s="1589"/>
      <c r="Z9" s="1589"/>
      <c r="AA9" s="1589"/>
      <c r="AB9" s="1589"/>
      <c r="AC9" s="1589"/>
      <c r="AD9" s="1589"/>
      <c r="AE9" s="1589" t="e">
        <f>'Summary (6)'!T17</f>
        <v>#REF!</v>
      </c>
      <c r="AF9" s="1589"/>
      <c r="AG9" s="1589"/>
      <c r="AH9" s="1589"/>
      <c r="AI9" s="1589"/>
      <c r="AJ9" s="1589"/>
      <c r="AK9" s="1589"/>
      <c r="AL9" s="1589" t="e">
        <f>'Summary (6)'!W17</f>
        <v>#REF!</v>
      </c>
      <c r="AM9" s="1589"/>
      <c r="AN9" s="1589"/>
      <c r="AO9" s="1589"/>
      <c r="AP9" s="1589"/>
      <c r="AQ9" s="1589"/>
      <c r="AR9" s="1589"/>
      <c r="AS9" s="1589" t="e">
        <f>'Summary (6)'!Z17</f>
        <v>#REF!</v>
      </c>
      <c r="AT9" s="1589"/>
      <c r="AU9" s="1589"/>
      <c r="AV9" s="1589"/>
      <c r="AW9" s="1589"/>
      <c r="AX9" s="1589"/>
      <c r="AY9" s="1589"/>
      <c r="AZ9" s="1589" t="e">
        <f>'Summary (6)'!AC17</f>
        <v>#REF!</v>
      </c>
      <c r="BA9" s="1589"/>
      <c r="BB9" s="1589"/>
      <c r="BC9" s="1589"/>
      <c r="BD9" s="1589"/>
      <c r="BE9" s="1589"/>
      <c r="BF9" s="1589"/>
      <c r="BG9" s="1589" t="e">
        <f>'Summary (6)'!AF17</f>
        <v>#REF!</v>
      </c>
      <c r="BH9" s="1589"/>
      <c r="BI9" s="1589"/>
      <c r="BJ9" s="1589"/>
      <c r="BK9" s="1589"/>
      <c r="BL9" s="1589"/>
      <c r="BM9" s="1589"/>
      <c r="BN9" s="1589">
        <f>'Summary (6)'!AM17</f>
        <v>0</v>
      </c>
      <c r="BO9" s="1589"/>
      <c r="BP9" s="1589"/>
      <c r="BQ9" s="1589"/>
      <c r="BR9" s="1589"/>
      <c r="BS9" s="1589"/>
      <c r="BT9" s="1589"/>
    </row>
    <row r="10" spans="1:112" ht="18" customHeight="1">
      <c r="A10" s="1392"/>
      <c r="B10" s="1393"/>
      <c r="C10" s="1410" t="s">
        <v>237</v>
      </c>
      <c r="D10" s="1411"/>
      <c r="E10" s="1411"/>
      <c r="F10" s="1411"/>
      <c r="G10" s="1411"/>
      <c r="H10" s="1411"/>
      <c r="I10" s="1412"/>
      <c r="J10" s="1380" t="s">
        <v>238</v>
      </c>
      <c r="K10" s="1381"/>
      <c r="L10" s="1381"/>
      <c r="M10" s="1381"/>
      <c r="N10" s="1381"/>
      <c r="O10" s="1381"/>
      <c r="P10" s="1382"/>
      <c r="Q10" s="1407" t="s">
        <v>239</v>
      </c>
      <c r="R10" s="1408"/>
      <c r="S10" s="1408"/>
      <c r="T10" s="1408"/>
      <c r="U10" s="1408"/>
      <c r="V10" s="1408"/>
      <c r="W10" s="1409"/>
      <c r="X10" s="1424" t="s">
        <v>240</v>
      </c>
      <c r="Y10" s="1425"/>
      <c r="Z10" s="1425"/>
      <c r="AA10" s="1425"/>
      <c r="AB10" s="1425"/>
      <c r="AC10" s="1425"/>
      <c r="AD10" s="1426"/>
      <c r="AE10" s="1427" t="s">
        <v>241</v>
      </c>
      <c r="AF10" s="1428"/>
      <c r="AG10" s="1428"/>
      <c r="AH10" s="1428"/>
      <c r="AI10" s="1428"/>
      <c r="AJ10" s="1428"/>
      <c r="AK10" s="1429"/>
      <c r="AL10" s="1495" t="s">
        <v>242</v>
      </c>
      <c r="AM10" s="1496"/>
      <c r="AN10" s="1496"/>
      <c r="AO10" s="1496"/>
      <c r="AP10" s="1496"/>
      <c r="AQ10" s="1496"/>
      <c r="AR10" s="1497"/>
      <c r="AS10" s="1498" t="s">
        <v>243</v>
      </c>
      <c r="AT10" s="1499"/>
      <c r="AU10" s="1499"/>
      <c r="AV10" s="1499"/>
      <c r="AW10" s="1499"/>
      <c r="AX10" s="1499"/>
      <c r="AY10" s="1500"/>
      <c r="AZ10" s="1501" t="s">
        <v>244</v>
      </c>
      <c r="BA10" s="1502"/>
      <c r="BB10" s="1502"/>
      <c r="BC10" s="1502"/>
      <c r="BD10" s="1502"/>
      <c r="BE10" s="1502"/>
      <c r="BF10" s="1503"/>
      <c r="BG10" s="1504" t="s">
        <v>245</v>
      </c>
      <c r="BH10" s="1505"/>
      <c r="BI10" s="1505"/>
      <c r="BJ10" s="1505"/>
      <c r="BK10" s="1505"/>
      <c r="BL10" s="1505"/>
      <c r="BM10" s="1506"/>
      <c r="BN10" s="1487" t="s">
        <v>246</v>
      </c>
      <c r="BO10" s="1488"/>
      <c r="BP10" s="1488"/>
      <c r="BQ10" s="1488"/>
      <c r="BR10" s="1488"/>
      <c r="BS10" s="1488"/>
      <c r="BT10" s="1488"/>
      <c r="BU10" s="1590" t="s">
        <v>259</v>
      </c>
      <c r="BV10" s="1591"/>
      <c r="BW10" s="1592"/>
    </row>
    <row r="11" spans="1:112" s="296" customFormat="1" ht="31.5" customHeight="1">
      <c r="A11" s="1394"/>
      <c r="B11" s="1395"/>
      <c r="C11" s="1374" t="s">
        <v>312</v>
      </c>
      <c r="D11" s="1375"/>
      <c r="E11" s="1368" t="s">
        <v>313</v>
      </c>
      <c r="F11" s="1369"/>
      <c r="G11" s="98" t="e">
        <f>'Summary (6)'!E19</f>
        <v>#REF!</v>
      </c>
      <c r="H11" s="316" t="e">
        <f>'Summary (6)'!F19</f>
        <v>#REF!</v>
      </c>
      <c r="I11" s="135" t="e">
        <f>'Summary (6)'!G19</f>
        <v>#REF!</v>
      </c>
      <c r="J11" s="1383" t="s">
        <v>312</v>
      </c>
      <c r="K11" s="1384"/>
      <c r="L11" s="1389" t="s">
        <v>313</v>
      </c>
      <c r="M11" s="1384"/>
      <c r="N11" s="99" t="e">
        <f>'Summary (6)'!H19</f>
        <v>#REF!</v>
      </c>
      <c r="O11" s="317" t="e">
        <f>'Summary (6)'!I19</f>
        <v>#REF!</v>
      </c>
      <c r="P11" s="142" t="e">
        <f>'Summary (6)'!J19</f>
        <v>#REF!</v>
      </c>
      <c r="Q11" s="1413" t="s">
        <v>312</v>
      </c>
      <c r="R11" s="1414"/>
      <c r="S11" s="1419" t="s">
        <v>313</v>
      </c>
      <c r="T11" s="1414"/>
      <c r="U11" s="100" t="e">
        <f>'Summary (6)'!K19</f>
        <v>#REF!</v>
      </c>
      <c r="V11" s="318" t="e">
        <f>'Summary (6)'!L19</f>
        <v>#REF!</v>
      </c>
      <c r="W11" s="145" t="e">
        <f>'Summary (6)'!M19</f>
        <v>#REF!</v>
      </c>
      <c r="X11" s="1362" t="s">
        <v>312</v>
      </c>
      <c r="Y11" s="1363"/>
      <c r="Z11" s="1404" t="s">
        <v>313</v>
      </c>
      <c r="AA11" s="1363"/>
      <c r="AB11" s="101" t="e">
        <f>'Summary (6)'!N19</f>
        <v>#REF!</v>
      </c>
      <c r="AC11" s="319" t="e">
        <f>'Summary (6)'!O19</f>
        <v>#REF!</v>
      </c>
      <c r="AD11" s="148" t="e">
        <f>'Summary (6)'!P19</f>
        <v>#REF!</v>
      </c>
      <c r="AE11" s="1430" t="s">
        <v>312</v>
      </c>
      <c r="AF11" s="1431"/>
      <c r="AG11" s="1436" t="s">
        <v>313</v>
      </c>
      <c r="AH11" s="1431"/>
      <c r="AI11" s="821" t="e">
        <f>'Summary (6)'!Q19</f>
        <v>#REF!</v>
      </c>
      <c r="AJ11" s="320" t="e">
        <f>'Summary (6)'!R19</f>
        <v>#REF!</v>
      </c>
      <c r="AK11" s="151" t="e">
        <f>'Summary (6)'!S19</f>
        <v>#REF!</v>
      </c>
      <c r="AL11" s="1509" t="s">
        <v>312</v>
      </c>
      <c r="AM11" s="1510"/>
      <c r="AN11" s="1524" t="s">
        <v>313</v>
      </c>
      <c r="AO11" s="1510"/>
      <c r="AP11" s="820" t="e">
        <f>'Summary (6)'!T19</f>
        <v>#REF!</v>
      </c>
      <c r="AQ11" s="321" t="e">
        <f>'Summary (6)'!U19</f>
        <v>#REF!</v>
      </c>
      <c r="AR11" s="154" t="e">
        <f>'Summary (6)'!V19</f>
        <v>#REF!</v>
      </c>
      <c r="AS11" s="1527" t="s">
        <v>312</v>
      </c>
      <c r="AT11" s="1528"/>
      <c r="AU11" s="1533" t="s">
        <v>313</v>
      </c>
      <c r="AV11" s="1528"/>
      <c r="AW11" s="818" t="e">
        <f>'Summary (6)'!W19</f>
        <v>#REF!</v>
      </c>
      <c r="AX11" s="322" t="e">
        <f>'Summary (6)'!X19</f>
        <v>#REF!</v>
      </c>
      <c r="AY11" s="157" t="e">
        <f>'Summary (6)'!Y19</f>
        <v>#REF!</v>
      </c>
      <c r="AZ11" s="1536" t="s">
        <v>312</v>
      </c>
      <c r="BA11" s="1537"/>
      <c r="BB11" s="1542" t="s">
        <v>313</v>
      </c>
      <c r="BC11" s="1537"/>
      <c r="BD11" s="823" t="e">
        <f>'Summary (6)'!Z19</f>
        <v>#REF!</v>
      </c>
      <c r="BE11" s="323" t="e">
        <f>'Summary (6)'!AA19</f>
        <v>#REF!</v>
      </c>
      <c r="BF11" s="160" t="e">
        <f>'Summary (6)'!AB19</f>
        <v>#REF!</v>
      </c>
      <c r="BG11" s="1545" t="s">
        <v>312</v>
      </c>
      <c r="BH11" s="1490"/>
      <c r="BI11" s="1489" t="s">
        <v>313</v>
      </c>
      <c r="BJ11" s="1490"/>
      <c r="BK11" s="824" t="e">
        <f>'Summary (6)'!AC19</f>
        <v>#REF!</v>
      </c>
      <c r="BL11" s="324" t="e">
        <f>'Summary (6)'!AD19</f>
        <v>#REF!</v>
      </c>
      <c r="BM11" s="163" t="e">
        <f>'Summary (6)'!AE19</f>
        <v>#REF!</v>
      </c>
      <c r="BN11" s="1515" t="s">
        <v>312</v>
      </c>
      <c r="BO11" s="1516"/>
      <c r="BP11" s="1521" t="s">
        <v>313</v>
      </c>
      <c r="BQ11" s="1516"/>
      <c r="BR11" s="110" t="e">
        <f>'Summary (6)'!AF19</f>
        <v>#REF!</v>
      </c>
      <c r="BS11" s="325" t="e">
        <f>'Summary (6)'!AG19</f>
        <v>#REF!</v>
      </c>
      <c r="BT11" s="692" t="e">
        <f>'Summary (6)'!AH19</f>
        <v>#REF!</v>
      </c>
      <c r="BU11" s="670" t="str">
        <f>'Summary (6)'!AI19</f>
        <v>10/1/2024 - 6/30/2029</v>
      </c>
      <c r="BV11" s="695" t="str">
        <f>'Summary (6)'!AJ19</f>
        <v>10/1/2024 - 6/30/2029</v>
      </c>
      <c r="BW11" s="696" t="str">
        <f>'Summary (6)'!AK19</f>
        <v>10/1/2024 - 6/30/2029</v>
      </c>
    </row>
    <row r="12" spans="1:112" s="296" customFormat="1">
      <c r="A12" s="1394"/>
      <c r="B12" s="1395"/>
      <c r="C12" s="1376"/>
      <c r="D12" s="1377"/>
      <c r="E12" s="1370"/>
      <c r="F12" s="1371"/>
      <c r="G12" s="98" t="e">
        <f>'Summary (6)'!E20</f>
        <v>#REF!</v>
      </c>
      <c r="H12" s="316" t="e">
        <f>'Summary (6)'!F20</f>
        <v>#REF!</v>
      </c>
      <c r="I12" s="135" t="str">
        <f>'Summary (6)'!G20</f>
        <v>12 Months</v>
      </c>
      <c r="J12" s="1385"/>
      <c r="K12" s="1386"/>
      <c r="L12" s="1390"/>
      <c r="M12" s="1386"/>
      <c r="N12" s="99" t="e">
        <f>'Summary (6)'!H20</f>
        <v>#REF!</v>
      </c>
      <c r="O12" s="317" t="e">
        <f>'Summary (6)'!I20</f>
        <v>#REF!</v>
      </c>
      <c r="P12" s="142" t="str">
        <f>'Summary (6)'!J20</f>
        <v>12 Months</v>
      </c>
      <c r="Q12" s="1415"/>
      <c r="R12" s="1416"/>
      <c r="S12" s="1420"/>
      <c r="T12" s="1416"/>
      <c r="U12" s="100" t="e">
        <f>'Summary (6)'!K20</f>
        <v>#REF!</v>
      </c>
      <c r="V12" s="318" t="e">
        <f>'Summary (6)'!L20</f>
        <v>#REF!</v>
      </c>
      <c r="W12" s="145" t="str">
        <f>'Summary (6)'!M20</f>
        <v>12 Months</v>
      </c>
      <c r="X12" s="1364"/>
      <c r="Y12" s="1365"/>
      <c r="Z12" s="1405"/>
      <c r="AA12" s="1365"/>
      <c r="AB12" s="101" t="e">
        <f>'Summary (6)'!N20</f>
        <v>#REF!</v>
      </c>
      <c r="AC12" s="319" t="e">
        <f>'Summary (6)'!O20</f>
        <v>#REF!</v>
      </c>
      <c r="AD12" s="148" t="str">
        <f>'Summary (6)'!P20</f>
        <v>12 Months</v>
      </c>
      <c r="AE12" s="1432"/>
      <c r="AF12" s="1433"/>
      <c r="AG12" s="1437"/>
      <c r="AH12" s="1433"/>
      <c r="AI12" s="821" t="e">
        <f>'Summary (6)'!Q20</f>
        <v>#REF!</v>
      </c>
      <c r="AJ12" s="320" t="e">
        <f>'Summary (6)'!R20</f>
        <v>#REF!</v>
      </c>
      <c r="AK12" s="151" t="str">
        <f>'Summary (6)'!S20</f>
        <v>12 Months</v>
      </c>
      <c r="AL12" s="1511"/>
      <c r="AM12" s="1512"/>
      <c r="AN12" s="1525"/>
      <c r="AO12" s="1512"/>
      <c r="AP12" s="820" t="e">
        <f>'Summary (6)'!T20</f>
        <v>#REF!</v>
      </c>
      <c r="AQ12" s="321" t="e">
        <f>'Summary (6)'!U20</f>
        <v>#REF!</v>
      </c>
      <c r="AR12" s="154" t="e">
        <f>'Summary (6)'!V20</f>
        <v>#REF!</v>
      </c>
      <c r="AS12" s="1529"/>
      <c r="AT12" s="1530"/>
      <c r="AU12" s="1534"/>
      <c r="AV12" s="1530"/>
      <c r="AW12" s="818" t="e">
        <f>'Summary (6)'!W20</f>
        <v>#REF!</v>
      </c>
      <c r="AX12" s="322" t="e">
        <f>'Summary (6)'!X20</f>
        <v>#REF!</v>
      </c>
      <c r="AY12" s="157" t="e">
        <f>'Summary (6)'!Y20</f>
        <v>#REF!</v>
      </c>
      <c r="AZ12" s="1538"/>
      <c r="BA12" s="1539"/>
      <c r="BB12" s="1543"/>
      <c r="BC12" s="1539"/>
      <c r="BD12" s="823" t="e">
        <f>'Summary (6)'!Z20</f>
        <v>#REF!</v>
      </c>
      <c r="BE12" s="323" t="e">
        <f>'Summary (6)'!AA20</f>
        <v>#REF!</v>
      </c>
      <c r="BF12" s="160" t="e">
        <f>'Summary (6)'!AB20</f>
        <v>#REF!</v>
      </c>
      <c r="BG12" s="1546"/>
      <c r="BH12" s="1492"/>
      <c r="BI12" s="1491"/>
      <c r="BJ12" s="1492"/>
      <c r="BK12" s="824" t="e">
        <f>'Summary (6)'!AC20</f>
        <v>#REF!</v>
      </c>
      <c r="BL12" s="324" t="e">
        <f>'Summary (6)'!AD20</f>
        <v>#REF!</v>
      </c>
      <c r="BM12" s="163" t="e">
        <f>'Summary (6)'!AE20</f>
        <v>#REF!</v>
      </c>
      <c r="BN12" s="1517"/>
      <c r="BO12" s="1518"/>
      <c r="BP12" s="1522"/>
      <c r="BQ12" s="1518"/>
      <c r="BR12" s="110" t="e">
        <f>'Summary (6)'!AF20</f>
        <v>#REF!</v>
      </c>
      <c r="BS12" s="325" t="e">
        <f>'Summary (6)'!AG20</f>
        <v>#REF!</v>
      </c>
      <c r="BT12" s="692" t="e">
        <f>'Summary (6)'!AH20</f>
        <v>#REF!</v>
      </c>
      <c r="BU12" s="1593" t="e">
        <f>IF('Summary - SS'!#REF!="New Agreement","","Current")</f>
        <v>#REF!</v>
      </c>
      <c r="BV12" s="1595" t="e">
        <f>'Summary (6)'!AJ20</f>
        <v>#REF!</v>
      </c>
      <c r="BW12" s="1422" t="str">
        <f>'Summary (6)'!AK20</f>
        <v>New</v>
      </c>
    </row>
    <row r="13" spans="1:112" s="297" customFormat="1" ht="15.75" customHeight="1">
      <c r="A13" s="1394"/>
      <c r="B13" s="1395"/>
      <c r="C13" s="1378"/>
      <c r="D13" s="1379"/>
      <c r="E13" s="1372"/>
      <c r="F13" s="1373"/>
      <c r="G13" s="102" t="e">
        <f>IF('Summary - SS'!#REF!="New Agreement","","Current")</f>
        <v>#REF!</v>
      </c>
      <c r="H13" s="316" t="e">
        <f>'Summary (6)'!F21</f>
        <v>#REF!</v>
      </c>
      <c r="I13" s="136" t="str">
        <f>'Summary (6)'!G21</f>
        <v>New</v>
      </c>
      <c r="J13" s="1387"/>
      <c r="K13" s="1388"/>
      <c r="L13" s="1391"/>
      <c r="M13" s="1388"/>
      <c r="N13" s="103" t="e">
        <f>IF('Summary - SS'!#REF!="New Agreement","","Current")</f>
        <v>#REF!</v>
      </c>
      <c r="O13" s="317" t="e">
        <f>'Summary (6)'!I21</f>
        <v>#REF!</v>
      </c>
      <c r="P13" s="143" t="str">
        <f>'Summary (6)'!J21</f>
        <v>New</v>
      </c>
      <c r="Q13" s="1417"/>
      <c r="R13" s="1418"/>
      <c r="S13" s="1421"/>
      <c r="T13" s="1418"/>
      <c r="U13" s="104" t="e">
        <f>IF('Summary - SS'!#REF!="New Agreement","","Current")</f>
        <v>#REF!</v>
      </c>
      <c r="V13" s="318" t="e">
        <f>'Summary (6)'!L21</f>
        <v>#REF!</v>
      </c>
      <c r="W13" s="146" t="str">
        <f>'Summary (6)'!M21</f>
        <v>New</v>
      </c>
      <c r="X13" s="1366"/>
      <c r="Y13" s="1367"/>
      <c r="Z13" s="1406"/>
      <c r="AA13" s="1367"/>
      <c r="AB13" s="105" t="e">
        <f>IF('Summary - SS'!#REF!="New Agreement","","Current")</f>
        <v>#REF!</v>
      </c>
      <c r="AC13" s="326" t="e">
        <f>'Summary (6)'!O21</f>
        <v>#REF!</v>
      </c>
      <c r="AD13" s="149" t="str">
        <f>'Summary (6)'!P21</f>
        <v>New</v>
      </c>
      <c r="AE13" s="1434"/>
      <c r="AF13" s="1435"/>
      <c r="AG13" s="1438"/>
      <c r="AH13" s="1435"/>
      <c r="AI13" s="106" t="e">
        <f>IF('Summary - SS'!#REF!="New Agreement","","Current")</f>
        <v>#REF!</v>
      </c>
      <c r="AJ13" s="327" t="e">
        <f>'Summary (6)'!R21</f>
        <v>#REF!</v>
      </c>
      <c r="AK13" s="152" t="str">
        <f>'Summary (6)'!S21</f>
        <v>New</v>
      </c>
      <c r="AL13" s="1513"/>
      <c r="AM13" s="1514"/>
      <c r="AN13" s="1526"/>
      <c r="AO13" s="1514"/>
      <c r="AP13" s="111" t="e">
        <f>IF('Summary - SS'!#REF!="New Agreement","","Current")</f>
        <v>#REF!</v>
      </c>
      <c r="AQ13" s="328" t="e">
        <f>'Summary (6)'!U21</f>
        <v>#REF!</v>
      </c>
      <c r="AR13" s="155" t="str">
        <f>'Summary (6)'!V21</f>
        <v>New</v>
      </c>
      <c r="AS13" s="1531"/>
      <c r="AT13" s="1532"/>
      <c r="AU13" s="1535"/>
      <c r="AV13" s="1532"/>
      <c r="AW13" s="112" t="e">
        <f>IF('Summary - SS'!#REF!="New Agreement","","Current")</f>
        <v>#REF!</v>
      </c>
      <c r="AX13" s="329" t="e">
        <f>'Summary (6)'!X21</f>
        <v>#REF!</v>
      </c>
      <c r="AY13" s="158" t="str">
        <f>'Summary (6)'!Y21</f>
        <v>New</v>
      </c>
      <c r="AZ13" s="1540"/>
      <c r="BA13" s="1541"/>
      <c r="BB13" s="1544"/>
      <c r="BC13" s="1541"/>
      <c r="BD13" s="113" t="e">
        <f>IF('Summary - SS'!#REF!="New Agreement","","Current")</f>
        <v>#REF!</v>
      </c>
      <c r="BE13" s="330" t="e">
        <f>'Summary (6)'!AA21</f>
        <v>#REF!</v>
      </c>
      <c r="BF13" s="161" t="str">
        <f>'Summary (6)'!AB21</f>
        <v>New</v>
      </c>
      <c r="BG13" s="1547"/>
      <c r="BH13" s="1494"/>
      <c r="BI13" s="1493"/>
      <c r="BJ13" s="1494"/>
      <c r="BK13" s="114" t="e">
        <f>IF('Summary - SS'!#REF!="New Agreement","","Current")</f>
        <v>#REF!</v>
      </c>
      <c r="BL13" s="331" t="e">
        <f>'Summary (6)'!AD21</f>
        <v>#REF!</v>
      </c>
      <c r="BM13" s="164" t="str">
        <f>'Summary (6)'!AE21</f>
        <v>New</v>
      </c>
      <c r="BN13" s="1519"/>
      <c r="BO13" s="1520"/>
      <c r="BP13" s="1523"/>
      <c r="BQ13" s="1520"/>
      <c r="BR13" s="115" t="e">
        <f>IF('Summary - SS'!#REF!="New Agreement","","Current")</f>
        <v>#REF!</v>
      </c>
      <c r="BS13" s="332" t="e">
        <f>'Summary (6)'!AG21</f>
        <v>#REF!</v>
      </c>
      <c r="BT13" s="693" t="str">
        <f>'Summary (6)'!AH21</f>
        <v>New</v>
      </c>
      <c r="BU13" s="1594"/>
      <c r="BV13" s="1596"/>
      <c r="BW13" s="1423"/>
    </row>
    <row r="14" spans="1:112" s="297" customFormat="1" ht="62">
      <c r="A14" s="1396" t="s">
        <v>311</v>
      </c>
      <c r="B14" s="1397"/>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60"/>
      <c r="B15" s="1190"/>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60"/>
      <c r="B16" s="1190"/>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49999999999999" customHeight="1">
      <c r="A17" s="1360"/>
      <c r="B17" s="1190"/>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49999999999999" customHeight="1">
      <c r="A18" s="1360"/>
      <c r="B18" s="1190"/>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ROUND(IF(ISBLANK(AZ18),BD18,AZ18*BC18),0)</f>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49999999999999" customHeight="1">
      <c r="A19" s="1360"/>
      <c r="B19" s="1190"/>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49999999999999" customHeight="1">
      <c r="A20" s="1360"/>
      <c r="B20" s="1190"/>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49999999999999" customHeight="1">
      <c r="A21" s="1360"/>
      <c r="B21" s="1190"/>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49999999999999" customHeight="1">
      <c r="A22" s="1360"/>
      <c r="B22" s="1190"/>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49999999999999" customHeight="1">
      <c r="A23" s="1360"/>
      <c r="B23" s="1190"/>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49999999999999" customHeight="1">
      <c r="A24" s="1360"/>
      <c r="B24" s="1190"/>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49999999999999" customHeight="1">
      <c r="A25" s="1360"/>
      <c r="B25" s="1190"/>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49999999999999" customHeight="1">
      <c r="A26" s="1360"/>
      <c r="B26" s="1190"/>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49999999999999" customHeight="1">
      <c r="A27" s="1360"/>
      <c r="B27" s="1190"/>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49999999999999" customHeight="1">
      <c r="A28" s="1360"/>
      <c r="B28" s="1190"/>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49999999999999" customHeight="1">
      <c r="A29" s="1360"/>
      <c r="B29" s="1190"/>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49999999999999" customHeight="1">
      <c r="A30" s="1360"/>
      <c r="B30" s="1190"/>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49999999999999" customHeight="1">
      <c r="A31" s="1360"/>
      <c r="B31" s="1190"/>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49999999999999" customHeight="1">
      <c r="A32" s="1360"/>
      <c r="B32" s="1190"/>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49999999999999" customHeight="1">
      <c r="A33" s="1360"/>
      <c r="B33" s="1190"/>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49999999999999" customHeight="1">
      <c r="A34" s="1360"/>
      <c r="B34" s="1190"/>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49999999999999" customHeight="1">
      <c r="A35" s="1360"/>
      <c r="B35" s="1190"/>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49999999999999" customHeight="1">
      <c r="A36" s="1360"/>
      <c r="B36" s="1190"/>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49999999999999" customHeight="1">
      <c r="A37" s="1360"/>
      <c r="B37" s="1190"/>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49999999999999" customHeight="1">
      <c r="A38" s="1360"/>
      <c r="B38" s="1190"/>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49999999999999" customHeight="1">
      <c r="A39" s="1360"/>
      <c r="B39" s="1190"/>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49999999999999" customHeight="1">
      <c r="A40" s="1360"/>
      <c r="B40" s="1190"/>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49999999999999" customHeight="1">
      <c r="A41" s="1360"/>
      <c r="B41" s="1190"/>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49999999999999" customHeight="1">
      <c r="A42" s="1360"/>
      <c r="B42" s="1190"/>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49999999999999" customHeight="1">
      <c r="A43" s="1360"/>
      <c r="B43" s="1190"/>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49999999999999" customHeight="1">
      <c r="A44" s="1360"/>
      <c r="B44" s="1190"/>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49999999999999" customHeight="1">
      <c r="A45" s="1360"/>
      <c r="B45" s="1190"/>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49999999999999" customHeight="1">
      <c r="A46" s="1360"/>
      <c r="B46" s="1190"/>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49999999999999" customHeight="1">
      <c r="A47" s="1360"/>
      <c r="B47" s="1190"/>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49999999999999" customHeight="1">
      <c r="A48" s="1360"/>
      <c r="B48" s="1190"/>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49999999999999" customHeight="1">
      <c r="A49" s="1360"/>
      <c r="B49" s="1190"/>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49999999999999" customHeight="1">
      <c r="A50" s="1360"/>
      <c r="B50" s="1190"/>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49999999999999" customHeight="1">
      <c r="A51" s="1360"/>
      <c r="B51" s="1190"/>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49999999999999" customHeight="1">
      <c r="A52" s="1360"/>
      <c r="B52" s="1190"/>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49999999999999" customHeight="1">
      <c r="A53" s="1360"/>
      <c r="B53" s="1190"/>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49999999999999" customHeight="1">
      <c r="A54" s="1360"/>
      <c r="B54" s="1190"/>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49999999999999" customHeight="1">
      <c r="A55" s="1360"/>
      <c r="B55" s="1190"/>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49999999999999" customHeight="1">
      <c r="A56" s="1360"/>
      <c r="B56" s="1190"/>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49999999999999" customHeight="1">
      <c r="A57" s="1360"/>
      <c r="B57" s="1190"/>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49999999999999" customHeight="1">
      <c r="A58" s="1441"/>
      <c r="B58" s="1442"/>
      <c r="C58" s="1401" t="s">
        <v>319</v>
      </c>
      <c r="D58" s="1402"/>
      <c r="E58" s="1402"/>
      <c r="F58" s="1403"/>
      <c r="G58" s="494">
        <f>ROUND(SUM(G15:G57),0)</f>
        <v>0</v>
      </c>
      <c r="H58" s="492">
        <f>ROUND(SUM(H15:H57),0)</f>
        <v>0</v>
      </c>
      <c r="I58" s="495">
        <f>ROUND(SUM(I15:I57),0)</f>
        <v>0</v>
      </c>
      <c r="J58" s="1401" t="s">
        <v>319</v>
      </c>
      <c r="K58" s="1402"/>
      <c r="L58" s="1402"/>
      <c r="M58" s="1403"/>
      <c r="N58" s="494">
        <f>ROUND(SUM(N15:N57),0)</f>
        <v>0</v>
      </c>
      <c r="O58" s="492">
        <f>ROUND(SUM(O15:O57),0)</f>
        <v>0</v>
      </c>
      <c r="P58" s="495">
        <f>ROUND(SUM(P15:P57),0)</f>
        <v>0</v>
      </c>
      <c r="Q58" s="1401" t="s">
        <v>319</v>
      </c>
      <c r="R58" s="1402"/>
      <c r="S58" s="1402"/>
      <c r="T58" s="1403"/>
      <c r="U58" s="494">
        <f>ROUND(SUM(U15:U57),0)</f>
        <v>0</v>
      </c>
      <c r="V58" s="492">
        <f>ROUND(SUM(V15:V57),0)</f>
        <v>0</v>
      </c>
      <c r="W58" s="495">
        <f>ROUND(SUM(W15:W57),0)</f>
        <v>0</v>
      </c>
      <c r="X58" s="1401" t="s">
        <v>319</v>
      </c>
      <c r="Y58" s="1402"/>
      <c r="Z58" s="1402"/>
      <c r="AA58" s="1403"/>
      <c r="AB58" s="494">
        <f>ROUND(SUM(AB15:AB57),0)</f>
        <v>0</v>
      </c>
      <c r="AC58" s="492">
        <f>ROUND(SUM(AC15:AC57),0)</f>
        <v>0</v>
      </c>
      <c r="AD58" s="495">
        <f>ROUND(SUM(AD15:AD57),0)</f>
        <v>0</v>
      </c>
      <c r="AE58" s="1401" t="s">
        <v>319</v>
      </c>
      <c r="AF58" s="1402"/>
      <c r="AG58" s="1402"/>
      <c r="AH58" s="1403"/>
      <c r="AI58" s="494">
        <f>ROUND(SUM(AI15:AI57),0)</f>
        <v>0</v>
      </c>
      <c r="AJ58" s="492">
        <f>ROUND(SUM(AJ15:AJ57),0)</f>
        <v>0</v>
      </c>
      <c r="AK58" s="495">
        <f>SUM(AK15:AK57)</f>
        <v>0</v>
      </c>
      <c r="AL58" s="1401" t="s">
        <v>319</v>
      </c>
      <c r="AM58" s="1402"/>
      <c r="AN58" s="1402"/>
      <c r="AO58" s="1403"/>
      <c r="AP58" s="494">
        <f>ROUND(SUM(AP15:AP57),0)</f>
        <v>0</v>
      </c>
      <c r="AQ58" s="492">
        <f>ROUND(SUM(AQ15:AQ57),0)</f>
        <v>0</v>
      </c>
      <c r="AR58" s="495">
        <f>ROUND(SUM(AR15:AR57),0)</f>
        <v>0</v>
      </c>
      <c r="AS58" s="1401" t="s">
        <v>319</v>
      </c>
      <c r="AT58" s="1402"/>
      <c r="AU58" s="1402"/>
      <c r="AV58" s="1403"/>
      <c r="AW58" s="494">
        <f>ROUND(SUM(AW15:AW57),0)</f>
        <v>0</v>
      </c>
      <c r="AX58" s="492">
        <f>ROUND(SUM(AX15:AX57),0)</f>
        <v>0</v>
      </c>
      <c r="AY58" s="495">
        <f>ROUND(SUM(AY15:AY57),0)</f>
        <v>0</v>
      </c>
      <c r="AZ58" s="1401" t="s">
        <v>319</v>
      </c>
      <c r="BA58" s="1402"/>
      <c r="BB58" s="1402"/>
      <c r="BC58" s="1403"/>
      <c r="BD58" s="494">
        <f>ROUND(SUM(BD15:BD57),0)</f>
        <v>0</v>
      </c>
      <c r="BE58" s="492">
        <f>ROUND(SUM(BE15:BE57),0)</f>
        <v>0</v>
      </c>
      <c r="BF58" s="495">
        <f>ROUND(SUM(BF15:BF57),0)</f>
        <v>0</v>
      </c>
      <c r="BG58" s="1401" t="s">
        <v>319</v>
      </c>
      <c r="BH58" s="1402"/>
      <c r="BI58" s="1402"/>
      <c r="BJ58" s="1403"/>
      <c r="BK58" s="494">
        <f>ROUND(SUM(BK15:BK57),0)</f>
        <v>0</v>
      </c>
      <c r="BL58" s="492">
        <f>ROUND(SUM(BL15:BL57),0)</f>
        <v>0</v>
      </c>
      <c r="BM58" s="495">
        <f>ROUND(SUM(BM15:BM57),0)</f>
        <v>0</v>
      </c>
      <c r="BN58" s="1401" t="s">
        <v>319</v>
      </c>
      <c r="BO58" s="1402"/>
      <c r="BP58" s="1402"/>
      <c r="BQ58" s="1403"/>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49999999999999" customHeight="1">
      <c r="A59" s="1443" t="s">
        <v>320</v>
      </c>
      <c r="B59" s="1444"/>
      <c r="C59" s="1399"/>
      <c r="D59" s="1399"/>
      <c r="E59" s="1400"/>
      <c r="F59" s="499">
        <f>SUM(F15:F57)</f>
        <v>0</v>
      </c>
      <c r="G59" s="714"/>
      <c r="H59" s="715"/>
      <c r="I59" s="716"/>
      <c r="J59" s="1398"/>
      <c r="K59" s="1399"/>
      <c r="L59" s="1400"/>
      <c r="M59" s="499">
        <f>SUM(M15:M57)</f>
        <v>0</v>
      </c>
      <c r="N59" s="714"/>
      <c r="O59" s="715"/>
      <c r="P59" s="716"/>
      <c r="Q59" s="1398"/>
      <c r="R59" s="1399"/>
      <c r="S59" s="1400"/>
      <c r="T59" s="499">
        <f>SUM(T15:T57)</f>
        <v>0</v>
      </c>
      <c r="U59" s="714"/>
      <c r="V59" s="715"/>
      <c r="W59" s="716"/>
      <c r="X59" s="1398"/>
      <c r="Y59" s="1399"/>
      <c r="Z59" s="1400"/>
      <c r="AA59" s="499">
        <f>SUM(AA15:AA57)</f>
        <v>0</v>
      </c>
      <c r="AB59" s="714"/>
      <c r="AC59" s="715"/>
      <c r="AD59" s="716"/>
      <c r="AE59" s="1398"/>
      <c r="AF59" s="1399"/>
      <c r="AG59" s="1400"/>
      <c r="AH59" s="499"/>
      <c r="AI59" s="714"/>
      <c r="AJ59" s="715"/>
      <c r="AK59" s="716"/>
      <c r="AL59" s="1398"/>
      <c r="AM59" s="1399"/>
      <c r="AN59" s="1400"/>
      <c r="AO59" s="499">
        <f>SUM(AO15:AO57)</f>
        <v>0</v>
      </c>
      <c r="AP59" s="714"/>
      <c r="AQ59" s="715"/>
      <c r="AR59" s="716"/>
      <c r="AS59" s="1398"/>
      <c r="AT59" s="1399"/>
      <c r="AU59" s="1400"/>
      <c r="AV59" s="499">
        <f>SUM(AV15:AV57)</f>
        <v>0</v>
      </c>
      <c r="AW59" s="714"/>
      <c r="AX59" s="715"/>
      <c r="AY59" s="716"/>
      <c r="AZ59" s="1398"/>
      <c r="BA59" s="1399"/>
      <c r="BB59" s="1400"/>
      <c r="BC59" s="499">
        <f>SUM(BC15:BC57)</f>
        <v>0</v>
      </c>
      <c r="BD59" s="714"/>
      <c r="BE59" s="715"/>
      <c r="BF59" s="716"/>
      <c r="BG59" s="1398"/>
      <c r="BH59" s="1399"/>
      <c r="BI59" s="1400"/>
      <c r="BJ59" s="499">
        <f>SUM(BJ15:BJ57)</f>
        <v>0</v>
      </c>
      <c r="BK59" s="714"/>
      <c r="BL59" s="715"/>
      <c r="BM59" s="716"/>
      <c r="BN59" s="1398"/>
      <c r="BO59" s="1399"/>
      <c r="BP59" s="1400"/>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49999999999999" customHeight="1">
      <c r="A60" s="1445" t="s">
        <v>321</v>
      </c>
      <c r="B60" s="1446"/>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49999999999999" customHeight="1">
      <c r="A61" s="1445" t="s">
        <v>322</v>
      </c>
      <c r="B61" s="1446"/>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 thickBot="1">
      <c r="A62" s="1439" t="s">
        <v>323</v>
      </c>
      <c r="B62" s="1440"/>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49999999999999"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49999999999999"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49999999999999"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49999999999999"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49999999999999"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49999999999999"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49999999999999"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49999999999999"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49999999999999"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(6)'!$E87</f>
        <v>1</v>
      </c>
      <c r="D74" s="200">
        <f>'Summary (6)'!$E87</f>
        <v>1</v>
      </c>
      <c r="E74" s="200">
        <f>'Summary (6)'!$E87</f>
        <v>1</v>
      </c>
      <c r="F74" s="200">
        <f>'Summary (6)'!$E87</f>
        <v>1</v>
      </c>
      <c r="G74" s="200">
        <f>'Summary (6)'!$E87</f>
        <v>1</v>
      </c>
      <c r="H74" s="339">
        <f>'Summary (6)'!$E87</f>
        <v>1</v>
      </c>
      <c r="I74" s="201">
        <f>'Summary (6)'!$E87</f>
        <v>1</v>
      </c>
      <c r="J74" s="199">
        <f>'Summary (6)'!$H87</f>
        <v>2</v>
      </c>
      <c r="K74" s="200">
        <f>'Summary (6)'!$H87</f>
        <v>2</v>
      </c>
      <c r="L74" s="200">
        <f>'Summary (6)'!$H87</f>
        <v>2</v>
      </c>
      <c r="M74" s="200">
        <f>'Summary (6)'!$H87</f>
        <v>2</v>
      </c>
      <c r="N74" s="200">
        <f>'Summary (6)'!$H87</f>
        <v>2</v>
      </c>
      <c r="O74" s="339">
        <f>'Summary (6)'!$H87</f>
        <v>2</v>
      </c>
      <c r="P74" s="201">
        <f>'Summary (6)'!$H87</f>
        <v>2</v>
      </c>
      <c r="Q74" s="199">
        <f>'Summary (6)'!$K87</f>
        <v>3</v>
      </c>
      <c r="R74" s="200">
        <f>'Summary (6)'!$K87</f>
        <v>3</v>
      </c>
      <c r="S74" s="200">
        <f>'Summary (6)'!$K87</f>
        <v>3</v>
      </c>
      <c r="T74" s="200">
        <f>'Summary (6)'!$K87</f>
        <v>3</v>
      </c>
      <c r="U74" s="200">
        <f>'Summary (6)'!$K87</f>
        <v>3</v>
      </c>
      <c r="V74" s="339">
        <f>'Summary (6)'!$K87</f>
        <v>3</v>
      </c>
      <c r="W74" s="201">
        <f>'Summary (6)'!$K87</f>
        <v>3</v>
      </c>
      <c r="X74" s="199">
        <f>'Summary (6)'!$N87</f>
        <v>4</v>
      </c>
      <c r="Y74" s="200">
        <f>'Summary (6)'!$N87</f>
        <v>4</v>
      </c>
      <c r="Z74" s="200">
        <f>'Summary (6)'!$N87</f>
        <v>4</v>
      </c>
      <c r="AA74" s="200">
        <f>'Summary (6)'!$N87</f>
        <v>4</v>
      </c>
      <c r="AB74" s="200">
        <f>'Summary (6)'!$N87</f>
        <v>4</v>
      </c>
      <c r="AC74" s="339">
        <f>'Summary (6)'!$N87</f>
        <v>4</v>
      </c>
      <c r="AD74" s="201">
        <f>'Summary (6)'!$N87</f>
        <v>4</v>
      </c>
      <c r="AE74" s="199">
        <f>'Summary (6)'!$Q87</f>
        <v>5</v>
      </c>
      <c r="AF74" s="200">
        <f>'Summary (6)'!$Q87</f>
        <v>5</v>
      </c>
      <c r="AG74" s="200">
        <f>'Summary (6)'!$Q87</f>
        <v>5</v>
      </c>
      <c r="AH74" s="200">
        <f>'Summary (6)'!$Q87</f>
        <v>5</v>
      </c>
      <c r="AI74" s="200">
        <f>'Summary (6)'!$Q87</f>
        <v>5</v>
      </c>
      <c r="AJ74" s="339">
        <f>'Summary (6)'!$Q87</f>
        <v>5</v>
      </c>
      <c r="AK74" s="201">
        <f>'Summary (6)'!$Q87</f>
        <v>5</v>
      </c>
      <c r="AL74" s="199">
        <f>'Summary (6)'!$T87</f>
        <v>6</v>
      </c>
      <c r="AM74" s="200">
        <f>'Summary (6)'!$T87</f>
        <v>6</v>
      </c>
      <c r="AN74" s="200">
        <f>'Summary (6)'!$T87</f>
        <v>6</v>
      </c>
      <c r="AO74" s="200">
        <f>'Summary (6)'!$T87</f>
        <v>6</v>
      </c>
      <c r="AP74" s="200">
        <f>'Summary (6)'!$T87</f>
        <v>6</v>
      </c>
      <c r="AQ74" s="339">
        <f>'Summary (6)'!$T87</f>
        <v>6</v>
      </c>
      <c r="AR74" s="201">
        <f>'Summary (6)'!$T87</f>
        <v>6</v>
      </c>
      <c r="AS74" s="199">
        <f>'Summary (6)'!$W87</f>
        <v>7</v>
      </c>
      <c r="AT74" s="200">
        <f>'Summary (6)'!$W87</f>
        <v>7</v>
      </c>
      <c r="AU74" s="200">
        <f>'Summary (6)'!$W87</f>
        <v>7</v>
      </c>
      <c r="AV74" s="200">
        <f>'Summary (6)'!$W87</f>
        <v>7</v>
      </c>
      <c r="AW74" s="200">
        <f>'Summary (6)'!$W87</f>
        <v>7</v>
      </c>
      <c r="AX74" s="339">
        <f>'Summary (6)'!$W87</f>
        <v>7</v>
      </c>
      <c r="AY74" s="201">
        <f>'Summary (6)'!$W87</f>
        <v>7</v>
      </c>
      <c r="AZ74" s="199">
        <f>'Summary (6)'!$Z87</f>
        <v>8</v>
      </c>
      <c r="BA74" s="200">
        <f>'Summary (6)'!$Z87</f>
        <v>8</v>
      </c>
      <c r="BB74" s="200">
        <f>'Summary (6)'!$Z87</f>
        <v>8</v>
      </c>
      <c r="BC74" s="200">
        <f>'Summary (6)'!$Z87</f>
        <v>8</v>
      </c>
      <c r="BD74" s="200">
        <f>'Summary (6)'!$Z87</f>
        <v>8</v>
      </c>
      <c r="BE74" s="339">
        <f>'Summary (6)'!$Z87</f>
        <v>8</v>
      </c>
      <c r="BF74" s="201">
        <f>'Summary (6)'!$Z87</f>
        <v>8</v>
      </c>
      <c r="BG74" s="199">
        <f>'Summary (6)'!$AC87</f>
        <v>9</v>
      </c>
      <c r="BH74" s="200">
        <f>'Summary (6)'!$AC87</f>
        <v>9</v>
      </c>
      <c r="BI74" s="200">
        <f>'Summary (6)'!$AC87</f>
        <v>9</v>
      </c>
      <c r="BJ74" s="200">
        <f>'Summary (6)'!$AC87</f>
        <v>9</v>
      </c>
      <c r="BK74" s="200">
        <f>'Summary (6)'!$AC87</f>
        <v>9</v>
      </c>
      <c r="BL74" s="339">
        <f>'Summary (6)'!$AC87</f>
        <v>9</v>
      </c>
      <c r="BM74" s="201">
        <f>'Summary (6)'!$AC87</f>
        <v>9</v>
      </c>
      <c r="BN74" s="199">
        <f>'Summary (6)'!$AF87</f>
        <v>10</v>
      </c>
      <c r="BO74" s="200">
        <f>'Summary (6)'!$AF87</f>
        <v>10</v>
      </c>
      <c r="BP74" s="200">
        <f>'Summary (6)'!$AF87</f>
        <v>10</v>
      </c>
      <c r="BQ74" s="200">
        <f>'Summary (6)'!$AF87</f>
        <v>10</v>
      </c>
      <c r="BR74" s="200">
        <f>'Summary (6)'!$AF87</f>
        <v>10</v>
      </c>
      <c r="BS74" s="339">
        <f>'Summary (6)'!$AF87</f>
        <v>10</v>
      </c>
      <c r="BT74" s="201">
        <f>'Summary (6)'!$AF87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(6)'!$E88</f>
        <v>#REF!</v>
      </c>
      <c r="D75" s="65" t="e">
        <f>'Summary (6)'!$E88</f>
        <v>#REF!</v>
      </c>
      <c r="E75" s="65" t="e">
        <f>'Summary (6)'!$E88</f>
        <v>#REF!</v>
      </c>
      <c r="F75" s="65" t="e">
        <f>'Summary (6)'!$E88</f>
        <v>#REF!</v>
      </c>
      <c r="G75" s="65" t="e">
        <f>'Summary (6)'!$E88</f>
        <v>#REF!</v>
      </c>
      <c r="H75" s="340" t="e">
        <f>'Summary (6)'!$E88</f>
        <v>#REF!</v>
      </c>
      <c r="I75" s="203" t="e">
        <f>'Summary (6)'!$E88</f>
        <v>#REF!</v>
      </c>
      <c r="J75" s="202" t="e">
        <f>'Summary (6)'!$H88</f>
        <v>#REF!</v>
      </c>
      <c r="K75" s="65" t="e">
        <f>'Summary (6)'!$H88</f>
        <v>#REF!</v>
      </c>
      <c r="L75" s="65" t="e">
        <f>'Summary (6)'!$H88</f>
        <v>#REF!</v>
      </c>
      <c r="M75" s="65" t="e">
        <f>'Summary (6)'!$H88</f>
        <v>#REF!</v>
      </c>
      <c r="N75" s="65" t="e">
        <f>'Summary (6)'!$H88</f>
        <v>#REF!</v>
      </c>
      <c r="O75" s="340" t="e">
        <f>'Summary (6)'!$H88</f>
        <v>#REF!</v>
      </c>
      <c r="P75" s="203" t="e">
        <f>'Summary (6)'!$H88</f>
        <v>#REF!</v>
      </c>
      <c r="Q75" s="202" t="e">
        <f>'Summary (6)'!$K88</f>
        <v>#REF!</v>
      </c>
      <c r="R75" s="65" t="e">
        <f>'Summary (6)'!$K88</f>
        <v>#REF!</v>
      </c>
      <c r="S75" s="65" t="e">
        <f>'Summary (6)'!$K88</f>
        <v>#REF!</v>
      </c>
      <c r="T75" s="65" t="e">
        <f>'Summary (6)'!$K88</f>
        <v>#REF!</v>
      </c>
      <c r="U75" s="65" t="e">
        <f>'Summary (6)'!$K88</f>
        <v>#REF!</v>
      </c>
      <c r="V75" s="340" t="e">
        <f>'Summary (6)'!$K88</f>
        <v>#REF!</v>
      </c>
      <c r="W75" s="203" t="e">
        <f>'Summary (6)'!$K88</f>
        <v>#REF!</v>
      </c>
      <c r="X75" s="202" t="e">
        <f>'Summary (6)'!$N88</f>
        <v>#REF!</v>
      </c>
      <c r="Y75" s="65" t="e">
        <f>'Summary (6)'!$N88</f>
        <v>#REF!</v>
      </c>
      <c r="Z75" s="65" t="e">
        <f>'Summary (6)'!$N88</f>
        <v>#REF!</v>
      </c>
      <c r="AA75" s="65" t="e">
        <f>'Summary (6)'!$N88</f>
        <v>#REF!</v>
      </c>
      <c r="AB75" s="65" t="e">
        <f>'Summary (6)'!$N88</f>
        <v>#REF!</v>
      </c>
      <c r="AC75" s="340" t="e">
        <f>'Summary (6)'!$N88</f>
        <v>#REF!</v>
      </c>
      <c r="AD75" s="203" t="e">
        <f>'Summary (6)'!$N88</f>
        <v>#REF!</v>
      </c>
      <c r="AE75" s="202" t="e">
        <f>'Summary (6)'!$Q88</f>
        <v>#REF!</v>
      </c>
      <c r="AF75" s="65" t="e">
        <f>'Summary (6)'!$Q88</f>
        <v>#REF!</v>
      </c>
      <c r="AG75" s="65" t="e">
        <f>'Summary (6)'!$Q88</f>
        <v>#REF!</v>
      </c>
      <c r="AH75" s="65" t="e">
        <f>'Summary (6)'!$Q88</f>
        <v>#REF!</v>
      </c>
      <c r="AI75" s="65" t="e">
        <f>'Summary (6)'!$Q88</f>
        <v>#REF!</v>
      </c>
      <c r="AJ75" s="340" t="e">
        <f>'Summary (6)'!$Q88</f>
        <v>#REF!</v>
      </c>
      <c r="AK75" s="203" t="e">
        <f>'Summary (6)'!$Q88</f>
        <v>#REF!</v>
      </c>
      <c r="AL75" s="202" t="e">
        <f>'Summary (6)'!$T88</f>
        <v>#REF!</v>
      </c>
      <c r="AM75" s="65" t="e">
        <f>'Summary (6)'!$T88</f>
        <v>#REF!</v>
      </c>
      <c r="AN75" s="65" t="e">
        <f>'Summary (6)'!$T88</f>
        <v>#REF!</v>
      </c>
      <c r="AO75" s="65" t="e">
        <f>'Summary (6)'!$T88</f>
        <v>#REF!</v>
      </c>
      <c r="AP75" s="65" t="e">
        <f>'Summary (6)'!$T88</f>
        <v>#REF!</v>
      </c>
      <c r="AQ75" s="340" t="e">
        <f>'Summary (6)'!$T88</f>
        <v>#REF!</v>
      </c>
      <c r="AR75" s="203" t="e">
        <f>'Summary (6)'!$T88</f>
        <v>#REF!</v>
      </c>
      <c r="AS75" s="202" t="e">
        <f>'Summary (6)'!$W88</f>
        <v>#REF!</v>
      </c>
      <c r="AT75" s="65" t="e">
        <f>'Summary (6)'!$W88</f>
        <v>#REF!</v>
      </c>
      <c r="AU75" s="65" t="e">
        <f>'Summary (6)'!$W88</f>
        <v>#REF!</v>
      </c>
      <c r="AV75" s="65" t="e">
        <f>'Summary (6)'!$W88</f>
        <v>#REF!</v>
      </c>
      <c r="AW75" s="65" t="e">
        <f>'Summary (6)'!$W88</f>
        <v>#REF!</v>
      </c>
      <c r="AX75" s="340" t="e">
        <f>'Summary (6)'!$W88</f>
        <v>#REF!</v>
      </c>
      <c r="AY75" s="203" t="e">
        <f>'Summary (6)'!$W88</f>
        <v>#REF!</v>
      </c>
      <c r="AZ75" s="202" t="e">
        <f>'Summary (6)'!$Z88</f>
        <v>#REF!</v>
      </c>
      <c r="BA75" s="65" t="e">
        <f>'Summary (6)'!$Z88</f>
        <v>#REF!</v>
      </c>
      <c r="BB75" s="65" t="e">
        <f>'Summary (6)'!$Z88</f>
        <v>#REF!</v>
      </c>
      <c r="BC75" s="65" t="e">
        <f>'Summary (6)'!$Z88</f>
        <v>#REF!</v>
      </c>
      <c r="BD75" s="65" t="e">
        <f>'Summary (6)'!$Z88</f>
        <v>#REF!</v>
      </c>
      <c r="BE75" s="340" t="e">
        <f>'Summary (6)'!$Z88</f>
        <v>#REF!</v>
      </c>
      <c r="BF75" s="203" t="e">
        <f>'Summary (6)'!$Z88</f>
        <v>#REF!</v>
      </c>
      <c r="BG75" s="202" t="e">
        <f>'Summary (6)'!$AC88</f>
        <v>#REF!</v>
      </c>
      <c r="BH75" s="65" t="e">
        <f>'Summary (6)'!$AC88</f>
        <v>#REF!</v>
      </c>
      <c r="BI75" s="65" t="e">
        <f>'Summary (6)'!$AC88</f>
        <v>#REF!</v>
      </c>
      <c r="BJ75" s="65" t="e">
        <f>'Summary (6)'!$AC88</f>
        <v>#REF!</v>
      </c>
      <c r="BK75" s="65" t="e">
        <f>'Summary (6)'!$AC88</f>
        <v>#REF!</v>
      </c>
      <c r="BL75" s="340" t="e">
        <f>'Summary (6)'!$AC88</f>
        <v>#REF!</v>
      </c>
      <c r="BM75" s="203" t="e">
        <f>'Summary (6)'!$AC88</f>
        <v>#REF!</v>
      </c>
      <c r="BN75" s="202" t="e">
        <f>'Summary (6)'!$AF88</f>
        <v>#REF!</v>
      </c>
      <c r="BO75" s="65" t="e">
        <f>'Summary (6)'!$AF88</f>
        <v>#REF!</v>
      </c>
      <c r="BP75" s="65" t="e">
        <f>'Summary (6)'!$AF88</f>
        <v>#REF!</v>
      </c>
      <c r="BQ75" s="65" t="e">
        <f>'Summary (6)'!$AF88</f>
        <v>#REF!</v>
      </c>
      <c r="BR75" s="65" t="e">
        <f>'Summary (6)'!$AF88</f>
        <v>#REF!</v>
      </c>
      <c r="BS75" s="340" t="e">
        <f>'Summary (6)'!$AF88</f>
        <v>#REF!</v>
      </c>
      <c r="BT75" s="203" t="e">
        <f>'Summary (6)'!$AF88</f>
        <v>#REF!</v>
      </c>
      <c r="BU75" s="65">
        <f>'Summary (6)'!AI88</f>
        <v>45566</v>
      </c>
      <c r="BV75" s="65">
        <f>'Summary (6)'!AJ88</f>
        <v>45566</v>
      </c>
      <c r="BW75" s="65">
        <f>'Summary (6)'!AK88</f>
        <v>45566</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(6)'!$E89</f>
        <v>#REF!</v>
      </c>
      <c r="D76" s="65" t="e">
        <f>'Summary (6)'!$E89</f>
        <v>#REF!</v>
      </c>
      <c r="E76" s="65" t="e">
        <f>'Summary (6)'!$E89</f>
        <v>#REF!</v>
      </c>
      <c r="F76" s="65" t="e">
        <f>'Summary (6)'!$E89</f>
        <v>#REF!</v>
      </c>
      <c r="G76" s="65" t="e">
        <f>'Summary (6)'!$E89</f>
        <v>#REF!</v>
      </c>
      <c r="H76" s="340" t="e">
        <f>'Summary (6)'!$E89</f>
        <v>#REF!</v>
      </c>
      <c r="I76" s="203" t="e">
        <f>'Summary (6)'!$E89</f>
        <v>#REF!</v>
      </c>
      <c r="J76" s="202" t="e">
        <f>'Summary (6)'!$H89</f>
        <v>#REF!</v>
      </c>
      <c r="K76" s="65" t="e">
        <f>'Summary (6)'!$H89</f>
        <v>#REF!</v>
      </c>
      <c r="L76" s="65" t="e">
        <f>'Summary (6)'!$H89</f>
        <v>#REF!</v>
      </c>
      <c r="M76" s="65" t="e">
        <f>'Summary (6)'!$H89</f>
        <v>#REF!</v>
      </c>
      <c r="N76" s="65" t="e">
        <f>'Summary (6)'!$H89</f>
        <v>#REF!</v>
      </c>
      <c r="O76" s="340" t="e">
        <f>'Summary (6)'!$H89</f>
        <v>#REF!</v>
      </c>
      <c r="P76" s="203" t="e">
        <f>'Summary (6)'!$H89</f>
        <v>#REF!</v>
      </c>
      <c r="Q76" s="202" t="e">
        <f>'Summary (6)'!$K89</f>
        <v>#REF!</v>
      </c>
      <c r="R76" s="65" t="e">
        <f>'Summary (6)'!$K89</f>
        <v>#REF!</v>
      </c>
      <c r="S76" s="65" t="e">
        <f>'Summary (6)'!$K89</f>
        <v>#REF!</v>
      </c>
      <c r="T76" s="65" t="e">
        <f>'Summary (6)'!$K89</f>
        <v>#REF!</v>
      </c>
      <c r="U76" s="65" t="e">
        <f>'Summary (6)'!$K89</f>
        <v>#REF!</v>
      </c>
      <c r="V76" s="340" t="e">
        <f>'Summary (6)'!$K89</f>
        <v>#REF!</v>
      </c>
      <c r="W76" s="203" t="e">
        <f>'Summary (6)'!$K89</f>
        <v>#REF!</v>
      </c>
      <c r="X76" s="202" t="e">
        <f>'Summary (6)'!$N89</f>
        <v>#REF!</v>
      </c>
      <c r="Y76" s="65" t="e">
        <f>'Summary (6)'!$N89</f>
        <v>#REF!</v>
      </c>
      <c r="Z76" s="65" t="e">
        <f>'Summary (6)'!$N89</f>
        <v>#REF!</v>
      </c>
      <c r="AA76" s="65" t="e">
        <f>'Summary (6)'!$N89</f>
        <v>#REF!</v>
      </c>
      <c r="AB76" s="65" t="e">
        <f>'Summary (6)'!$N89</f>
        <v>#REF!</v>
      </c>
      <c r="AC76" s="340" t="e">
        <f>'Summary (6)'!$N89</f>
        <v>#REF!</v>
      </c>
      <c r="AD76" s="203" t="e">
        <f>'Summary (6)'!$N89</f>
        <v>#REF!</v>
      </c>
      <c r="AE76" s="202" t="e">
        <f>'Summary (6)'!$Q89</f>
        <v>#REF!</v>
      </c>
      <c r="AF76" s="65" t="e">
        <f>'Summary (6)'!$Q89</f>
        <v>#REF!</v>
      </c>
      <c r="AG76" s="65" t="e">
        <f>'Summary (6)'!$Q89</f>
        <v>#REF!</v>
      </c>
      <c r="AH76" s="65" t="e">
        <f>'Summary (6)'!$Q89</f>
        <v>#REF!</v>
      </c>
      <c r="AI76" s="65" t="e">
        <f>'Summary (6)'!$Q89</f>
        <v>#REF!</v>
      </c>
      <c r="AJ76" s="340" t="e">
        <f>'Summary (6)'!$Q89</f>
        <v>#REF!</v>
      </c>
      <c r="AK76" s="203" t="e">
        <f>'Summary (6)'!$Q89</f>
        <v>#REF!</v>
      </c>
      <c r="AL76" s="202" t="e">
        <f>'Summary (6)'!$T89</f>
        <v>#REF!</v>
      </c>
      <c r="AM76" s="65" t="e">
        <f>'Summary (6)'!$T89</f>
        <v>#REF!</v>
      </c>
      <c r="AN76" s="65" t="e">
        <f>'Summary (6)'!$T89</f>
        <v>#REF!</v>
      </c>
      <c r="AO76" s="65" t="e">
        <f>'Summary (6)'!$T89</f>
        <v>#REF!</v>
      </c>
      <c r="AP76" s="65" t="e">
        <f>'Summary (6)'!$T89</f>
        <v>#REF!</v>
      </c>
      <c r="AQ76" s="340" t="e">
        <f>'Summary (6)'!$T89</f>
        <v>#REF!</v>
      </c>
      <c r="AR76" s="203" t="e">
        <f>'Summary (6)'!$T89</f>
        <v>#REF!</v>
      </c>
      <c r="AS76" s="202" t="e">
        <f>'Summary (6)'!$W89</f>
        <v>#REF!</v>
      </c>
      <c r="AT76" s="65" t="e">
        <f>'Summary (6)'!$W89</f>
        <v>#REF!</v>
      </c>
      <c r="AU76" s="65" t="e">
        <f>'Summary (6)'!$W89</f>
        <v>#REF!</v>
      </c>
      <c r="AV76" s="65" t="e">
        <f>'Summary (6)'!$W89</f>
        <v>#REF!</v>
      </c>
      <c r="AW76" s="65" t="e">
        <f>'Summary (6)'!$W89</f>
        <v>#REF!</v>
      </c>
      <c r="AX76" s="340" t="e">
        <f>'Summary (6)'!$W89</f>
        <v>#REF!</v>
      </c>
      <c r="AY76" s="203" t="e">
        <f>'Summary (6)'!$W89</f>
        <v>#REF!</v>
      </c>
      <c r="AZ76" s="202" t="e">
        <f>'Summary (6)'!$Z89</f>
        <v>#REF!</v>
      </c>
      <c r="BA76" s="65" t="e">
        <f>'Summary (6)'!$Z89</f>
        <v>#REF!</v>
      </c>
      <c r="BB76" s="65" t="e">
        <f>'Summary (6)'!$Z89</f>
        <v>#REF!</v>
      </c>
      <c r="BC76" s="65" t="e">
        <f>'Summary (6)'!$Z89</f>
        <v>#REF!</v>
      </c>
      <c r="BD76" s="65" t="e">
        <f>'Summary (6)'!$Z89</f>
        <v>#REF!</v>
      </c>
      <c r="BE76" s="340" t="e">
        <f>'Summary (6)'!$Z89</f>
        <v>#REF!</v>
      </c>
      <c r="BF76" s="203" t="e">
        <f>'Summary (6)'!$Z89</f>
        <v>#REF!</v>
      </c>
      <c r="BG76" s="202" t="e">
        <f>'Summary (6)'!$AC89</f>
        <v>#REF!</v>
      </c>
      <c r="BH76" s="65" t="e">
        <f>'Summary (6)'!$AC89</f>
        <v>#REF!</v>
      </c>
      <c r="BI76" s="65" t="e">
        <f>'Summary (6)'!$AC89</f>
        <v>#REF!</v>
      </c>
      <c r="BJ76" s="65" t="e">
        <f>'Summary (6)'!$AC89</f>
        <v>#REF!</v>
      </c>
      <c r="BK76" s="65" t="e">
        <f>'Summary (6)'!$AC89</f>
        <v>#REF!</v>
      </c>
      <c r="BL76" s="340" t="e">
        <f>'Summary (6)'!$AC89</f>
        <v>#REF!</v>
      </c>
      <c r="BM76" s="203" t="e">
        <f>'Summary (6)'!$AC89</f>
        <v>#REF!</v>
      </c>
      <c r="BN76" s="202" t="e">
        <f>'Summary (6)'!$AF89</f>
        <v>#REF!</v>
      </c>
      <c r="BO76" s="65" t="e">
        <f>'Summary (6)'!$AF89</f>
        <v>#REF!</v>
      </c>
      <c r="BP76" s="65" t="e">
        <f>'Summary (6)'!$AF89</f>
        <v>#REF!</v>
      </c>
      <c r="BQ76" s="65" t="e">
        <f>'Summary (6)'!$AF89</f>
        <v>#REF!</v>
      </c>
      <c r="BR76" s="65" t="e">
        <f>'Summary (6)'!$AF89</f>
        <v>#REF!</v>
      </c>
      <c r="BS76" s="340" t="e">
        <f>'Summary (6)'!$AF89</f>
        <v>#REF!</v>
      </c>
      <c r="BT76" s="203" t="e">
        <f>'Summary (6)'!$AF89</f>
        <v>#REF!</v>
      </c>
      <c r="BU76" s="65">
        <f>'Summary (6)'!AI89</f>
        <v>47391</v>
      </c>
      <c r="BV76" s="65">
        <f>'Summary (6)'!AJ89</f>
        <v>47391</v>
      </c>
      <c r="BW76" s="65">
        <f>'Summary (6)'!AK89</f>
        <v>47391</v>
      </c>
    </row>
    <row r="77" spans="1:112" s="60" customFormat="1">
      <c r="A77" s="482" t="s">
        <v>220</v>
      </c>
      <c r="B77" s="482"/>
      <c r="C77" s="202">
        <f>'Summary (6)'!$E90</f>
        <v>0</v>
      </c>
      <c r="D77" s="65">
        <f>'Summary (6)'!$E90</f>
        <v>0</v>
      </c>
      <c r="E77" s="65">
        <f>'Summary (6)'!$E90</f>
        <v>0</v>
      </c>
      <c r="F77" s="65">
        <f>'Summary (6)'!$E90</f>
        <v>0</v>
      </c>
      <c r="G77" s="65">
        <f>'Summary (6)'!$E90</f>
        <v>0</v>
      </c>
      <c r="H77" s="340">
        <f>'Summary (6)'!$E90</f>
        <v>0</v>
      </c>
      <c r="I77" s="203">
        <f>'Summary (6)'!$E90</f>
        <v>0</v>
      </c>
      <c r="J77" s="202">
        <f>'Summary (6)'!$H90</f>
        <v>0</v>
      </c>
      <c r="K77" s="65">
        <f>'Summary (6)'!$H90</f>
        <v>0</v>
      </c>
      <c r="L77" s="65">
        <f>'Summary (6)'!$H90</f>
        <v>0</v>
      </c>
      <c r="M77" s="65">
        <f>'Summary (6)'!$H90</f>
        <v>0</v>
      </c>
      <c r="N77" s="65">
        <f>'Summary (6)'!$H90</f>
        <v>0</v>
      </c>
      <c r="O77" s="340">
        <f>'Summary (6)'!$H90</f>
        <v>0</v>
      </c>
      <c r="P77" s="203">
        <f>'Summary (6)'!$H90</f>
        <v>0</v>
      </c>
      <c r="Q77" s="202">
        <f>'Summary (6)'!$K90</f>
        <v>0</v>
      </c>
      <c r="R77" s="65">
        <f>'Summary (6)'!$K90</f>
        <v>0</v>
      </c>
      <c r="S77" s="65">
        <f>'Summary (6)'!$K90</f>
        <v>0</v>
      </c>
      <c r="T77" s="65">
        <f>'Summary (6)'!$K90</f>
        <v>0</v>
      </c>
      <c r="U77" s="65">
        <f>'Summary (6)'!$K90</f>
        <v>0</v>
      </c>
      <c r="V77" s="340">
        <f>'Summary (6)'!$K90</f>
        <v>0</v>
      </c>
      <c r="W77" s="203">
        <f>'Summary (6)'!$K90</f>
        <v>0</v>
      </c>
      <c r="X77" s="202">
        <f>'Summary (6)'!$N90</f>
        <v>0</v>
      </c>
      <c r="Y77" s="65">
        <f>'Summary (6)'!$N90</f>
        <v>0</v>
      </c>
      <c r="Z77" s="65">
        <f>'Summary (6)'!$N90</f>
        <v>0</v>
      </c>
      <c r="AA77" s="65">
        <f>'Summary (6)'!$N90</f>
        <v>0</v>
      </c>
      <c r="AB77" s="65">
        <f>'Summary (6)'!$N90</f>
        <v>0</v>
      </c>
      <c r="AC77" s="340">
        <f>'Summary (6)'!$N90</f>
        <v>0</v>
      </c>
      <c r="AD77" s="203">
        <f>'Summary (6)'!$N90</f>
        <v>0</v>
      </c>
      <c r="AE77" s="202">
        <f>'Summary (6)'!$Q90</f>
        <v>0</v>
      </c>
      <c r="AF77" s="65">
        <f>'Summary (6)'!$Q90</f>
        <v>0</v>
      </c>
      <c r="AG77" s="65">
        <f>'Summary (6)'!$Q90</f>
        <v>0</v>
      </c>
      <c r="AH77" s="65">
        <f>'Summary (6)'!$Q90</f>
        <v>0</v>
      </c>
      <c r="AI77" s="65">
        <f>'Summary (6)'!$Q90</f>
        <v>0</v>
      </c>
      <c r="AJ77" s="340">
        <f>'Summary (6)'!$Q90</f>
        <v>0</v>
      </c>
      <c r="AK77" s="203">
        <f>'Summary (6)'!$Q90</f>
        <v>0</v>
      </c>
      <c r="AL77" s="202">
        <f>'Summary (6)'!$T90</f>
        <v>0</v>
      </c>
      <c r="AM77" s="65">
        <f>'Summary (6)'!$T90</f>
        <v>0</v>
      </c>
      <c r="AN77" s="65">
        <f>'Summary (6)'!$T90</f>
        <v>0</v>
      </c>
      <c r="AO77" s="65">
        <f>'Summary (6)'!$T90</f>
        <v>0</v>
      </c>
      <c r="AP77" s="65">
        <f>'Summary (6)'!$T90</f>
        <v>0</v>
      </c>
      <c r="AQ77" s="340">
        <f>'Summary (6)'!$T90</f>
        <v>0</v>
      </c>
      <c r="AR77" s="203">
        <f>'Summary (6)'!$T90</f>
        <v>0</v>
      </c>
      <c r="AS77" s="202">
        <f>'Summary (6)'!$W90</f>
        <v>0</v>
      </c>
      <c r="AT77" s="65">
        <f>'Summary (6)'!$W90</f>
        <v>0</v>
      </c>
      <c r="AU77" s="65">
        <f>'Summary (6)'!$W90</f>
        <v>0</v>
      </c>
      <c r="AV77" s="65">
        <f>'Summary (6)'!$W90</f>
        <v>0</v>
      </c>
      <c r="AW77" s="65">
        <f>'Summary (6)'!$W90</f>
        <v>0</v>
      </c>
      <c r="AX77" s="340">
        <f>'Summary (6)'!$W90</f>
        <v>0</v>
      </c>
      <c r="AY77" s="203">
        <f>'Summary (6)'!$W90</f>
        <v>0</v>
      </c>
      <c r="AZ77" s="202">
        <f>'Summary (6)'!$Z90</f>
        <v>0</v>
      </c>
      <c r="BA77" s="65">
        <f>'Summary (6)'!$Z90</f>
        <v>0</v>
      </c>
      <c r="BB77" s="65">
        <f>'Summary (6)'!$Z90</f>
        <v>0</v>
      </c>
      <c r="BC77" s="65">
        <f>'Summary (6)'!$Z90</f>
        <v>0</v>
      </c>
      <c r="BD77" s="65">
        <f>'Summary (6)'!$Z90</f>
        <v>0</v>
      </c>
      <c r="BE77" s="340">
        <f>'Summary (6)'!$Z90</f>
        <v>0</v>
      </c>
      <c r="BF77" s="203">
        <f>'Summary (6)'!$Z90</f>
        <v>0</v>
      </c>
      <c r="BG77" s="202">
        <f>'Summary (6)'!$AC90</f>
        <v>0</v>
      </c>
      <c r="BH77" s="65">
        <f>'Summary (6)'!$AC90</f>
        <v>0</v>
      </c>
      <c r="BI77" s="65">
        <f>'Summary (6)'!$AC90</f>
        <v>0</v>
      </c>
      <c r="BJ77" s="65">
        <f>'Summary (6)'!$AC90</f>
        <v>0</v>
      </c>
      <c r="BK77" s="65">
        <f>'Summary (6)'!$AC90</f>
        <v>0</v>
      </c>
      <c r="BL77" s="340">
        <f>'Summary (6)'!$AC90</f>
        <v>0</v>
      </c>
      <c r="BM77" s="203">
        <f>'Summary (6)'!$AC90</f>
        <v>0</v>
      </c>
      <c r="BN77" s="202">
        <f>'Summary (6)'!$AF90</f>
        <v>0</v>
      </c>
      <c r="BO77" s="65">
        <f>'Summary (6)'!$AF90</f>
        <v>0</v>
      </c>
      <c r="BP77" s="65">
        <f>'Summary (6)'!$AF90</f>
        <v>0</v>
      </c>
      <c r="BQ77" s="65">
        <f>'Summary (6)'!$AF90</f>
        <v>0</v>
      </c>
      <c r="BR77" s="65">
        <f>'Summary (6)'!$AF90</f>
        <v>0</v>
      </c>
      <c r="BS77" s="340">
        <f>'Summary (6)'!$AF90</f>
        <v>0</v>
      </c>
      <c r="BT77" s="203">
        <f>'Summary (6)'!$AF90</f>
        <v>0</v>
      </c>
      <c r="BU77" s="65">
        <f>'Summary (6)'!AI90</f>
        <v>0</v>
      </c>
      <c r="BV77" s="65">
        <f>'Summary (6)'!AJ90</f>
        <v>0</v>
      </c>
      <c r="BW77" s="65">
        <f>'Summary (6)'!AK90</f>
        <v>0</v>
      </c>
    </row>
    <row r="78" spans="1:112" s="60" customFormat="1" ht="16" thickBot="1">
      <c r="A78" s="484" t="s">
        <v>234</v>
      </c>
      <c r="B78" s="484"/>
      <c r="C78" s="204" t="e">
        <f>'Summary (6)'!$E91</f>
        <v>#REF!</v>
      </c>
      <c r="D78" s="205" t="e">
        <f>'Summary (6)'!$E91</f>
        <v>#REF!</v>
      </c>
      <c r="E78" s="205" t="e">
        <f>'Summary (6)'!$E91</f>
        <v>#REF!</v>
      </c>
      <c r="F78" s="205" t="e">
        <f>'Summary (6)'!$E91</f>
        <v>#REF!</v>
      </c>
      <c r="G78" s="205" t="e">
        <f>'Summary (6)'!$E91</f>
        <v>#REF!</v>
      </c>
      <c r="H78" s="341" t="e">
        <f>'Summary (6)'!$E91</f>
        <v>#REF!</v>
      </c>
      <c r="I78" s="206" t="e">
        <f>'Summary (6)'!$E91</f>
        <v>#REF!</v>
      </c>
      <c r="J78" s="204" t="e">
        <f>'Summary (6)'!$H91</f>
        <v>#REF!</v>
      </c>
      <c r="K78" s="205" t="e">
        <f>'Summary (6)'!$H91</f>
        <v>#REF!</v>
      </c>
      <c r="L78" s="205" t="e">
        <f>'Summary (6)'!$H91</f>
        <v>#REF!</v>
      </c>
      <c r="M78" s="205" t="e">
        <f>'Summary (6)'!$H91</f>
        <v>#REF!</v>
      </c>
      <c r="N78" s="205" t="e">
        <f>'Summary (6)'!$H91</f>
        <v>#REF!</v>
      </c>
      <c r="O78" s="341" t="e">
        <f>'Summary (6)'!$H91</f>
        <v>#REF!</v>
      </c>
      <c r="P78" s="206" t="e">
        <f>'Summary (6)'!$H91</f>
        <v>#REF!</v>
      </c>
      <c r="Q78" s="204" t="e">
        <f>'Summary (6)'!$K91</f>
        <v>#REF!</v>
      </c>
      <c r="R78" s="205" t="e">
        <f>'Summary (6)'!$K91</f>
        <v>#REF!</v>
      </c>
      <c r="S78" s="205" t="e">
        <f>'Summary (6)'!$K91</f>
        <v>#REF!</v>
      </c>
      <c r="T78" s="205" t="e">
        <f>'Summary (6)'!$K91</f>
        <v>#REF!</v>
      </c>
      <c r="U78" s="205" t="e">
        <f>'Summary (6)'!$K91</f>
        <v>#REF!</v>
      </c>
      <c r="V78" s="341" t="e">
        <f>'Summary (6)'!$K91</f>
        <v>#REF!</v>
      </c>
      <c r="W78" s="206" t="e">
        <f>'Summary (6)'!$K91</f>
        <v>#REF!</v>
      </c>
      <c r="X78" s="204" t="e">
        <f>'Summary (6)'!$N91</f>
        <v>#REF!</v>
      </c>
      <c r="Y78" s="205" t="e">
        <f>'Summary (6)'!$N91</f>
        <v>#REF!</v>
      </c>
      <c r="Z78" s="205" t="e">
        <f>'Summary (6)'!$N91</f>
        <v>#REF!</v>
      </c>
      <c r="AA78" s="205" t="e">
        <f>'Summary (6)'!$N91</f>
        <v>#REF!</v>
      </c>
      <c r="AB78" s="205" t="e">
        <f>'Summary (6)'!$N91</f>
        <v>#REF!</v>
      </c>
      <c r="AC78" s="341" t="e">
        <f>'Summary (6)'!$N91</f>
        <v>#REF!</v>
      </c>
      <c r="AD78" s="206" t="e">
        <f>'Summary (6)'!$N91</f>
        <v>#REF!</v>
      </c>
      <c r="AE78" s="204" t="e">
        <f>'Summary (6)'!$Q91</f>
        <v>#REF!</v>
      </c>
      <c r="AF78" s="205" t="e">
        <f>'Summary (6)'!$Q91</f>
        <v>#REF!</v>
      </c>
      <c r="AG78" s="205" t="e">
        <f>'Summary (6)'!$Q91</f>
        <v>#REF!</v>
      </c>
      <c r="AH78" s="205" t="e">
        <f>'Summary (6)'!$Q91</f>
        <v>#REF!</v>
      </c>
      <c r="AI78" s="205" t="e">
        <f>'Summary (6)'!$Q91</f>
        <v>#REF!</v>
      </c>
      <c r="AJ78" s="341" t="e">
        <f>'Summary (6)'!$Q91</f>
        <v>#REF!</v>
      </c>
      <c r="AK78" s="206" t="e">
        <f>'Summary (6)'!$Q91</f>
        <v>#REF!</v>
      </c>
      <c r="AL78" s="204" t="e">
        <f>'Summary (6)'!$T91</f>
        <v>#REF!</v>
      </c>
      <c r="AM78" s="205" t="e">
        <f>'Summary (6)'!$T91</f>
        <v>#REF!</v>
      </c>
      <c r="AN78" s="205" t="e">
        <f>'Summary (6)'!$T91</f>
        <v>#REF!</v>
      </c>
      <c r="AO78" s="205" t="e">
        <f>'Summary (6)'!$T91</f>
        <v>#REF!</v>
      </c>
      <c r="AP78" s="205" t="e">
        <f>'Summary (6)'!$T91</f>
        <v>#REF!</v>
      </c>
      <c r="AQ78" s="341" t="e">
        <f>'Summary (6)'!$T91</f>
        <v>#REF!</v>
      </c>
      <c r="AR78" s="206" t="e">
        <f>'Summary (6)'!$T91</f>
        <v>#REF!</v>
      </c>
      <c r="AS78" s="204" t="e">
        <f>'Summary (6)'!$W91</f>
        <v>#REF!</v>
      </c>
      <c r="AT78" s="205" t="e">
        <f>'Summary (6)'!$W91</f>
        <v>#REF!</v>
      </c>
      <c r="AU78" s="205" t="e">
        <f>'Summary (6)'!$W91</f>
        <v>#REF!</v>
      </c>
      <c r="AV78" s="205" t="e">
        <f>'Summary (6)'!$W91</f>
        <v>#REF!</v>
      </c>
      <c r="AW78" s="205" t="e">
        <f>'Summary (6)'!$W91</f>
        <v>#REF!</v>
      </c>
      <c r="AX78" s="341" t="e">
        <f>'Summary (6)'!$W91</f>
        <v>#REF!</v>
      </c>
      <c r="AY78" s="206" t="e">
        <f>'Summary (6)'!$W91</f>
        <v>#REF!</v>
      </c>
      <c r="AZ78" s="204" t="e">
        <f>'Summary (6)'!$Z91</f>
        <v>#REF!</v>
      </c>
      <c r="BA78" s="205" t="e">
        <f>'Summary (6)'!$Z91</f>
        <v>#REF!</v>
      </c>
      <c r="BB78" s="205" t="e">
        <f>'Summary (6)'!$Z91</f>
        <v>#REF!</v>
      </c>
      <c r="BC78" s="205" t="e">
        <f>'Summary (6)'!$Z91</f>
        <v>#REF!</v>
      </c>
      <c r="BD78" s="205" t="e">
        <f>'Summary (6)'!$Z91</f>
        <v>#REF!</v>
      </c>
      <c r="BE78" s="341" t="e">
        <f>'Summary (6)'!$Z91</f>
        <v>#REF!</v>
      </c>
      <c r="BF78" s="206" t="e">
        <f>'Summary (6)'!$Z91</f>
        <v>#REF!</v>
      </c>
      <c r="BG78" s="204" t="e">
        <f>'Summary (6)'!$AC91</f>
        <v>#REF!</v>
      </c>
      <c r="BH78" s="205" t="e">
        <f>'Summary (6)'!$AC91</f>
        <v>#REF!</v>
      </c>
      <c r="BI78" s="205" t="e">
        <f>'Summary (6)'!$AC91</f>
        <v>#REF!</v>
      </c>
      <c r="BJ78" s="205" t="e">
        <f>'Summary (6)'!$AC91</f>
        <v>#REF!</v>
      </c>
      <c r="BK78" s="205" t="e">
        <f>'Summary (6)'!$AC91</f>
        <v>#REF!</v>
      </c>
      <c r="BL78" s="341" t="e">
        <f>'Summary (6)'!$AC91</f>
        <v>#REF!</v>
      </c>
      <c r="BM78" s="206" t="e">
        <f>'Summary (6)'!$AC91</f>
        <v>#REF!</v>
      </c>
      <c r="BN78" s="204" t="e">
        <f>'Summary (6)'!$AF91</f>
        <v>#REF!</v>
      </c>
      <c r="BO78" s="205" t="e">
        <f>'Summary (6)'!$AF91</f>
        <v>#REF!</v>
      </c>
      <c r="BP78" s="205" t="e">
        <f>'Summary (6)'!$AF91</f>
        <v>#REF!</v>
      </c>
      <c r="BQ78" s="205" t="e">
        <f>'Summary (6)'!$AF91</f>
        <v>#REF!</v>
      </c>
      <c r="BR78" s="205" t="e">
        <f>'Summary (6)'!$AF91</f>
        <v>#REF!</v>
      </c>
      <c r="BS78" s="341" t="e">
        <f>'Summary (6)'!$AF91</f>
        <v>#REF!</v>
      </c>
      <c r="BT78" s="206" t="e">
        <f>'Summary (6)'!$AF91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270" priority="13">
      <formula>AND(C15&gt;0,C15&lt;C$79)</formula>
    </cfRule>
  </conditionalFormatting>
  <conditionalFormatting sqref="C15:E57 J15:L57 Q15:S57 X15:Z57 AE15:AG57 AL15:AN57 AS15:AU57 AZ15:BB57 BG15:BI57 BN15:BP57">
    <cfRule type="expression" dxfId="269" priority="10">
      <formula>$A15=""</formula>
    </cfRule>
    <cfRule type="containsBlanks" dxfId="268" priority="12">
      <formula>LEN(TRIM(C15))=0</formula>
    </cfRule>
  </conditionalFormatting>
  <conditionalFormatting sqref="C59:BQ62 BR61 BT61">
    <cfRule type="expression" dxfId="266" priority="553">
      <formula>C$77&gt;C$76</formula>
    </cfRule>
  </conditionalFormatting>
  <conditionalFormatting sqref="C15:BT57 C58 G58:J58 Q58 X58 AE58 AL58 AS58 AZ58 BG58 BN58 N58:P62 U58:W62 AB58:AD62 AI58:AK62 AP58:AR62 AW58:AY62 BD58:BF62 BK58:BM62 BR58:BT62">
    <cfRule type="expression" dxfId="265" priority="7">
      <formula>C$77&gt;C$76</formula>
    </cfRule>
  </conditionalFormatting>
  <conditionalFormatting sqref="N60 P60 U60 W60 AB60 AD60 AI60 AK60 AP60 AR60 AW60 AY60 BD60 BF60 BK60 BM60 BR60 BT60 G60 I60">
    <cfRule type="containsBlanks" dxfId="264"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52" id="{5CDD7ABE-1D1C-4B75-A942-8376FD52CB4B}">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56" id="{852C6E31-DD27-4D14-A94E-8FED0C8AC209}">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63" t="str">
        <f>'Summary (6)'!A1</f>
        <v>DEPARTMENT OF HOMELESSNESS AND SUPPORTIVE HOUSING</v>
      </c>
      <c r="B1" s="63"/>
      <c r="C1" s="56"/>
      <c r="D1" s="56"/>
      <c r="E1" s="56"/>
      <c r="F1" s="56"/>
      <c r="G1" s="56"/>
      <c r="AI1" s="437"/>
    </row>
    <row r="2" spans="1:35" ht="15.5">
      <c r="A2" s="63" t="s">
        <v>288</v>
      </c>
      <c r="B2" s="63"/>
      <c r="C2" s="63"/>
      <c r="D2" s="56"/>
      <c r="E2" s="56"/>
      <c r="F2" s="56"/>
      <c r="G2" s="59"/>
    </row>
    <row r="3" spans="1:35" ht="15" customHeight="1">
      <c r="A3" s="68" t="s">
        <v>220</v>
      </c>
      <c r="B3" s="587">
        <f>'Summary (6)'!B3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(6)'!A7</f>
        <v>Provider Name</v>
      </c>
      <c r="B4" s="588">
        <f>'Summary (6)'!B7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(6)'!A8</f>
        <v>Program</v>
      </c>
      <c r="B5" s="588" t="str">
        <f>'Summary (6)'!B8</f>
        <v>RFQ #144 TAY Site at 42 Otis</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5">
      <c r="A6" s="69" t="str">
        <f>'Summary (6)'!A9</f>
        <v>F$P Contract ID#</v>
      </c>
      <c r="B6" s="589" t="e">
        <f>'Summary (6)'!B9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5">
      <c r="A7" s="69" t="s">
        <v>283</v>
      </c>
      <c r="B7" s="592">
        <f>'Summary (6)'!B12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8" t="e">
        <f>'Summary (6)'!E17</f>
        <v>#REF!</v>
      </c>
      <c r="D8" s="1598"/>
      <c r="E8" s="1598"/>
      <c r="F8" s="1597" t="e">
        <f>'Summary (6)'!H17</f>
        <v>#REF!</v>
      </c>
      <c r="G8" s="1597"/>
      <c r="H8" s="1597"/>
      <c r="I8" s="1597" t="e">
        <f>'Summary (6)'!K17</f>
        <v>#REF!</v>
      </c>
      <c r="J8" s="1597"/>
      <c r="K8" s="1597"/>
      <c r="L8" s="1597" t="e">
        <f>'Summary (6)'!N17</f>
        <v>#REF!</v>
      </c>
      <c r="M8" s="1597"/>
      <c r="N8" s="1597"/>
      <c r="O8" s="1597" t="e">
        <f>'Summary (6)'!Q17</f>
        <v>#REF!</v>
      </c>
      <c r="P8" s="1597"/>
      <c r="Q8" s="1597"/>
      <c r="R8" s="1597" t="e">
        <f>'Summary (6)'!T17</f>
        <v>#REF!</v>
      </c>
      <c r="S8" s="1597"/>
      <c r="T8" s="1597"/>
      <c r="U8" s="1597" t="e">
        <f>'Summary (6)'!W17</f>
        <v>#REF!</v>
      </c>
      <c r="V8" s="1597"/>
      <c r="W8" s="1597"/>
      <c r="X8" s="1597" t="e">
        <f>'Summary (6)'!Z17</f>
        <v>#REF!</v>
      </c>
      <c r="Y8" s="1597"/>
      <c r="Z8" s="1597"/>
      <c r="AA8" s="1597" t="e">
        <f>'Summary (6)'!AC17</f>
        <v>#REF!</v>
      </c>
      <c r="AB8" s="1597"/>
      <c r="AC8" s="1597"/>
      <c r="AD8" s="1597" t="e">
        <f>'Summary (6)'!AF17</f>
        <v>#REF!</v>
      </c>
      <c r="AE8" s="1597"/>
      <c r="AF8" s="1597"/>
    </row>
    <row r="9" spans="1:35" ht="24.75" customHeight="1">
      <c r="C9" s="1606" t="str">
        <f>'Summary (6)'!E18</f>
        <v>Year 1</v>
      </c>
      <c r="D9" s="1607"/>
      <c r="E9" s="1608"/>
      <c r="F9" s="1621" t="str">
        <f>'Summary (6)'!H18</f>
        <v>Year 2</v>
      </c>
      <c r="G9" s="1622"/>
      <c r="H9" s="1623"/>
      <c r="I9" s="1624" t="str">
        <f>'Summary (6)'!K18</f>
        <v>Year 3</v>
      </c>
      <c r="J9" s="1625"/>
      <c r="K9" s="1626"/>
      <c r="L9" s="1627" t="str">
        <f>'Summary (6)'!N18</f>
        <v>Year 4</v>
      </c>
      <c r="M9" s="1628"/>
      <c r="N9" s="1629"/>
      <c r="O9" s="1630" t="str">
        <f>'Summary (6)'!Q18</f>
        <v>Year 5</v>
      </c>
      <c r="P9" s="1631"/>
      <c r="Q9" s="1632"/>
      <c r="R9" s="1633" t="str">
        <f>'Summary (6)'!T18</f>
        <v>Year 6</v>
      </c>
      <c r="S9" s="1634"/>
      <c r="T9" s="1635"/>
      <c r="U9" s="1636" t="str">
        <f>'Summary (6)'!W18</f>
        <v>Year 7</v>
      </c>
      <c r="V9" s="1637"/>
      <c r="W9" s="1638"/>
      <c r="X9" s="1609" t="str">
        <f>'Summary (6)'!Z18</f>
        <v>Year 8</v>
      </c>
      <c r="Y9" s="1610"/>
      <c r="Z9" s="1611"/>
      <c r="AA9" s="1612" t="str">
        <f>'Summary (6)'!AC18</f>
        <v>Year 9</v>
      </c>
      <c r="AB9" s="1613"/>
      <c r="AC9" s="1614"/>
      <c r="AD9" s="1615" t="str">
        <f>'Summary (6)'!AF18</f>
        <v>Year 10</v>
      </c>
      <c r="AE9" s="1616"/>
      <c r="AF9" s="1617"/>
      <c r="AG9" s="1618" t="s">
        <v>259</v>
      </c>
      <c r="AH9" s="1619"/>
      <c r="AI9" s="1620"/>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10/1/2024 - 6/30/2029</v>
      </c>
      <c r="AH10" s="628" t="str">
        <f>'Salary Detail (6)'!BV11</f>
        <v>10/1/2024 - 6/30/2029</v>
      </c>
      <c r="AI10" s="629" t="str">
        <f>'Salary Detail (6)'!BW11</f>
        <v>10/1/2024 - 6/30/2029</v>
      </c>
    </row>
    <row r="11" spans="1:35" s="630" customFormat="1" ht="19.5" customHeight="1">
      <c r="C11" s="784" t="e">
        <f>'Salary Detail (6)'!G12</f>
        <v>#REF!</v>
      </c>
      <c r="D11" s="793" t="e">
        <f>'Salary Detail (6)'!H12</f>
        <v>#REF!</v>
      </c>
      <c r="E11" s="794" t="str">
        <f>'Salary Detail (6)'!I12</f>
        <v>12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88" t="e">
        <f>'Salary Detail (6)'!BU12</f>
        <v>#REF!</v>
      </c>
      <c r="AH11" s="1460">
        <f>'Salary Detail (6)'!AH53</f>
        <v>0</v>
      </c>
      <c r="AI11" s="1643"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89"/>
      <c r="AH12" s="1461"/>
      <c r="AI12" s="1644"/>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6" t="s">
        <v>291</v>
      </c>
      <c r="B14" s="1605"/>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6" t="s">
        <v>292</v>
      </c>
      <c r="B15" s="1605"/>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6" t="s">
        <v>293</v>
      </c>
      <c r="B16" s="1605"/>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6" t="s">
        <v>294</v>
      </c>
      <c r="B17" s="1605"/>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6" t="s">
        <v>295</v>
      </c>
      <c r="B18" s="1605"/>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6" t="s">
        <v>296</v>
      </c>
      <c r="B19" s="1605"/>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6" t="s">
        <v>297</v>
      </c>
      <c r="B20" s="1605"/>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6" t="s">
        <v>298</v>
      </c>
      <c r="B21" s="1605"/>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6" t="s">
        <v>299</v>
      </c>
      <c r="B22" s="1605"/>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7"/>
      <c r="B23" s="1599"/>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7"/>
      <c r="B24" s="1599"/>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7"/>
      <c r="B26" s="1599"/>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7"/>
      <c r="B27" s="1599"/>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7"/>
      <c r="B28" s="1599"/>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7"/>
      <c r="B29" s="1599"/>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7"/>
      <c r="B30" s="1599"/>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7"/>
      <c r="B31" s="1599"/>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7"/>
      <c r="B32" s="1599"/>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7"/>
      <c r="B33" s="1599"/>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7"/>
      <c r="B34" s="1599"/>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7"/>
      <c r="B35" s="1599"/>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7"/>
      <c r="B36" s="1599"/>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7"/>
      <c r="B37" s="1599"/>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7"/>
      <c r="B38" s="1599"/>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7"/>
      <c r="B39" s="1599"/>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7"/>
      <c r="B40" s="1599"/>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7"/>
      <c r="B41" s="1599"/>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7"/>
      <c r="B42" s="1599"/>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7"/>
      <c r="B43" s="1599"/>
      <c r="C43" s="343"/>
      <c r="D43" s="353">
        <f t="shared" ref="D43" si="12">E43-C43</f>
        <v>0</v>
      </c>
      <c r="E43" s="344"/>
      <c r="F43" s="343"/>
      <c r="G43" s="353">
        <f t="shared" ref="G43" si="13">H43-F43</f>
        <v>0</v>
      </c>
      <c r="H43" s="357"/>
      <c r="I43" s="343"/>
      <c r="J43" s="353">
        <f t="shared" ref="J43" si="14">K43-I43</f>
        <v>0</v>
      </c>
      <c r="K43" s="357"/>
      <c r="L43" s="343"/>
      <c r="M43" s="353">
        <f t="shared" ref="M43" si="15">N43-L43</f>
        <v>0</v>
      </c>
      <c r="N43" s="357"/>
      <c r="O43" s="343"/>
      <c r="P43" s="353">
        <f t="shared" ref="P43" si="16">Q43-O43</f>
        <v>0</v>
      </c>
      <c r="Q43" s="357"/>
      <c r="R43" s="343"/>
      <c r="S43" s="353">
        <f t="shared" ref="S43" si="17">T43-R43</f>
        <v>0</v>
      </c>
      <c r="T43" s="357"/>
      <c r="U43" s="343"/>
      <c r="V43" s="353">
        <f t="shared" ref="V43" si="18">W43-U43</f>
        <v>0</v>
      </c>
      <c r="W43" s="357"/>
      <c r="X43" s="343"/>
      <c r="Y43" s="353">
        <f t="shared" ref="Y43" si="19">Z43-X43</f>
        <v>0</v>
      </c>
      <c r="Z43" s="357"/>
      <c r="AA43" s="343"/>
      <c r="AB43" s="353">
        <f t="shared" ref="AB43" si="20">AC43-AA43</f>
        <v>0</v>
      </c>
      <c r="AC43" s="357"/>
      <c r="AD43" s="343"/>
      <c r="AE43" s="353">
        <f t="shared" ref="AE43" si="21">AF43-AD43</f>
        <v>0</v>
      </c>
      <c r="AF43" s="357"/>
      <c r="AG43" s="360">
        <f t="shared" ref="AG43" si="22">SUM(C43,F43,I43,L43,O43,R43,U43,X43,AA43,AD43)</f>
        <v>0</v>
      </c>
      <c r="AH43" s="361">
        <f t="shared" ref="AH43" si="23">SUM(D43,G43,J43,M43,P43,S43,V43,Y43,AB43,AE43)</f>
        <v>0</v>
      </c>
      <c r="AI43" s="557">
        <f t="shared" ref="AI43" si="24">SUM(E43,H43,K43,N43,Q43,T43,W43,Z43,AC43,AF43)</f>
        <v>0</v>
      </c>
      <c r="AJ43"/>
      <c r="AK43"/>
      <c r="AL43"/>
    </row>
    <row r="44" spans="1:38" s="342" customFormat="1" ht="17.25" customHeight="1">
      <c r="A44" s="1347"/>
      <c r="B44" s="1599"/>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7"/>
      <c r="B45" s="1599"/>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7"/>
      <c r="B46" s="1599"/>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7"/>
      <c r="B47" s="1599"/>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7"/>
      <c r="B48" s="1599"/>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7"/>
      <c r="B49" s="1599"/>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7"/>
      <c r="B50" s="1599"/>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7"/>
      <c r="B51" s="1599"/>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7"/>
      <c r="B52" s="1599"/>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7"/>
      <c r="B53" s="1599"/>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7"/>
      <c r="B54" s="1599"/>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7"/>
      <c r="B55" s="1599"/>
      <c r="C55" s="343"/>
      <c r="D55" s="353">
        <f t="shared" ref="D55" si="25">E55-C55</f>
        <v>0</v>
      </c>
      <c r="E55" s="344"/>
      <c r="F55" s="343"/>
      <c r="G55" s="353">
        <f t="shared" ref="G55" si="26">H55-F55</f>
        <v>0</v>
      </c>
      <c r="H55" s="344"/>
      <c r="I55" s="343"/>
      <c r="J55" s="353">
        <f t="shared" ref="J55" si="27">K55-I55</f>
        <v>0</v>
      </c>
      <c r="K55" s="344"/>
      <c r="L55" s="343"/>
      <c r="M55" s="353">
        <f t="shared" ref="M55" si="28">N55-L55</f>
        <v>0</v>
      </c>
      <c r="N55" s="344"/>
      <c r="O55" s="343"/>
      <c r="P55" s="353">
        <f t="shared" ref="P55" si="29">Q55-O55</f>
        <v>0</v>
      </c>
      <c r="Q55" s="344"/>
      <c r="R55" s="343"/>
      <c r="S55" s="353">
        <f t="shared" ref="S55" si="30">T55-R55</f>
        <v>0</v>
      </c>
      <c r="T55" s="344"/>
      <c r="U55" s="343"/>
      <c r="V55" s="353">
        <f t="shared" ref="V55" si="31">W55-U55</f>
        <v>0</v>
      </c>
      <c r="W55" s="344"/>
      <c r="X55" s="343"/>
      <c r="Y55" s="353">
        <f t="shared" ref="Y55" si="32">Z55-X55</f>
        <v>0</v>
      </c>
      <c r="Z55" s="344"/>
      <c r="AA55" s="343"/>
      <c r="AB55" s="353">
        <f t="shared" ref="AB55" si="33">AC55-AA55</f>
        <v>0</v>
      </c>
      <c r="AC55" s="344"/>
      <c r="AD55" s="343"/>
      <c r="AE55" s="353">
        <f t="shared" ref="AE55" si="34">AF55-AD55</f>
        <v>0</v>
      </c>
      <c r="AF55" s="344"/>
      <c r="AG55" s="360">
        <f t="shared" ref="AG55" si="35">SUM(C55,F55,I55,L55,O55,R55,U55,X55,AA55,AD55)</f>
        <v>0</v>
      </c>
      <c r="AH55" s="361">
        <f t="shared" ref="AH55" si="36">SUM(D55,G55,J55,M55,P55,S55,V55,Y55,AB55,AE55)</f>
        <v>0</v>
      </c>
      <c r="AI55" s="557">
        <f t="shared" ref="AI55" si="37">SUM(E55,H55,K55,N55,Q55,T55,W55,Z55,AC55,AF55)</f>
        <v>0</v>
      </c>
    </row>
    <row r="56" spans="1:38" s="342" customFormat="1" ht="17.25" customHeight="1">
      <c r="A56" s="1352" t="s">
        <v>300</v>
      </c>
      <c r="B56" s="1600"/>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7"/>
      <c r="B57" s="1599"/>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7"/>
      <c r="B58" s="1599"/>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7"/>
      <c r="B59" s="1599"/>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7"/>
      <c r="B60" s="1599"/>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7"/>
      <c r="B61" s="1599"/>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7"/>
      <c r="B62" s="1599"/>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7"/>
      <c r="B63" s="1599"/>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7"/>
      <c r="B64" s="1599"/>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38">SUM(C64,F64,I64,L64,O64,R64,U64,X64,AA64,AD64)</f>
        <v>0</v>
      </c>
      <c r="AH64" s="361">
        <f t="shared" si="38"/>
        <v>0</v>
      </c>
      <c r="AI64" s="557">
        <f t="shared" si="38"/>
        <v>0</v>
      </c>
    </row>
    <row r="65" spans="1:37" s="342" customFormat="1" ht="17.25" customHeight="1">
      <c r="A65" s="1347"/>
      <c r="B65" s="1599"/>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38"/>
        <v>0</v>
      </c>
      <c r="AH65" s="361">
        <f t="shared" si="38"/>
        <v>0</v>
      </c>
      <c r="AI65" s="557">
        <f t="shared" si="38"/>
        <v>0</v>
      </c>
    </row>
    <row r="66" spans="1:37" s="342" customFormat="1" ht="17.25" customHeight="1">
      <c r="A66" s="1347"/>
      <c r="B66" s="1599"/>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38"/>
        <v>0</v>
      </c>
      <c r="AH66" s="361">
        <f t="shared" si="38"/>
        <v>0</v>
      </c>
      <c r="AI66" s="557">
        <f t="shared" si="38"/>
        <v>0</v>
      </c>
    </row>
    <row r="67" spans="1:37" s="342" customFormat="1" ht="15" customHeight="1">
      <c r="A67" s="1347"/>
      <c r="B67" s="1599"/>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9" t="s">
        <v>301</v>
      </c>
      <c r="B68" s="1601"/>
      <c r="C68" s="356">
        <f t="shared" ref="C68:AF68" si="39">ROUND(SUM(C14:C67),0)</f>
        <v>0</v>
      </c>
      <c r="D68" s="355">
        <f t="shared" si="39"/>
        <v>0</v>
      </c>
      <c r="E68" s="357">
        <f t="shared" si="39"/>
        <v>0</v>
      </c>
      <c r="F68" s="356">
        <f t="shared" si="39"/>
        <v>0</v>
      </c>
      <c r="G68" s="355">
        <f t="shared" si="39"/>
        <v>0</v>
      </c>
      <c r="H68" s="357">
        <f t="shared" si="39"/>
        <v>0</v>
      </c>
      <c r="I68" s="356">
        <f t="shared" si="39"/>
        <v>0</v>
      </c>
      <c r="J68" s="355">
        <f t="shared" si="39"/>
        <v>0</v>
      </c>
      <c r="K68" s="357">
        <f t="shared" si="39"/>
        <v>0</v>
      </c>
      <c r="L68" s="356">
        <f t="shared" si="39"/>
        <v>0</v>
      </c>
      <c r="M68" s="355">
        <f t="shared" si="39"/>
        <v>0</v>
      </c>
      <c r="N68" s="357">
        <f t="shared" si="39"/>
        <v>0</v>
      </c>
      <c r="O68" s="356">
        <f t="shared" si="39"/>
        <v>0</v>
      </c>
      <c r="P68" s="355">
        <f t="shared" si="39"/>
        <v>0</v>
      </c>
      <c r="Q68" s="357">
        <f t="shared" si="39"/>
        <v>0</v>
      </c>
      <c r="R68" s="356">
        <f t="shared" si="39"/>
        <v>0</v>
      </c>
      <c r="S68" s="355">
        <f t="shared" si="39"/>
        <v>0</v>
      </c>
      <c r="T68" s="357">
        <f t="shared" si="39"/>
        <v>0</v>
      </c>
      <c r="U68" s="356">
        <f t="shared" si="39"/>
        <v>0</v>
      </c>
      <c r="V68" s="355">
        <f t="shared" si="39"/>
        <v>0</v>
      </c>
      <c r="W68" s="357">
        <f t="shared" si="39"/>
        <v>0</v>
      </c>
      <c r="X68" s="356">
        <f t="shared" si="39"/>
        <v>0</v>
      </c>
      <c r="Y68" s="355">
        <f t="shared" si="39"/>
        <v>0</v>
      </c>
      <c r="Z68" s="357">
        <f t="shared" si="39"/>
        <v>0</v>
      </c>
      <c r="AA68" s="356">
        <f t="shared" si="39"/>
        <v>0</v>
      </c>
      <c r="AB68" s="355">
        <f t="shared" si="39"/>
        <v>0</v>
      </c>
      <c r="AC68" s="357">
        <f t="shared" si="39"/>
        <v>0</v>
      </c>
      <c r="AD68" s="356">
        <f t="shared" si="39"/>
        <v>0</v>
      </c>
      <c r="AE68" s="355">
        <f t="shared" si="39"/>
        <v>0</v>
      </c>
      <c r="AF68" s="357">
        <f t="shared" si="39"/>
        <v>0</v>
      </c>
      <c r="AG68" s="358">
        <f t="shared" ref="AG68:AI68" si="40">SUM(AG14:AG66)</f>
        <v>0</v>
      </c>
      <c r="AH68" s="359">
        <f t="shared" si="40"/>
        <v>0</v>
      </c>
      <c r="AI68" s="357">
        <f t="shared" si="40"/>
        <v>0</v>
      </c>
    </row>
    <row r="69" spans="1:37" s="342" customFormat="1" ht="17.25" customHeight="1">
      <c r="A69" s="1355"/>
      <c r="B69" s="1604"/>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4" t="s">
        <v>302</v>
      </c>
      <c r="B70" s="1603"/>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7"/>
      <c r="B71" s="1599"/>
      <c r="C71" s="343"/>
      <c r="D71" s="353">
        <f t="shared" ref="D71:D91" si="41">E71-C71</f>
        <v>0</v>
      </c>
      <c r="E71" s="344"/>
      <c r="F71" s="343"/>
      <c r="G71" s="353">
        <f t="shared" ref="G71:G91" si="42">H71-F71</f>
        <v>0</v>
      </c>
      <c r="H71" s="344"/>
      <c r="I71" s="343"/>
      <c r="J71" s="353">
        <f t="shared" ref="J71:J90" si="43">K71-I71</f>
        <v>0</v>
      </c>
      <c r="K71" s="344"/>
      <c r="L71" s="343"/>
      <c r="M71" s="353">
        <f t="shared" ref="M71:M91" si="44">N71-L71</f>
        <v>0</v>
      </c>
      <c r="N71" s="344"/>
      <c r="O71" s="343"/>
      <c r="P71" s="353">
        <f t="shared" ref="P71:P91" si="45">Q71-O71</f>
        <v>0</v>
      </c>
      <c r="Q71" s="344"/>
      <c r="R71" s="343"/>
      <c r="S71" s="353">
        <f t="shared" ref="S71:S91" si="46">T71-R71</f>
        <v>0</v>
      </c>
      <c r="T71" s="344"/>
      <c r="U71" s="343"/>
      <c r="V71" s="353">
        <f t="shared" ref="V71:V91" si="47">W71-U71</f>
        <v>0</v>
      </c>
      <c r="W71" s="344"/>
      <c r="X71" s="343"/>
      <c r="Y71" s="353">
        <f t="shared" ref="Y71:Y91" si="48">Z71-X71</f>
        <v>0</v>
      </c>
      <c r="Z71" s="344"/>
      <c r="AA71" s="343"/>
      <c r="AB71" s="353">
        <f t="shared" ref="AB71:AB91" si="49">AC71-AA71</f>
        <v>0</v>
      </c>
      <c r="AC71" s="344"/>
      <c r="AD71" s="343"/>
      <c r="AE71" s="353">
        <f t="shared" ref="AE71:AE91" si="50">AF71-AD71</f>
        <v>0</v>
      </c>
      <c r="AF71" s="344"/>
      <c r="AG71" s="360">
        <f t="shared" ref="AG71:AI91" si="51">SUM(C71,F71,I71,L71,O71,R71,U71,X71,AA71,AD71)</f>
        <v>0</v>
      </c>
      <c r="AH71" s="361">
        <f t="shared" si="51"/>
        <v>0</v>
      </c>
      <c r="AI71" s="557">
        <f t="shared" si="51"/>
        <v>0</v>
      </c>
      <c r="AK71" s="438"/>
    </row>
    <row r="72" spans="1:37" s="342" customFormat="1" ht="17.25" customHeight="1">
      <c r="A72" s="1347"/>
      <c r="B72" s="1599"/>
      <c r="C72" s="343"/>
      <c r="D72" s="353">
        <f t="shared" ref="D72:D80" si="52">E72-C72</f>
        <v>0</v>
      </c>
      <c r="E72" s="344"/>
      <c r="F72" s="343"/>
      <c r="G72" s="353">
        <f t="shared" ref="G72:G80" si="53">H72-F72</f>
        <v>0</v>
      </c>
      <c r="H72" s="344"/>
      <c r="I72" s="343"/>
      <c r="J72" s="353">
        <f t="shared" ref="J72:J80" si="54">K72-I72</f>
        <v>0</v>
      </c>
      <c r="K72" s="344"/>
      <c r="L72" s="343"/>
      <c r="M72" s="353">
        <f t="shared" ref="M72:M80" si="55">N72-L72</f>
        <v>0</v>
      </c>
      <c r="N72" s="344"/>
      <c r="O72" s="343"/>
      <c r="P72" s="353">
        <f t="shared" ref="P72:P80" si="56">Q72-O72</f>
        <v>0</v>
      </c>
      <c r="Q72" s="344"/>
      <c r="R72" s="343"/>
      <c r="S72" s="353">
        <f t="shared" ref="S72:S80" si="57">T72-R72</f>
        <v>0</v>
      </c>
      <c r="T72" s="344"/>
      <c r="U72" s="343"/>
      <c r="V72" s="353">
        <f t="shared" ref="V72:V80" si="58">W72-U72</f>
        <v>0</v>
      </c>
      <c r="W72" s="344"/>
      <c r="X72" s="343"/>
      <c r="Y72" s="353">
        <f t="shared" ref="Y72:Y80" si="59">Z72-X72</f>
        <v>0</v>
      </c>
      <c r="Z72" s="344"/>
      <c r="AA72" s="343"/>
      <c r="AB72" s="353">
        <f t="shared" ref="AB72:AB80" si="60">AC72-AA72</f>
        <v>0</v>
      </c>
      <c r="AC72" s="344"/>
      <c r="AD72" s="343"/>
      <c r="AE72" s="353">
        <f t="shared" ref="AE72:AE80" si="61">AF72-AD72</f>
        <v>0</v>
      </c>
      <c r="AF72" s="344"/>
      <c r="AG72" s="360">
        <f t="shared" ref="AG72:AG80" si="62">SUM(C72,F72,I72,L72,O72,R72,U72,X72,AA72,AD72)</f>
        <v>0</v>
      </c>
      <c r="AH72" s="361">
        <f t="shared" ref="AH72:AH80" si="63">SUM(D72,G72,J72,M72,P72,S72,V72,Y72,AB72,AE72)</f>
        <v>0</v>
      </c>
      <c r="AI72" s="557">
        <f t="shared" ref="AI72:AI80" si="64">SUM(E72,H72,K72,N72,Q72,T72,W72,Z72,AC72,AF72)</f>
        <v>0</v>
      </c>
      <c r="AK72" s="438"/>
    </row>
    <row r="73" spans="1:37" s="342" customFormat="1" ht="17.25" customHeight="1">
      <c r="A73" s="1347"/>
      <c r="B73" s="1599"/>
      <c r="C73" s="343"/>
      <c r="D73" s="353">
        <f t="shared" si="52"/>
        <v>0</v>
      </c>
      <c r="E73" s="344"/>
      <c r="F73" s="343"/>
      <c r="G73" s="353">
        <f t="shared" si="53"/>
        <v>0</v>
      </c>
      <c r="H73" s="344"/>
      <c r="I73" s="343"/>
      <c r="J73" s="353">
        <f t="shared" si="54"/>
        <v>0</v>
      </c>
      <c r="K73" s="344"/>
      <c r="L73" s="343"/>
      <c r="M73" s="353">
        <f t="shared" si="55"/>
        <v>0</v>
      </c>
      <c r="N73" s="344"/>
      <c r="O73" s="343"/>
      <c r="P73" s="353">
        <f t="shared" si="56"/>
        <v>0</v>
      </c>
      <c r="Q73" s="344"/>
      <c r="R73" s="343"/>
      <c r="S73" s="353">
        <f t="shared" si="57"/>
        <v>0</v>
      </c>
      <c r="T73" s="344"/>
      <c r="U73" s="343"/>
      <c r="V73" s="353">
        <f t="shared" si="58"/>
        <v>0</v>
      </c>
      <c r="W73" s="344"/>
      <c r="X73" s="343"/>
      <c r="Y73" s="353">
        <f t="shared" si="59"/>
        <v>0</v>
      </c>
      <c r="Z73" s="344"/>
      <c r="AA73" s="343"/>
      <c r="AB73" s="353">
        <f t="shared" si="60"/>
        <v>0</v>
      </c>
      <c r="AC73" s="344"/>
      <c r="AD73" s="343"/>
      <c r="AE73" s="353">
        <f t="shared" si="61"/>
        <v>0</v>
      </c>
      <c r="AF73" s="344"/>
      <c r="AG73" s="360">
        <f t="shared" si="62"/>
        <v>0</v>
      </c>
      <c r="AH73" s="361">
        <f t="shared" si="63"/>
        <v>0</v>
      </c>
      <c r="AI73" s="557">
        <f t="shared" si="64"/>
        <v>0</v>
      </c>
      <c r="AK73" s="438"/>
    </row>
    <row r="74" spans="1:37" s="342" customFormat="1" ht="17.25" customHeight="1">
      <c r="A74" s="1347"/>
      <c r="B74" s="1599"/>
      <c r="C74" s="343"/>
      <c r="D74" s="353">
        <f t="shared" si="52"/>
        <v>0</v>
      </c>
      <c r="E74" s="344"/>
      <c r="F74" s="343"/>
      <c r="G74" s="353">
        <f t="shared" si="53"/>
        <v>0</v>
      </c>
      <c r="H74" s="344"/>
      <c r="I74" s="343"/>
      <c r="J74" s="353">
        <f t="shared" si="54"/>
        <v>0</v>
      </c>
      <c r="K74" s="344"/>
      <c r="L74" s="343"/>
      <c r="M74" s="353">
        <f t="shared" si="55"/>
        <v>0</v>
      </c>
      <c r="N74" s="344"/>
      <c r="O74" s="343"/>
      <c r="P74" s="353">
        <f t="shared" si="56"/>
        <v>0</v>
      </c>
      <c r="Q74" s="344"/>
      <c r="R74" s="343"/>
      <c r="S74" s="353">
        <f t="shared" si="57"/>
        <v>0</v>
      </c>
      <c r="T74" s="344"/>
      <c r="U74" s="343"/>
      <c r="V74" s="353">
        <f t="shared" si="58"/>
        <v>0</v>
      </c>
      <c r="W74" s="344"/>
      <c r="X74" s="343"/>
      <c r="Y74" s="353">
        <f t="shared" si="59"/>
        <v>0</v>
      </c>
      <c r="Z74" s="344"/>
      <c r="AA74" s="343"/>
      <c r="AB74" s="353">
        <f t="shared" si="60"/>
        <v>0</v>
      </c>
      <c r="AC74" s="344"/>
      <c r="AD74" s="343"/>
      <c r="AE74" s="353">
        <f t="shared" si="61"/>
        <v>0</v>
      </c>
      <c r="AF74" s="344"/>
      <c r="AG74" s="360">
        <f t="shared" si="62"/>
        <v>0</v>
      </c>
      <c r="AH74" s="361">
        <f t="shared" si="63"/>
        <v>0</v>
      </c>
      <c r="AI74" s="557">
        <f t="shared" si="64"/>
        <v>0</v>
      </c>
      <c r="AK74" s="438"/>
    </row>
    <row r="75" spans="1:37" s="342" customFormat="1" ht="17.25" customHeight="1">
      <c r="A75" s="1347"/>
      <c r="B75" s="1599"/>
      <c r="C75" s="343"/>
      <c r="D75" s="353">
        <f t="shared" si="52"/>
        <v>0</v>
      </c>
      <c r="E75" s="344"/>
      <c r="F75" s="343"/>
      <c r="G75" s="353">
        <f t="shared" si="53"/>
        <v>0</v>
      </c>
      <c r="H75" s="344"/>
      <c r="I75" s="343"/>
      <c r="J75" s="353">
        <f t="shared" si="54"/>
        <v>0</v>
      </c>
      <c r="K75" s="344"/>
      <c r="L75" s="343"/>
      <c r="M75" s="353">
        <f t="shared" si="55"/>
        <v>0</v>
      </c>
      <c r="N75" s="344"/>
      <c r="O75" s="343"/>
      <c r="P75" s="353">
        <f t="shared" si="56"/>
        <v>0</v>
      </c>
      <c r="Q75" s="344"/>
      <c r="R75" s="343"/>
      <c r="S75" s="353">
        <f t="shared" si="57"/>
        <v>0</v>
      </c>
      <c r="T75" s="344"/>
      <c r="U75" s="343"/>
      <c r="V75" s="353">
        <f t="shared" si="58"/>
        <v>0</v>
      </c>
      <c r="W75" s="344"/>
      <c r="X75" s="343"/>
      <c r="Y75" s="353">
        <f t="shared" si="59"/>
        <v>0</v>
      </c>
      <c r="Z75" s="344"/>
      <c r="AA75" s="343"/>
      <c r="AB75" s="353">
        <f t="shared" si="60"/>
        <v>0</v>
      </c>
      <c r="AC75" s="344"/>
      <c r="AD75" s="343"/>
      <c r="AE75" s="353">
        <f t="shared" si="61"/>
        <v>0</v>
      </c>
      <c r="AF75" s="344"/>
      <c r="AG75" s="360">
        <f t="shared" si="62"/>
        <v>0</v>
      </c>
      <c r="AH75" s="361">
        <f t="shared" si="63"/>
        <v>0</v>
      </c>
      <c r="AI75" s="557">
        <f t="shared" si="64"/>
        <v>0</v>
      </c>
      <c r="AK75" s="438"/>
    </row>
    <row r="76" spans="1:37" s="342" customFormat="1" ht="17.25" customHeight="1">
      <c r="A76" s="1347"/>
      <c r="B76" s="1599"/>
      <c r="C76" s="343"/>
      <c r="D76" s="353">
        <f t="shared" si="52"/>
        <v>0</v>
      </c>
      <c r="E76" s="344"/>
      <c r="F76" s="343"/>
      <c r="G76" s="353">
        <f t="shared" si="53"/>
        <v>0</v>
      </c>
      <c r="H76" s="344"/>
      <c r="I76" s="343"/>
      <c r="J76" s="353">
        <f t="shared" si="54"/>
        <v>0</v>
      </c>
      <c r="K76" s="344"/>
      <c r="L76" s="343"/>
      <c r="M76" s="353">
        <f t="shared" si="55"/>
        <v>0</v>
      </c>
      <c r="N76" s="344"/>
      <c r="O76" s="343"/>
      <c r="P76" s="353">
        <f t="shared" si="56"/>
        <v>0</v>
      </c>
      <c r="Q76" s="344"/>
      <c r="R76" s="343"/>
      <c r="S76" s="353">
        <f t="shared" si="57"/>
        <v>0</v>
      </c>
      <c r="T76" s="344"/>
      <c r="U76" s="343"/>
      <c r="V76" s="353">
        <f t="shared" si="58"/>
        <v>0</v>
      </c>
      <c r="W76" s="344"/>
      <c r="X76" s="343"/>
      <c r="Y76" s="353">
        <f t="shared" si="59"/>
        <v>0</v>
      </c>
      <c r="Z76" s="344"/>
      <c r="AA76" s="343"/>
      <c r="AB76" s="353">
        <f t="shared" si="60"/>
        <v>0</v>
      </c>
      <c r="AC76" s="344"/>
      <c r="AD76" s="343"/>
      <c r="AE76" s="353">
        <f t="shared" si="61"/>
        <v>0</v>
      </c>
      <c r="AF76" s="344"/>
      <c r="AG76" s="360">
        <f t="shared" si="62"/>
        <v>0</v>
      </c>
      <c r="AH76" s="361">
        <f t="shared" si="63"/>
        <v>0</v>
      </c>
      <c r="AI76" s="557">
        <f t="shared" si="64"/>
        <v>0</v>
      </c>
      <c r="AK76" s="438"/>
    </row>
    <row r="77" spans="1:37" s="342" customFormat="1" ht="17.25" customHeight="1">
      <c r="A77" s="1347"/>
      <c r="B77" s="1599"/>
      <c r="C77" s="343"/>
      <c r="D77" s="353">
        <f t="shared" si="52"/>
        <v>0</v>
      </c>
      <c r="E77" s="344"/>
      <c r="F77" s="343"/>
      <c r="G77" s="353">
        <f t="shared" si="53"/>
        <v>0</v>
      </c>
      <c r="H77" s="344"/>
      <c r="I77" s="343"/>
      <c r="J77" s="353">
        <f t="shared" si="54"/>
        <v>0</v>
      </c>
      <c r="K77" s="344"/>
      <c r="L77" s="343"/>
      <c r="M77" s="353">
        <f t="shared" si="55"/>
        <v>0</v>
      </c>
      <c r="N77" s="344"/>
      <c r="O77" s="343"/>
      <c r="P77" s="353">
        <f t="shared" si="56"/>
        <v>0</v>
      </c>
      <c r="Q77" s="344"/>
      <c r="R77" s="343"/>
      <c r="S77" s="353">
        <f t="shared" si="57"/>
        <v>0</v>
      </c>
      <c r="T77" s="344"/>
      <c r="U77" s="343"/>
      <c r="V77" s="353">
        <f t="shared" si="58"/>
        <v>0</v>
      </c>
      <c r="W77" s="344"/>
      <c r="X77" s="343"/>
      <c r="Y77" s="353">
        <f t="shared" si="59"/>
        <v>0</v>
      </c>
      <c r="Z77" s="344"/>
      <c r="AA77" s="343"/>
      <c r="AB77" s="353">
        <f t="shared" si="60"/>
        <v>0</v>
      </c>
      <c r="AC77" s="344"/>
      <c r="AD77" s="343"/>
      <c r="AE77" s="353">
        <f t="shared" si="61"/>
        <v>0</v>
      </c>
      <c r="AF77" s="344"/>
      <c r="AG77" s="360">
        <f t="shared" si="62"/>
        <v>0</v>
      </c>
      <c r="AH77" s="361">
        <f t="shared" si="63"/>
        <v>0</v>
      </c>
      <c r="AI77" s="557">
        <f t="shared" si="64"/>
        <v>0</v>
      </c>
      <c r="AK77" s="438"/>
    </row>
    <row r="78" spans="1:37" s="342" customFormat="1" ht="17.25" customHeight="1">
      <c r="A78" s="1347"/>
      <c r="B78" s="1599"/>
      <c r="C78" s="343"/>
      <c r="D78" s="353">
        <f t="shared" si="52"/>
        <v>0</v>
      </c>
      <c r="E78" s="344"/>
      <c r="F78" s="343"/>
      <c r="G78" s="353">
        <f t="shared" si="53"/>
        <v>0</v>
      </c>
      <c r="H78" s="344"/>
      <c r="I78" s="343"/>
      <c r="J78" s="353">
        <f t="shared" si="54"/>
        <v>0</v>
      </c>
      <c r="K78" s="344"/>
      <c r="L78" s="343"/>
      <c r="M78" s="353">
        <f t="shared" si="55"/>
        <v>0</v>
      </c>
      <c r="N78" s="344"/>
      <c r="O78" s="343"/>
      <c r="P78" s="353">
        <f t="shared" si="56"/>
        <v>0</v>
      </c>
      <c r="Q78" s="344"/>
      <c r="R78" s="343"/>
      <c r="S78" s="353">
        <f t="shared" si="57"/>
        <v>0</v>
      </c>
      <c r="T78" s="344"/>
      <c r="U78" s="343"/>
      <c r="V78" s="353">
        <f t="shared" si="58"/>
        <v>0</v>
      </c>
      <c r="W78" s="344"/>
      <c r="X78" s="343"/>
      <c r="Y78" s="353">
        <f t="shared" si="59"/>
        <v>0</v>
      </c>
      <c r="Z78" s="344"/>
      <c r="AA78" s="343"/>
      <c r="AB78" s="353">
        <f t="shared" si="60"/>
        <v>0</v>
      </c>
      <c r="AC78" s="344"/>
      <c r="AD78" s="343"/>
      <c r="AE78" s="353">
        <f t="shared" si="61"/>
        <v>0</v>
      </c>
      <c r="AF78" s="344"/>
      <c r="AG78" s="360">
        <f t="shared" si="62"/>
        <v>0</v>
      </c>
      <c r="AH78" s="361">
        <f t="shared" si="63"/>
        <v>0</v>
      </c>
      <c r="AI78" s="557">
        <f t="shared" si="64"/>
        <v>0</v>
      </c>
      <c r="AK78" s="438"/>
    </row>
    <row r="79" spans="1:37" s="342" customFormat="1" ht="17.25" customHeight="1">
      <c r="A79" s="1347"/>
      <c r="B79" s="1599"/>
      <c r="C79" s="343"/>
      <c r="D79" s="353">
        <f t="shared" si="52"/>
        <v>0</v>
      </c>
      <c r="E79" s="344"/>
      <c r="F79" s="343"/>
      <c r="G79" s="353">
        <f t="shared" si="53"/>
        <v>0</v>
      </c>
      <c r="H79" s="344"/>
      <c r="I79" s="343"/>
      <c r="J79" s="353">
        <f t="shared" si="54"/>
        <v>0</v>
      </c>
      <c r="K79" s="344"/>
      <c r="L79" s="343"/>
      <c r="M79" s="353">
        <f t="shared" si="55"/>
        <v>0</v>
      </c>
      <c r="N79" s="344"/>
      <c r="O79" s="343"/>
      <c r="P79" s="353">
        <f t="shared" si="56"/>
        <v>0</v>
      </c>
      <c r="Q79" s="344"/>
      <c r="R79" s="343"/>
      <c r="S79" s="353">
        <f t="shared" si="57"/>
        <v>0</v>
      </c>
      <c r="T79" s="344"/>
      <c r="U79" s="343"/>
      <c r="V79" s="353">
        <f t="shared" si="58"/>
        <v>0</v>
      </c>
      <c r="W79" s="344"/>
      <c r="X79" s="343"/>
      <c r="Y79" s="353">
        <f t="shared" si="59"/>
        <v>0</v>
      </c>
      <c r="Z79" s="344"/>
      <c r="AA79" s="343"/>
      <c r="AB79" s="353">
        <f t="shared" si="60"/>
        <v>0</v>
      </c>
      <c r="AC79" s="344"/>
      <c r="AD79" s="343"/>
      <c r="AE79" s="353">
        <f t="shared" si="61"/>
        <v>0</v>
      </c>
      <c r="AF79" s="344"/>
      <c r="AG79" s="360">
        <f t="shared" si="62"/>
        <v>0</v>
      </c>
      <c r="AH79" s="361">
        <f t="shared" si="63"/>
        <v>0</v>
      </c>
      <c r="AI79" s="557">
        <f t="shared" si="64"/>
        <v>0</v>
      </c>
      <c r="AK79" s="438"/>
    </row>
    <row r="80" spans="1:37" s="342" customFormat="1" ht="17.25" customHeight="1">
      <c r="A80" s="1347"/>
      <c r="B80" s="1599"/>
      <c r="C80" s="343"/>
      <c r="D80" s="353">
        <f t="shared" si="52"/>
        <v>0</v>
      </c>
      <c r="E80" s="344"/>
      <c r="F80" s="343"/>
      <c r="G80" s="353">
        <f t="shared" si="53"/>
        <v>0</v>
      </c>
      <c r="H80" s="344"/>
      <c r="I80" s="343"/>
      <c r="J80" s="353">
        <f t="shared" si="54"/>
        <v>0</v>
      </c>
      <c r="K80" s="344"/>
      <c r="L80" s="343"/>
      <c r="M80" s="353">
        <f t="shared" si="55"/>
        <v>0</v>
      </c>
      <c r="N80" s="344"/>
      <c r="O80" s="343"/>
      <c r="P80" s="353">
        <f t="shared" si="56"/>
        <v>0</v>
      </c>
      <c r="Q80" s="344"/>
      <c r="R80" s="343"/>
      <c r="S80" s="353">
        <f t="shared" si="57"/>
        <v>0</v>
      </c>
      <c r="T80" s="344"/>
      <c r="U80" s="343"/>
      <c r="V80" s="353">
        <f t="shared" si="58"/>
        <v>0</v>
      </c>
      <c r="W80" s="344"/>
      <c r="X80" s="343"/>
      <c r="Y80" s="353">
        <f t="shared" si="59"/>
        <v>0</v>
      </c>
      <c r="Z80" s="344"/>
      <c r="AA80" s="343"/>
      <c r="AB80" s="353">
        <f t="shared" si="60"/>
        <v>0</v>
      </c>
      <c r="AC80" s="344"/>
      <c r="AD80" s="343"/>
      <c r="AE80" s="353">
        <f t="shared" si="61"/>
        <v>0</v>
      </c>
      <c r="AF80" s="344"/>
      <c r="AG80" s="360">
        <f t="shared" si="62"/>
        <v>0</v>
      </c>
      <c r="AH80" s="361">
        <f t="shared" si="63"/>
        <v>0</v>
      </c>
      <c r="AI80" s="557">
        <f t="shared" si="64"/>
        <v>0</v>
      </c>
      <c r="AK80" s="438"/>
    </row>
    <row r="81" spans="1:38" s="342" customFormat="1" ht="17.25" customHeight="1">
      <c r="A81" s="1352" t="s">
        <v>303</v>
      </c>
      <c r="B81" s="1600"/>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7"/>
      <c r="B82" s="1599"/>
      <c r="C82" s="343"/>
      <c r="D82" s="353">
        <f t="shared" si="41"/>
        <v>0</v>
      </c>
      <c r="E82" s="344"/>
      <c r="F82" s="343"/>
      <c r="G82" s="353">
        <f t="shared" si="42"/>
        <v>0</v>
      </c>
      <c r="H82" s="344"/>
      <c r="I82" s="343"/>
      <c r="J82" s="353">
        <f t="shared" si="43"/>
        <v>0</v>
      </c>
      <c r="K82" s="344"/>
      <c r="L82" s="343"/>
      <c r="M82" s="353">
        <f t="shared" si="44"/>
        <v>0</v>
      </c>
      <c r="N82" s="344"/>
      <c r="O82" s="343"/>
      <c r="P82" s="353">
        <f t="shared" si="45"/>
        <v>0</v>
      </c>
      <c r="Q82" s="344"/>
      <c r="R82" s="343"/>
      <c r="S82" s="353">
        <f t="shared" si="46"/>
        <v>0</v>
      </c>
      <c r="T82" s="344"/>
      <c r="U82" s="343"/>
      <c r="V82" s="353">
        <f t="shared" si="47"/>
        <v>0</v>
      </c>
      <c r="W82" s="344"/>
      <c r="X82" s="343"/>
      <c r="Y82" s="353">
        <f t="shared" si="48"/>
        <v>0</v>
      </c>
      <c r="Z82" s="344"/>
      <c r="AA82" s="343"/>
      <c r="AB82" s="353">
        <f t="shared" si="49"/>
        <v>0</v>
      </c>
      <c r="AC82" s="344"/>
      <c r="AD82" s="343"/>
      <c r="AE82" s="353">
        <f t="shared" si="50"/>
        <v>0</v>
      </c>
      <c r="AF82" s="344"/>
      <c r="AG82" s="360">
        <f t="shared" si="51"/>
        <v>0</v>
      </c>
      <c r="AH82" s="361">
        <f t="shared" si="51"/>
        <v>0</v>
      </c>
      <c r="AI82" s="557">
        <f t="shared" si="51"/>
        <v>0</v>
      </c>
      <c r="AK82" s="438"/>
    </row>
    <row r="83" spans="1:38" s="342" customFormat="1" ht="17.25" customHeight="1">
      <c r="A83" s="1347"/>
      <c r="B83" s="1599"/>
      <c r="C83" s="343"/>
      <c r="D83" s="353">
        <f t="shared" si="41"/>
        <v>0</v>
      </c>
      <c r="E83" s="344"/>
      <c r="F83" s="343"/>
      <c r="G83" s="353">
        <f t="shared" si="42"/>
        <v>0</v>
      </c>
      <c r="H83" s="344"/>
      <c r="I83" s="343"/>
      <c r="J83" s="353">
        <f t="shared" si="43"/>
        <v>0</v>
      </c>
      <c r="K83" s="344"/>
      <c r="L83" s="343"/>
      <c r="M83" s="353">
        <f t="shared" si="44"/>
        <v>0</v>
      </c>
      <c r="N83" s="344"/>
      <c r="O83" s="343"/>
      <c r="P83" s="353">
        <f t="shared" si="45"/>
        <v>0</v>
      </c>
      <c r="Q83" s="344"/>
      <c r="R83" s="343"/>
      <c r="S83" s="353">
        <f t="shared" si="46"/>
        <v>0</v>
      </c>
      <c r="T83" s="344"/>
      <c r="U83" s="343"/>
      <c r="V83" s="353">
        <f t="shared" si="47"/>
        <v>0</v>
      </c>
      <c r="W83" s="344"/>
      <c r="X83" s="343"/>
      <c r="Y83" s="353">
        <f t="shared" si="48"/>
        <v>0</v>
      </c>
      <c r="Z83" s="344"/>
      <c r="AA83" s="343"/>
      <c r="AB83" s="353">
        <f t="shared" si="49"/>
        <v>0</v>
      </c>
      <c r="AC83" s="344"/>
      <c r="AD83" s="343"/>
      <c r="AE83" s="353">
        <f t="shared" si="50"/>
        <v>0</v>
      </c>
      <c r="AF83" s="344"/>
      <c r="AG83" s="360">
        <f t="shared" si="51"/>
        <v>0</v>
      </c>
      <c r="AH83" s="361">
        <f t="shared" si="51"/>
        <v>0</v>
      </c>
      <c r="AI83" s="557">
        <f t="shared" si="51"/>
        <v>0</v>
      </c>
      <c r="AK83" s="438"/>
    </row>
    <row r="84" spans="1:38" s="342" customFormat="1" ht="17.25" customHeight="1">
      <c r="A84" s="1347"/>
      <c r="B84" s="1599"/>
      <c r="C84" s="343"/>
      <c r="D84" s="353">
        <f t="shared" si="41"/>
        <v>0</v>
      </c>
      <c r="E84" s="344"/>
      <c r="F84" s="343"/>
      <c r="G84" s="353">
        <f t="shared" si="42"/>
        <v>0</v>
      </c>
      <c r="H84" s="344"/>
      <c r="I84" s="343"/>
      <c r="J84" s="353">
        <f t="shared" si="43"/>
        <v>0</v>
      </c>
      <c r="K84" s="344"/>
      <c r="L84" s="343"/>
      <c r="M84" s="353">
        <f t="shared" si="44"/>
        <v>0</v>
      </c>
      <c r="N84" s="344"/>
      <c r="O84" s="343"/>
      <c r="P84" s="353">
        <f t="shared" si="45"/>
        <v>0</v>
      </c>
      <c r="Q84" s="344"/>
      <c r="R84" s="343"/>
      <c r="S84" s="353">
        <f t="shared" si="46"/>
        <v>0</v>
      </c>
      <c r="T84" s="344"/>
      <c r="U84" s="343"/>
      <c r="V84" s="353">
        <f t="shared" si="47"/>
        <v>0</v>
      </c>
      <c r="W84" s="344"/>
      <c r="X84" s="343"/>
      <c r="Y84" s="353">
        <f t="shared" si="48"/>
        <v>0</v>
      </c>
      <c r="Z84" s="344"/>
      <c r="AA84" s="343"/>
      <c r="AB84" s="353">
        <f t="shared" si="49"/>
        <v>0</v>
      </c>
      <c r="AC84" s="344"/>
      <c r="AD84" s="343"/>
      <c r="AE84" s="353">
        <f t="shared" si="50"/>
        <v>0</v>
      </c>
      <c r="AF84" s="344"/>
      <c r="AG84" s="360">
        <f t="shared" si="51"/>
        <v>0</v>
      </c>
      <c r="AH84" s="361">
        <f t="shared" si="51"/>
        <v>0</v>
      </c>
      <c r="AI84" s="557">
        <f t="shared" si="51"/>
        <v>0</v>
      </c>
      <c r="AK84" s="438"/>
    </row>
    <row r="85" spans="1:38" s="342" customFormat="1" ht="17.25" customHeight="1">
      <c r="A85" s="1347"/>
      <c r="B85" s="1599"/>
      <c r="C85" s="343"/>
      <c r="D85" s="353">
        <f t="shared" si="41"/>
        <v>0</v>
      </c>
      <c r="E85" s="344"/>
      <c r="F85" s="343"/>
      <c r="G85" s="353">
        <f t="shared" si="42"/>
        <v>0</v>
      </c>
      <c r="H85" s="344"/>
      <c r="I85" s="343"/>
      <c r="J85" s="353">
        <f t="shared" si="43"/>
        <v>0</v>
      </c>
      <c r="K85" s="344"/>
      <c r="L85" s="343"/>
      <c r="M85" s="353">
        <f t="shared" si="44"/>
        <v>0</v>
      </c>
      <c r="N85" s="344"/>
      <c r="O85" s="343"/>
      <c r="P85" s="353">
        <f t="shared" si="45"/>
        <v>0</v>
      </c>
      <c r="Q85" s="344"/>
      <c r="R85" s="343"/>
      <c r="S85" s="353">
        <f t="shared" si="46"/>
        <v>0</v>
      </c>
      <c r="T85" s="344"/>
      <c r="U85" s="343"/>
      <c r="V85" s="353">
        <f t="shared" si="47"/>
        <v>0</v>
      </c>
      <c r="W85" s="344"/>
      <c r="X85" s="343"/>
      <c r="Y85" s="353">
        <f t="shared" si="48"/>
        <v>0</v>
      </c>
      <c r="Z85" s="344"/>
      <c r="AA85" s="343"/>
      <c r="AB85" s="353">
        <f t="shared" si="49"/>
        <v>0</v>
      </c>
      <c r="AC85" s="344"/>
      <c r="AD85" s="343"/>
      <c r="AE85" s="353">
        <f t="shared" si="50"/>
        <v>0</v>
      </c>
      <c r="AF85" s="344"/>
      <c r="AG85" s="360">
        <f t="shared" si="51"/>
        <v>0</v>
      </c>
      <c r="AH85" s="361">
        <f t="shared" si="51"/>
        <v>0</v>
      </c>
      <c r="AI85" s="557">
        <f t="shared" si="51"/>
        <v>0</v>
      </c>
      <c r="AK85" s="438"/>
    </row>
    <row r="86" spans="1:38" s="342" customFormat="1" ht="17.25" customHeight="1">
      <c r="A86" s="1347"/>
      <c r="B86" s="1599"/>
      <c r="C86" s="343"/>
      <c r="D86" s="353">
        <f t="shared" si="41"/>
        <v>0</v>
      </c>
      <c r="E86" s="344"/>
      <c r="F86" s="343"/>
      <c r="G86" s="353">
        <f t="shared" si="42"/>
        <v>0</v>
      </c>
      <c r="H86" s="344"/>
      <c r="I86" s="343"/>
      <c r="J86" s="353">
        <f t="shared" si="43"/>
        <v>0</v>
      </c>
      <c r="K86" s="344"/>
      <c r="L86" s="343"/>
      <c r="M86" s="353">
        <f t="shared" si="44"/>
        <v>0</v>
      </c>
      <c r="N86" s="344"/>
      <c r="O86" s="343"/>
      <c r="P86" s="353">
        <f t="shared" si="45"/>
        <v>0</v>
      </c>
      <c r="Q86" s="344"/>
      <c r="R86" s="343"/>
      <c r="S86" s="353">
        <f t="shared" si="46"/>
        <v>0</v>
      </c>
      <c r="T86" s="344"/>
      <c r="U86" s="343"/>
      <c r="V86" s="353">
        <f t="shared" si="47"/>
        <v>0</v>
      </c>
      <c r="W86" s="344"/>
      <c r="X86" s="343"/>
      <c r="Y86" s="353">
        <f t="shared" si="48"/>
        <v>0</v>
      </c>
      <c r="Z86" s="344"/>
      <c r="AA86" s="343"/>
      <c r="AB86" s="353">
        <f t="shared" si="49"/>
        <v>0</v>
      </c>
      <c r="AC86" s="344"/>
      <c r="AD86" s="343"/>
      <c r="AE86" s="353">
        <f t="shared" si="50"/>
        <v>0</v>
      </c>
      <c r="AF86" s="344"/>
      <c r="AG86" s="360">
        <f t="shared" si="51"/>
        <v>0</v>
      </c>
      <c r="AH86" s="361">
        <f t="shared" si="51"/>
        <v>0</v>
      </c>
      <c r="AI86" s="557">
        <f t="shared" si="51"/>
        <v>0</v>
      </c>
      <c r="AK86" s="438"/>
    </row>
    <row r="87" spans="1:38" s="342" customFormat="1" ht="17.25" customHeight="1">
      <c r="A87" s="1347"/>
      <c r="B87" s="1599"/>
      <c r="C87" s="343"/>
      <c r="D87" s="353">
        <f t="shared" si="41"/>
        <v>0</v>
      </c>
      <c r="E87" s="344"/>
      <c r="F87" s="343"/>
      <c r="G87" s="353">
        <f t="shared" si="42"/>
        <v>0</v>
      </c>
      <c r="H87" s="344"/>
      <c r="I87" s="343"/>
      <c r="J87" s="353">
        <f t="shared" si="43"/>
        <v>0</v>
      </c>
      <c r="K87" s="344"/>
      <c r="L87" s="343"/>
      <c r="M87" s="353">
        <f t="shared" si="44"/>
        <v>0</v>
      </c>
      <c r="N87" s="344"/>
      <c r="O87" s="343"/>
      <c r="P87" s="353">
        <f t="shared" si="45"/>
        <v>0</v>
      </c>
      <c r="Q87" s="344"/>
      <c r="R87" s="343"/>
      <c r="S87" s="353">
        <f t="shared" si="46"/>
        <v>0</v>
      </c>
      <c r="T87" s="344"/>
      <c r="U87" s="343"/>
      <c r="V87" s="353">
        <f t="shared" si="47"/>
        <v>0</v>
      </c>
      <c r="W87" s="344"/>
      <c r="X87" s="343"/>
      <c r="Y87" s="353">
        <f t="shared" si="48"/>
        <v>0</v>
      </c>
      <c r="Z87" s="344"/>
      <c r="AA87" s="343"/>
      <c r="AB87" s="353">
        <f t="shared" si="49"/>
        <v>0</v>
      </c>
      <c r="AC87" s="344"/>
      <c r="AD87" s="343"/>
      <c r="AE87" s="353">
        <f t="shared" si="50"/>
        <v>0</v>
      </c>
      <c r="AF87" s="344"/>
      <c r="AG87" s="360">
        <f t="shared" si="51"/>
        <v>0</v>
      </c>
      <c r="AH87" s="361">
        <f t="shared" si="51"/>
        <v>0</v>
      </c>
      <c r="AI87" s="557">
        <f t="shared" si="51"/>
        <v>0</v>
      </c>
      <c r="AK87" s="438"/>
      <c r="AL87" s="345"/>
    </row>
    <row r="88" spans="1:38" s="342" customFormat="1" ht="17.25" customHeight="1">
      <c r="A88" s="1347"/>
      <c r="B88" s="1599"/>
      <c r="C88" s="343"/>
      <c r="D88" s="353">
        <f t="shared" si="41"/>
        <v>0</v>
      </c>
      <c r="E88" s="344"/>
      <c r="F88" s="343"/>
      <c r="G88" s="353">
        <f t="shared" si="42"/>
        <v>0</v>
      </c>
      <c r="H88" s="344"/>
      <c r="I88" s="343"/>
      <c r="J88" s="353">
        <f t="shared" si="43"/>
        <v>0</v>
      </c>
      <c r="K88" s="344"/>
      <c r="L88" s="343"/>
      <c r="M88" s="353">
        <f t="shared" si="44"/>
        <v>0</v>
      </c>
      <c r="N88" s="344"/>
      <c r="O88" s="343"/>
      <c r="P88" s="353">
        <f t="shared" si="45"/>
        <v>0</v>
      </c>
      <c r="Q88" s="344"/>
      <c r="R88" s="343"/>
      <c r="S88" s="353">
        <f t="shared" si="46"/>
        <v>0</v>
      </c>
      <c r="T88" s="344"/>
      <c r="U88" s="343"/>
      <c r="V88" s="353">
        <f t="shared" si="47"/>
        <v>0</v>
      </c>
      <c r="W88" s="344"/>
      <c r="X88" s="343"/>
      <c r="Y88" s="353">
        <f t="shared" si="48"/>
        <v>0</v>
      </c>
      <c r="Z88" s="344"/>
      <c r="AA88" s="343"/>
      <c r="AB88" s="353">
        <f t="shared" si="49"/>
        <v>0</v>
      </c>
      <c r="AC88" s="344"/>
      <c r="AD88" s="343"/>
      <c r="AE88" s="353">
        <f t="shared" si="50"/>
        <v>0</v>
      </c>
      <c r="AF88" s="344"/>
      <c r="AG88" s="360">
        <f t="shared" si="51"/>
        <v>0</v>
      </c>
      <c r="AH88" s="361">
        <f t="shared" si="51"/>
        <v>0</v>
      </c>
      <c r="AI88" s="557">
        <f t="shared" si="51"/>
        <v>0</v>
      </c>
    </row>
    <row r="89" spans="1:38" s="342" customFormat="1" ht="17.25" customHeight="1">
      <c r="A89" s="1347"/>
      <c r="B89" s="1599"/>
      <c r="C89" s="343"/>
      <c r="D89" s="353">
        <f t="shared" si="41"/>
        <v>0</v>
      </c>
      <c r="E89" s="344"/>
      <c r="F89" s="343"/>
      <c r="G89" s="353">
        <f t="shared" si="42"/>
        <v>0</v>
      </c>
      <c r="H89" s="344"/>
      <c r="I89" s="343"/>
      <c r="J89" s="353">
        <f>K89-I89</f>
        <v>0</v>
      </c>
      <c r="K89" s="344"/>
      <c r="L89" s="343"/>
      <c r="M89" s="353">
        <f t="shared" si="44"/>
        <v>0</v>
      </c>
      <c r="N89" s="344"/>
      <c r="O89" s="343"/>
      <c r="P89" s="353">
        <f t="shared" si="45"/>
        <v>0</v>
      </c>
      <c r="Q89" s="344"/>
      <c r="R89" s="343"/>
      <c r="S89" s="353">
        <f t="shared" si="46"/>
        <v>0</v>
      </c>
      <c r="T89" s="344"/>
      <c r="U89" s="343"/>
      <c r="V89" s="353">
        <f t="shared" si="47"/>
        <v>0</v>
      </c>
      <c r="W89" s="344"/>
      <c r="X89" s="343"/>
      <c r="Y89" s="353">
        <f t="shared" si="48"/>
        <v>0</v>
      </c>
      <c r="Z89" s="344"/>
      <c r="AA89" s="343"/>
      <c r="AB89" s="353">
        <f t="shared" si="49"/>
        <v>0</v>
      </c>
      <c r="AC89" s="344"/>
      <c r="AD89" s="343"/>
      <c r="AE89" s="353">
        <f t="shared" si="50"/>
        <v>0</v>
      </c>
      <c r="AF89" s="344"/>
      <c r="AG89" s="360">
        <f t="shared" si="51"/>
        <v>0</v>
      </c>
      <c r="AH89" s="361">
        <f t="shared" si="51"/>
        <v>0</v>
      </c>
      <c r="AI89" s="557">
        <f t="shared" si="51"/>
        <v>0</v>
      </c>
    </row>
    <row r="90" spans="1:38" s="342" customFormat="1" ht="17.25" customHeight="1">
      <c r="A90" s="1347"/>
      <c r="B90" s="1599"/>
      <c r="C90" s="343"/>
      <c r="D90" s="353">
        <f t="shared" si="41"/>
        <v>0</v>
      </c>
      <c r="E90" s="344"/>
      <c r="F90" s="343"/>
      <c r="G90" s="353">
        <f t="shared" si="42"/>
        <v>0</v>
      </c>
      <c r="H90" s="344"/>
      <c r="I90" s="343"/>
      <c r="J90" s="353">
        <f t="shared" si="43"/>
        <v>0</v>
      </c>
      <c r="K90" s="344"/>
      <c r="L90" s="343"/>
      <c r="M90" s="353">
        <f t="shared" si="44"/>
        <v>0</v>
      </c>
      <c r="N90" s="344"/>
      <c r="O90" s="343"/>
      <c r="P90" s="353">
        <f t="shared" si="45"/>
        <v>0</v>
      </c>
      <c r="Q90" s="344"/>
      <c r="R90" s="343"/>
      <c r="S90" s="353">
        <f t="shared" si="46"/>
        <v>0</v>
      </c>
      <c r="T90" s="344"/>
      <c r="U90" s="343"/>
      <c r="V90" s="353">
        <f t="shared" si="47"/>
        <v>0</v>
      </c>
      <c r="W90" s="344"/>
      <c r="X90" s="343"/>
      <c r="Y90" s="353">
        <f t="shared" si="48"/>
        <v>0</v>
      </c>
      <c r="Z90" s="344"/>
      <c r="AA90" s="343"/>
      <c r="AB90" s="353">
        <f t="shared" si="49"/>
        <v>0</v>
      </c>
      <c r="AC90" s="344"/>
      <c r="AD90" s="343"/>
      <c r="AE90" s="353">
        <f t="shared" si="50"/>
        <v>0</v>
      </c>
      <c r="AF90" s="344"/>
      <c r="AG90" s="360">
        <f t="shared" si="51"/>
        <v>0</v>
      </c>
      <c r="AH90" s="361">
        <f t="shared" si="51"/>
        <v>0</v>
      </c>
      <c r="AI90" s="557">
        <f t="shared" si="51"/>
        <v>0</v>
      </c>
    </row>
    <row r="91" spans="1:38" s="342" customFormat="1" ht="17.25" customHeight="1">
      <c r="A91" s="1347" t="s">
        <v>304</v>
      </c>
      <c r="B91" s="1599"/>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41"/>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42"/>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44"/>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45"/>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46"/>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47"/>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48"/>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49"/>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50"/>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51"/>
        <v>0</v>
      </c>
      <c r="AH91" s="361">
        <f t="shared" si="51"/>
        <v>0</v>
      </c>
      <c r="AI91" s="557">
        <f t="shared" si="51"/>
        <v>0</v>
      </c>
    </row>
    <row r="92" spans="1:38" s="342" customFormat="1" ht="16.5" customHeight="1">
      <c r="A92" s="1351"/>
      <c r="B92" s="1602"/>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49999999999999" customHeight="1">
      <c r="A93" s="389" t="s">
        <v>305</v>
      </c>
      <c r="B93" s="595"/>
      <c r="C93" s="356">
        <f>ROUND(SUM(C71:C91),0)</f>
        <v>0</v>
      </c>
      <c r="D93" s="353">
        <f t="shared" ref="D93:AF93" si="65">ROUND(SUM(D71:D91),0)</f>
        <v>0</v>
      </c>
      <c r="E93" s="357">
        <f t="shared" si="65"/>
        <v>0</v>
      </c>
      <c r="F93" s="356">
        <f t="shared" si="65"/>
        <v>0</v>
      </c>
      <c r="G93" s="353">
        <f t="shared" si="65"/>
        <v>0</v>
      </c>
      <c r="H93" s="357">
        <f t="shared" si="65"/>
        <v>0</v>
      </c>
      <c r="I93" s="356">
        <f t="shared" si="65"/>
        <v>0</v>
      </c>
      <c r="J93" s="353">
        <f t="shared" si="65"/>
        <v>0</v>
      </c>
      <c r="K93" s="357">
        <f t="shared" si="65"/>
        <v>0</v>
      </c>
      <c r="L93" s="356">
        <f t="shared" si="65"/>
        <v>0</v>
      </c>
      <c r="M93" s="353">
        <f t="shared" si="65"/>
        <v>0</v>
      </c>
      <c r="N93" s="357">
        <f t="shared" si="65"/>
        <v>0</v>
      </c>
      <c r="O93" s="356">
        <f t="shared" si="65"/>
        <v>0</v>
      </c>
      <c r="P93" s="353">
        <f t="shared" si="65"/>
        <v>0</v>
      </c>
      <c r="Q93" s="357">
        <f t="shared" si="65"/>
        <v>0</v>
      </c>
      <c r="R93" s="356">
        <f t="shared" si="65"/>
        <v>0</v>
      </c>
      <c r="S93" s="353">
        <f t="shared" si="65"/>
        <v>0</v>
      </c>
      <c r="T93" s="357">
        <f t="shared" si="65"/>
        <v>0</v>
      </c>
      <c r="U93" s="356">
        <f t="shared" si="65"/>
        <v>0</v>
      </c>
      <c r="V93" s="353">
        <f t="shared" si="65"/>
        <v>0</v>
      </c>
      <c r="W93" s="357">
        <f t="shared" si="65"/>
        <v>0</v>
      </c>
      <c r="X93" s="356">
        <f t="shared" si="65"/>
        <v>0</v>
      </c>
      <c r="Y93" s="353">
        <f t="shared" si="65"/>
        <v>0</v>
      </c>
      <c r="Z93" s="357">
        <f t="shared" si="65"/>
        <v>0</v>
      </c>
      <c r="AA93" s="356">
        <f t="shared" si="65"/>
        <v>0</v>
      </c>
      <c r="AB93" s="353">
        <f t="shared" si="65"/>
        <v>0</v>
      </c>
      <c r="AC93" s="357">
        <f t="shared" si="65"/>
        <v>0</v>
      </c>
      <c r="AD93" s="356">
        <f t="shared" si="65"/>
        <v>0</v>
      </c>
      <c r="AE93" s="353">
        <f t="shared" si="65"/>
        <v>0</v>
      </c>
      <c r="AF93" s="357">
        <f t="shared" si="65"/>
        <v>0</v>
      </c>
      <c r="AG93" s="360">
        <f t="shared" ref="AG93:AI93" si="66">SUM(AG71:AG91)</f>
        <v>0</v>
      </c>
      <c r="AH93" s="361">
        <f>SUM(AH71:AH91)</f>
        <v>0</v>
      </c>
      <c r="AI93" s="362">
        <f t="shared" si="66"/>
        <v>0</v>
      </c>
    </row>
    <row r="94" spans="1:38" s="342" customFormat="1" ht="20.149999999999999"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7"/>
      <c r="B96" s="1599"/>
      <c r="C96" s="343"/>
      <c r="D96" s="353">
        <f t="shared" ref="D96:D102" si="67">E96-C96</f>
        <v>0</v>
      </c>
      <c r="E96" s="344"/>
      <c r="F96" s="356"/>
      <c r="G96" s="353">
        <f t="shared" ref="G96:G102" si="68">H96-F96</f>
        <v>0</v>
      </c>
      <c r="H96" s="357"/>
      <c r="I96" s="356"/>
      <c r="J96" s="353">
        <f t="shared" ref="J96:J102" si="69">K96-I96</f>
        <v>0</v>
      </c>
      <c r="K96" s="357"/>
      <c r="L96" s="356"/>
      <c r="M96" s="353">
        <f t="shared" ref="M96:M102" si="70">N96-L96</f>
        <v>0</v>
      </c>
      <c r="N96" s="357"/>
      <c r="O96" s="356"/>
      <c r="P96" s="353">
        <f t="shared" ref="P96:P102" si="71">Q96-O96</f>
        <v>0</v>
      </c>
      <c r="Q96" s="357"/>
      <c r="R96" s="356"/>
      <c r="S96" s="353">
        <f t="shared" ref="S96:S102" si="72">T96-R96</f>
        <v>0</v>
      </c>
      <c r="T96" s="357"/>
      <c r="U96" s="356"/>
      <c r="V96" s="353">
        <f t="shared" ref="V96:V102" si="73">W96-U96</f>
        <v>0</v>
      </c>
      <c r="W96" s="357"/>
      <c r="X96" s="356"/>
      <c r="Y96" s="353">
        <f t="shared" ref="Y96:Y102" si="74">Z96-X96</f>
        <v>0</v>
      </c>
      <c r="Z96" s="357"/>
      <c r="AA96" s="356"/>
      <c r="AB96" s="353">
        <f t="shared" ref="AB96:AB102" si="75">AC96-AA96</f>
        <v>0</v>
      </c>
      <c r="AC96" s="357"/>
      <c r="AD96" s="356"/>
      <c r="AE96" s="353">
        <f t="shared" ref="AE96:AE102" si="76">AF96-AD96</f>
        <v>0</v>
      </c>
      <c r="AF96" s="357"/>
      <c r="AG96" s="360">
        <f t="shared" ref="AG96:AI102" si="77">SUM(C96,F96,I96,L96,O96,R96,U96,X96,AA96,AD96)</f>
        <v>0</v>
      </c>
      <c r="AH96" s="361">
        <f t="shared" si="77"/>
        <v>0</v>
      </c>
      <c r="AI96" s="557">
        <f t="shared" si="77"/>
        <v>0</v>
      </c>
      <c r="AJ96"/>
      <c r="AK96" s="439"/>
      <c r="AL96"/>
    </row>
    <row r="97" spans="1:38" s="342" customFormat="1" ht="17.25" customHeight="1">
      <c r="A97" s="1347"/>
      <c r="B97" s="1599"/>
      <c r="C97" s="343"/>
      <c r="D97" s="353">
        <f t="shared" si="67"/>
        <v>0</v>
      </c>
      <c r="E97" s="344"/>
      <c r="F97" s="356"/>
      <c r="G97" s="353">
        <f t="shared" si="68"/>
        <v>0</v>
      </c>
      <c r="H97" s="357"/>
      <c r="I97" s="356"/>
      <c r="J97" s="353">
        <f t="shared" si="69"/>
        <v>0</v>
      </c>
      <c r="K97" s="357"/>
      <c r="L97" s="356"/>
      <c r="M97" s="353">
        <f t="shared" si="70"/>
        <v>0</v>
      </c>
      <c r="N97" s="357"/>
      <c r="O97" s="356"/>
      <c r="P97" s="353">
        <f t="shared" si="71"/>
        <v>0</v>
      </c>
      <c r="Q97" s="357"/>
      <c r="R97" s="356"/>
      <c r="S97" s="353">
        <f t="shared" si="72"/>
        <v>0</v>
      </c>
      <c r="T97" s="357"/>
      <c r="U97" s="356"/>
      <c r="V97" s="353">
        <f t="shared" si="73"/>
        <v>0</v>
      </c>
      <c r="W97" s="357"/>
      <c r="X97" s="356"/>
      <c r="Y97" s="353">
        <f t="shared" si="74"/>
        <v>0</v>
      </c>
      <c r="Z97" s="357"/>
      <c r="AA97" s="356"/>
      <c r="AB97" s="353">
        <f t="shared" si="75"/>
        <v>0</v>
      </c>
      <c r="AC97" s="357"/>
      <c r="AD97" s="356"/>
      <c r="AE97" s="353">
        <f t="shared" si="76"/>
        <v>0</v>
      </c>
      <c r="AF97" s="357"/>
      <c r="AG97" s="360">
        <f t="shared" si="77"/>
        <v>0</v>
      </c>
      <c r="AH97" s="361">
        <f t="shared" si="77"/>
        <v>0</v>
      </c>
      <c r="AI97" s="557">
        <f t="shared" si="77"/>
        <v>0</v>
      </c>
      <c r="AK97" s="438"/>
    </row>
    <row r="98" spans="1:38" s="342" customFormat="1" ht="17.25" customHeight="1">
      <c r="A98" s="1347"/>
      <c r="B98" s="1599"/>
      <c r="C98" s="343"/>
      <c r="D98" s="353">
        <f t="shared" si="67"/>
        <v>0</v>
      </c>
      <c r="E98" s="344"/>
      <c r="F98" s="343"/>
      <c r="G98" s="353">
        <f t="shared" si="68"/>
        <v>0</v>
      </c>
      <c r="H98" s="344"/>
      <c r="I98" s="343"/>
      <c r="J98" s="353">
        <f t="shared" si="69"/>
        <v>0</v>
      </c>
      <c r="K98" s="344"/>
      <c r="L98" s="343"/>
      <c r="M98" s="353">
        <f t="shared" si="70"/>
        <v>0</v>
      </c>
      <c r="N98" s="344"/>
      <c r="O98" s="343"/>
      <c r="P98" s="353">
        <f t="shared" si="71"/>
        <v>0</v>
      </c>
      <c r="Q98" s="344"/>
      <c r="R98" s="343"/>
      <c r="S98" s="353">
        <f t="shared" si="72"/>
        <v>0</v>
      </c>
      <c r="T98" s="344"/>
      <c r="U98" s="343"/>
      <c r="V98" s="353">
        <f t="shared" si="73"/>
        <v>0</v>
      </c>
      <c r="W98" s="344"/>
      <c r="X98" s="343"/>
      <c r="Y98" s="353">
        <f t="shared" si="74"/>
        <v>0</v>
      </c>
      <c r="Z98" s="344"/>
      <c r="AA98" s="343"/>
      <c r="AB98" s="353">
        <f t="shared" si="75"/>
        <v>0</v>
      </c>
      <c r="AC98" s="344"/>
      <c r="AD98" s="343"/>
      <c r="AE98" s="353">
        <f t="shared" si="76"/>
        <v>0</v>
      </c>
      <c r="AF98" s="344"/>
      <c r="AG98" s="360">
        <f t="shared" si="77"/>
        <v>0</v>
      </c>
      <c r="AH98" s="361">
        <f t="shared" si="77"/>
        <v>0</v>
      </c>
      <c r="AI98" s="557">
        <f t="shared" si="77"/>
        <v>0</v>
      </c>
      <c r="AJ98"/>
      <c r="AK98" s="439"/>
      <c r="AL98" s="13"/>
    </row>
    <row r="99" spans="1:38" s="342" customFormat="1" ht="17.25" customHeight="1">
      <c r="A99" s="1347"/>
      <c r="B99" s="1599"/>
      <c r="C99" s="343"/>
      <c r="D99" s="353">
        <f t="shared" si="67"/>
        <v>0</v>
      </c>
      <c r="E99" s="344"/>
      <c r="F99" s="343"/>
      <c r="G99" s="353">
        <f t="shared" si="68"/>
        <v>0</v>
      </c>
      <c r="H99" s="344"/>
      <c r="I99" s="343"/>
      <c r="J99" s="353">
        <f t="shared" si="69"/>
        <v>0</v>
      </c>
      <c r="K99" s="344"/>
      <c r="L99" s="343"/>
      <c r="M99" s="353">
        <f t="shared" si="70"/>
        <v>0</v>
      </c>
      <c r="N99" s="344"/>
      <c r="O99" s="343"/>
      <c r="P99" s="353">
        <f t="shared" si="71"/>
        <v>0</v>
      </c>
      <c r="Q99" s="344"/>
      <c r="R99" s="343"/>
      <c r="S99" s="353">
        <f t="shared" si="72"/>
        <v>0</v>
      </c>
      <c r="T99" s="344"/>
      <c r="U99" s="343"/>
      <c r="V99" s="353">
        <f t="shared" si="73"/>
        <v>0</v>
      </c>
      <c r="W99" s="344"/>
      <c r="X99" s="343"/>
      <c r="Y99" s="353">
        <f t="shared" si="74"/>
        <v>0</v>
      </c>
      <c r="Z99" s="344"/>
      <c r="AA99" s="343"/>
      <c r="AB99" s="353">
        <f t="shared" si="75"/>
        <v>0</v>
      </c>
      <c r="AC99" s="344"/>
      <c r="AD99" s="343"/>
      <c r="AE99" s="353">
        <f t="shared" si="76"/>
        <v>0</v>
      </c>
      <c r="AF99" s="344"/>
      <c r="AG99" s="360">
        <f t="shared" si="77"/>
        <v>0</v>
      </c>
      <c r="AH99" s="361">
        <f t="shared" si="77"/>
        <v>0</v>
      </c>
      <c r="AI99" s="557">
        <f t="shared" si="77"/>
        <v>0</v>
      </c>
      <c r="AJ99"/>
      <c r="AK99"/>
      <c r="AL99"/>
    </row>
    <row r="100" spans="1:38" s="342" customFormat="1" ht="17.25" customHeight="1">
      <c r="A100" s="1347"/>
      <c r="B100" s="1599"/>
      <c r="C100" s="343"/>
      <c r="D100" s="353">
        <f t="shared" si="67"/>
        <v>0</v>
      </c>
      <c r="E100" s="344"/>
      <c r="F100" s="343"/>
      <c r="G100" s="353">
        <f t="shared" si="68"/>
        <v>0</v>
      </c>
      <c r="H100" s="344"/>
      <c r="I100" s="343"/>
      <c r="J100" s="353">
        <f t="shared" si="69"/>
        <v>0</v>
      </c>
      <c r="K100" s="344"/>
      <c r="L100" s="343"/>
      <c r="M100" s="353">
        <f t="shared" si="70"/>
        <v>0</v>
      </c>
      <c r="N100" s="344"/>
      <c r="O100" s="343"/>
      <c r="P100" s="353">
        <f t="shared" si="71"/>
        <v>0</v>
      </c>
      <c r="Q100" s="344"/>
      <c r="R100" s="343"/>
      <c r="S100" s="353">
        <f t="shared" si="72"/>
        <v>0</v>
      </c>
      <c r="T100" s="344"/>
      <c r="U100" s="343"/>
      <c r="V100" s="353">
        <f t="shared" si="73"/>
        <v>0</v>
      </c>
      <c r="W100" s="344"/>
      <c r="X100" s="343"/>
      <c r="Y100" s="353">
        <f t="shared" si="74"/>
        <v>0</v>
      </c>
      <c r="Z100" s="344"/>
      <c r="AA100" s="343"/>
      <c r="AB100" s="353">
        <f t="shared" si="75"/>
        <v>0</v>
      </c>
      <c r="AC100" s="344"/>
      <c r="AD100" s="343"/>
      <c r="AE100" s="353">
        <f t="shared" si="76"/>
        <v>0</v>
      </c>
      <c r="AF100" s="344"/>
      <c r="AG100" s="360">
        <f t="shared" si="77"/>
        <v>0</v>
      </c>
      <c r="AH100" s="361">
        <f t="shared" si="77"/>
        <v>0</v>
      </c>
      <c r="AI100" s="557">
        <f t="shared" si="77"/>
        <v>0</v>
      </c>
    </row>
    <row r="101" spans="1:38" s="342" customFormat="1" ht="17.25" customHeight="1">
      <c r="A101" s="1347"/>
      <c r="B101" s="1599"/>
      <c r="C101" s="343"/>
      <c r="D101" s="353">
        <f t="shared" si="67"/>
        <v>0</v>
      </c>
      <c r="E101" s="344"/>
      <c r="F101" s="343"/>
      <c r="G101" s="353">
        <f t="shared" si="68"/>
        <v>0</v>
      </c>
      <c r="H101" s="344"/>
      <c r="I101" s="343"/>
      <c r="J101" s="353">
        <f t="shared" si="69"/>
        <v>0</v>
      </c>
      <c r="K101" s="344"/>
      <c r="L101" s="343"/>
      <c r="M101" s="353">
        <f t="shared" si="70"/>
        <v>0</v>
      </c>
      <c r="N101" s="344"/>
      <c r="O101" s="343"/>
      <c r="P101" s="353">
        <f t="shared" si="71"/>
        <v>0</v>
      </c>
      <c r="Q101" s="344"/>
      <c r="R101" s="343"/>
      <c r="S101" s="353">
        <f t="shared" si="72"/>
        <v>0</v>
      </c>
      <c r="T101" s="344"/>
      <c r="U101" s="343"/>
      <c r="V101" s="353">
        <f t="shared" si="73"/>
        <v>0</v>
      </c>
      <c r="W101" s="344"/>
      <c r="X101" s="343"/>
      <c r="Y101" s="353">
        <f t="shared" si="74"/>
        <v>0</v>
      </c>
      <c r="Z101" s="344"/>
      <c r="AA101" s="343"/>
      <c r="AB101" s="353">
        <f t="shared" si="75"/>
        <v>0</v>
      </c>
      <c r="AC101" s="344"/>
      <c r="AD101" s="343"/>
      <c r="AE101" s="353">
        <f t="shared" si="76"/>
        <v>0</v>
      </c>
      <c r="AF101" s="344"/>
      <c r="AG101" s="360">
        <f t="shared" si="77"/>
        <v>0</v>
      </c>
      <c r="AH101" s="361">
        <f t="shared" si="77"/>
        <v>0</v>
      </c>
      <c r="AI101" s="557">
        <f t="shared" si="77"/>
        <v>0</v>
      </c>
    </row>
    <row r="102" spans="1:38" s="342" customFormat="1" ht="17.25" customHeight="1">
      <c r="A102" s="1347"/>
      <c r="B102" s="1599"/>
      <c r="C102" s="343"/>
      <c r="D102" s="353">
        <f t="shared" si="67"/>
        <v>0</v>
      </c>
      <c r="E102" s="344"/>
      <c r="F102" s="343"/>
      <c r="G102" s="353">
        <f t="shared" si="68"/>
        <v>0</v>
      </c>
      <c r="H102" s="344"/>
      <c r="I102" s="343"/>
      <c r="J102" s="353">
        <f t="shared" si="69"/>
        <v>0</v>
      </c>
      <c r="K102" s="344"/>
      <c r="L102" s="343"/>
      <c r="M102" s="353">
        <f t="shared" si="70"/>
        <v>0</v>
      </c>
      <c r="N102" s="344"/>
      <c r="O102" s="343"/>
      <c r="P102" s="353">
        <f t="shared" si="71"/>
        <v>0</v>
      </c>
      <c r="Q102" s="344"/>
      <c r="R102" s="343"/>
      <c r="S102" s="353">
        <f t="shared" si="72"/>
        <v>0</v>
      </c>
      <c r="T102" s="344"/>
      <c r="U102" s="343"/>
      <c r="V102" s="353">
        <f t="shared" si="73"/>
        <v>0</v>
      </c>
      <c r="W102" s="344"/>
      <c r="X102" s="343"/>
      <c r="Y102" s="353">
        <f t="shared" si="74"/>
        <v>0</v>
      </c>
      <c r="Z102" s="344"/>
      <c r="AA102" s="343"/>
      <c r="AB102" s="353">
        <f t="shared" si="75"/>
        <v>0</v>
      </c>
      <c r="AC102" s="344"/>
      <c r="AD102" s="343"/>
      <c r="AE102" s="353">
        <f t="shared" si="76"/>
        <v>0</v>
      </c>
      <c r="AF102" s="344"/>
      <c r="AG102" s="360">
        <f t="shared" si="77"/>
        <v>0</v>
      </c>
      <c r="AH102" s="361">
        <f t="shared" si="77"/>
        <v>0</v>
      </c>
      <c r="AI102" s="557">
        <f t="shared" si="77"/>
        <v>0</v>
      </c>
    </row>
    <row r="103" spans="1:38" s="342" customFormat="1" ht="15" customHeight="1">
      <c r="A103" s="1347"/>
      <c r="B103" s="1599"/>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49999999999999" customHeight="1">
      <c r="A104" s="1349" t="s">
        <v>307</v>
      </c>
      <c r="B104" s="1601"/>
      <c r="C104" s="356">
        <f>ROUND(SUM(C96:C102),0)</f>
        <v>0</v>
      </c>
      <c r="D104" s="353">
        <f t="shared" ref="D104:AF104" si="78">ROUND(SUM(D96:D102),0)</f>
        <v>0</v>
      </c>
      <c r="E104" s="357">
        <f t="shared" si="78"/>
        <v>0</v>
      </c>
      <c r="F104" s="356">
        <f t="shared" si="78"/>
        <v>0</v>
      </c>
      <c r="G104" s="353">
        <f t="shared" si="78"/>
        <v>0</v>
      </c>
      <c r="H104" s="357">
        <f t="shared" si="78"/>
        <v>0</v>
      </c>
      <c r="I104" s="356">
        <f t="shared" si="78"/>
        <v>0</v>
      </c>
      <c r="J104" s="353">
        <f t="shared" si="78"/>
        <v>0</v>
      </c>
      <c r="K104" s="357">
        <f t="shared" si="78"/>
        <v>0</v>
      </c>
      <c r="L104" s="356">
        <f t="shared" si="78"/>
        <v>0</v>
      </c>
      <c r="M104" s="353">
        <f t="shared" si="78"/>
        <v>0</v>
      </c>
      <c r="N104" s="357">
        <f t="shared" si="78"/>
        <v>0</v>
      </c>
      <c r="O104" s="356">
        <f t="shared" si="78"/>
        <v>0</v>
      </c>
      <c r="P104" s="353">
        <f t="shared" si="78"/>
        <v>0</v>
      </c>
      <c r="Q104" s="357">
        <f t="shared" si="78"/>
        <v>0</v>
      </c>
      <c r="R104" s="356">
        <f t="shared" si="78"/>
        <v>0</v>
      </c>
      <c r="S104" s="353">
        <f t="shared" si="78"/>
        <v>0</v>
      </c>
      <c r="T104" s="357">
        <f t="shared" si="78"/>
        <v>0</v>
      </c>
      <c r="U104" s="356">
        <f t="shared" si="78"/>
        <v>0</v>
      </c>
      <c r="V104" s="353">
        <f t="shared" si="78"/>
        <v>0</v>
      </c>
      <c r="W104" s="357">
        <f t="shared" si="78"/>
        <v>0</v>
      </c>
      <c r="X104" s="356">
        <f t="shared" si="78"/>
        <v>0</v>
      </c>
      <c r="Y104" s="353">
        <f t="shared" si="78"/>
        <v>0</v>
      </c>
      <c r="Z104" s="357">
        <f t="shared" si="78"/>
        <v>0</v>
      </c>
      <c r="AA104" s="356">
        <f t="shared" si="78"/>
        <v>0</v>
      </c>
      <c r="AB104" s="353">
        <f t="shared" si="78"/>
        <v>0</v>
      </c>
      <c r="AC104" s="357">
        <f t="shared" si="78"/>
        <v>0</v>
      </c>
      <c r="AD104" s="356">
        <f t="shared" si="78"/>
        <v>0</v>
      </c>
      <c r="AE104" s="353">
        <f t="shared" si="78"/>
        <v>0</v>
      </c>
      <c r="AF104" s="357">
        <f t="shared" si="78"/>
        <v>0</v>
      </c>
      <c r="AG104" s="360">
        <f t="shared" ref="AG104" si="79">SUM(AG96:AG102)</f>
        <v>0</v>
      </c>
      <c r="AH104" s="361">
        <f>SUM(AH96:AH102)</f>
        <v>0</v>
      </c>
      <c r="AI104" s="362">
        <f t="shared" ref="AI104" si="80">SUM(AI96:AI102)</f>
        <v>0</v>
      </c>
    </row>
    <row r="105" spans="1:38" s="342" customFormat="1" ht="20.149999999999999"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49999999999999"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s="227" customFormat="1" ht="15.5">
      <c r="A120" s="485" t="s">
        <v>231</v>
      </c>
      <c r="B120" s="485"/>
      <c r="C120" s="563">
        <f>'Summary (6)'!E87</f>
        <v>1</v>
      </c>
      <c r="D120" s="563">
        <f>'Summary (6)'!F87</f>
        <v>1</v>
      </c>
      <c r="E120" s="563">
        <f>'Summary (6)'!G87</f>
        <v>1</v>
      </c>
      <c r="F120" s="563">
        <f>'Summary (6)'!H87</f>
        <v>2</v>
      </c>
      <c r="G120" s="563">
        <f>'Summary (6)'!I87</f>
        <v>2</v>
      </c>
      <c r="H120" s="563">
        <f>'Summary (6)'!J87</f>
        <v>2</v>
      </c>
      <c r="I120" s="563">
        <f>'Summary (6)'!K87</f>
        <v>3</v>
      </c>
      <c r="J120" s="563">
        <f>'Summary (6)'!L87</f>
        <v>3</v>
      </c>
      <c r="K120" s="563">
        <f>'Summary (6)'!M87</f>
        <v>3</v>
      </c>
      <c r="L120" s="563">
        <f>'Summary (6)'!N87</f>
        <v>4</v>
      </c>
      <c r="M120" s="563">
        <f>'Summary (6)'!O87</f>
        <v>4</v>
      </c>
      <c r="N120" s="563">
        <f>'Summary (6)'!P87</f>
        <v>4</v>
      </c>
      <c r="O120" s="563">
        <f>'Summary (6)'!Q87</f>
        <v>5</v>
      </c>
      <c r="P120" s="563">
        <f>'Summary (6)'!R87</f>
        <v>5</v>
      </c>
      <c r="Q120" s="563">
        <f>'Summary (6)'!S87</f>
        <v>5</v>
      </c>
      <c r="R120" s="563">
        <f>'Summary (6)'!T87</f>
        <v>6</v>
      </c>
      <c r="S120" s="563">
        <f>'Summary (6)'!U87</f>
        <v>6</v>
      </c>
      <c r="T120" s="563">
        <f>'Summary (6)'!V87</f>
        <v>6</v>
      </c>
      <c r="U120" s="563">
        <f>'Summary (6)'!W87</f>
        <v>7</v>
      </c>
      <c r="V120" s="563">
        <f>'Summary (6)'!X87</f>
        <v>7</v>
      </c>
      <c r="W120" s="563">
        <f>'Summary (6)'!Y87</f>
        <v>7</v>
      </c>
      <c r="X120" s="563">
        <f>'Summary (6)'!Z87</f>
        <v>8</v>
      </c>
      <c r="Y120" s="563">
        <f>'Summary (6)'!AA87</f>
        <v>8</v>
      </c>
      <c r="Z120" s="563">
        <f>'Summary (6)'!AB87</f>
        <v>8</v>
      </c>
      <c r="AA120" s="563">
        <f>'Summary (6)'!AC87</f>
        <v>9</v>
      </c>
      <c r="AB120" s="563">
        <f>'Summary (6)'!AD87</f>
        <v>9</v>
      </c>
      <c r="AC120" s="563">
        <f>'Summary (6)'!AE87</f>
        <v>9</v>
      </c>
      <c r="AD120" s="563">
        <f>'Summary (6)'!AF87</f>
        <v>10</v>
      </c>
      <c r="AE120" s="563">
        <f>'Summary (6)'!AG87</f>
        <v>10</v>
      </c>
      <c r="AF120" s="563">
        <f>'Summary (6)'!AH87</f>
        <v>10</v>
      </c>
      <c r="AG120" s="563">
        <f>AE120</f>
        <v>10</v>
      </c>
      <c r="AH120" s="563">
        <f>AF120</f>
        <v>10</v>
      </c>
      <c r="AI120" s="563">
        <f>AG120</f>
        <v>10</v>
      </c>
    </row>
    <row r="121" spans="1:35" s="479" customFormat="1" ht="15.5">
      <c r="A121" s="486" t="s">
        <v>232</v>
      </c>
      <c r="B121" s="486"/>
      <c r="C121" s="564" t="e">
        <f>'Summary (6)'!E88</f>
        <v>#REF!</v>
      </c>
      <c r="D121" s="564" t="e">
        <f>'Summary (6)'!F88</f>
        <v>#REF!</v>
      </c>
      <c r="E121" s="564">
        <f>'Summary (6)'!G88</f>
        <v>45566</v>
      </c>
      <c r="F121" s="564" t="e">
        <f>'Summary (6)'!H88</f>
        <v>#REF!</v>
      </c>
      <c r="G121" s="564" t="e">
        <f>'Summary (6)'!I88</f>
        <v>#REF!</v>
      </c>
      <c r="H121" s="564">
        <f>'Summary (6)'!J88</f>
        <v>45839</v>
      </c>
      <c r="I121" s="564" t="e">
        <f>'Summary (6)'!K88</f>
        <v>#REF!</v>
      </c>
      <c r="J121" s="564" t="e">
        <f>'Summary (6)'!L88</f>
        <v>#REF!</v>
      </c>
      <c r="K121" s="564">
        <f>'Summary (6)'!M88</f>
        <v>46204</v>
      </c>
      <c r="L121" s="564" t="e">
        <f>'Summary (6)'!N88</f>
        <v>#REF!</v>
      </c>
      <c r="M121" s="564" t="e">
        <f>'Summary (6)'!O88</f>
        <v>#REF!</v>
      </c>
      <c r="N121" s="564">
        <f>'Summary (6)'!P88</f>
        <v>46569</v>
      </c>
      <c r="O121" s="564" t="e">
        <f>'Summary (6)'!Q88</f>
        <v>#REF!</v>
      </c>
      <c r="P121" s="564" t="e">
        <f>'Summary (6)'!R88</f>
        <v>#REF!</v>
      </c>
      <c r="Q121" s="564">
        <f>'Summary (6)'!S88</f>
        <v>46935</v>
      </c>
      <c r="R121" s="564" t="e">
        <f>'Summary (6)'!T88</f>
        <v>#REF!</v>
      </c>
      <c r="S121" s="564" t="e">
        <f>'Summary (6)'!U88</f>
        <v>#REF!</v>
      </c>
      <c r="T121" s="564" t="e">
        <f>'Summary (6)'!V88</f>
        <v>#REF!</v>
      </c>
      <c r="U121" s="564" t="e">
        <f>'Summary (6)'!W88</f>
        <v>#REF!</v>
      </c>
      <c r="V121" s="564" t="e">
        <f>'Summary (6)'!X88</f>
        <v>#REF!</v>
      </c>
      <c r="W121" s="564" t="e">
        <f>'Summary (6)'!Y88</f>
        <v>#REF!</v>
      </c>
      <c r="X121" s="564" t="e">
        <f>'Summary (6)'!Z88</f>
        <v>#REF!</v>
      </c>
      <c r="Y121" s="564" t="e">
        <f>'Summary (6)'!AA88</f>
        <v>#REF!</v>
      </c>
      <c r="Z121" s="564" t="e">
        <f>'Summary (6)'!AB88</f>
        <v>#REF!</v>
      </c>
      <c r="AA121" s="564" t="e">
        <f>'Summary (6)'!AC88</f>
        <v>#REF!</v>
      </c>
      <c r="AB121" s="564" t="e">
        <f>'Summary (6)'!AD88</f>
        <v>#REF!</v>
      </c>
      <c r="AC121" s="564" t="e">
        <f>'Summary (6)'!AE88</f>
        <v>#REF!</v>
      </c>
      <c r="AD121" s="564" t="e">
        <f>'Summary (6)'!AF88</f>
        <v>#REF!</v>
      </c>
      <c r="AE121" s="564" t="e">
        <f>'Summary (6)'!AG88</f>
        <v>#REF!</v>
      </c>
      <c r="AF121" s="564" t="e">
        <f>'Summary (6)'!AH88</f>
        <v>#REF!</v>
      </c>
      <c r="AG121" s="564">
        <f>'Summary (6)'!AI88</f>
        <v>45566</v>
      </c>
      <c r="AH121" s="564">
        <f>'Summary (6)'!AJ88</f>
        <v>45566</v>
      </c>
      <c r="AI121" s="564">
        <f>'Summary (6)'!AK88</f>
        <v>45566</v>
      </c>
    </row>
    <row r="122" spans="1:35" s="479" customFormat="1" ht="15.5">
      <c r="A122" s="486" t="s">
        <v>233</v>
      </c>
      <c r="B122" s="486"/>
      <c r="C122" s="564" t="e">
        <f>'Summary (6)'!E89</f>
        <v>#REF!</v>
      </c>
      <c r="D122" s="564" t="e">
        <f>'Summary (6)'!F89</f>
        <v>#REF!</v>
      </c>
      <c r="E122" s="564">
        <f>'Summary (6)'!G89</f>
        <v>45838</v>
      </c>
      <c r="F122" s="564" t="e">
        <f>'Summary (6)'!H89</f>
        <v>#REF!</v>
      </c>
      <c r="G122" s="564" t="e">
        <f>'Summary (6)'!I89</f>
        <v>#REF!</v>
      </c>
      <c r="H122" s="564">
        <f>'Summary (6)'!J89</f>
        <v>46203</v>
      </c>
      <c r="I122" s="564" t="e">
        <f>'Summary (6)'!K89</f>
        <v>#REF!</v>
      </c>
      <c r="J122" s="564" t="e">
        <f>'Summary (6)'!L89</f>
        <v>#REF!</v>
      </c>
      <c r="K122" s="564">
        <f>'Summary (6)'!M89</f>
        <v>46568</v>
      </c>
      <c r="L122" s="564" t="e">
        <f>'Summary (6)'!N89</f>
        <v>#REF!</v>
      </c>
      <c r="M122" s="564" t="e">
        <f>'Summary (6)'!O89</f>
        <v>#REF!</v>
      </c>
      <c r="N122" s="564">
        <f>'Summary (6)'!P89</f>
        <v>46934</v>
      </c>
      <c r="O122" s="564" t="e">
        <f>'Summary (6)'!Q89</f>
        <v>#REF!</v>
      </c>
      <c r="P122" s="564" t="e">
        <f>'Summary (6)'!R89</f>
        <v>#REF!</v>
      </c>
      <c r="Q122" s="564">
        <f>'Summary (6)'!S89</f>
        <v>47299</v>
      </c>
      <c r="R122" s="564" t="e">
        <f>'Summary (6)'!T89</f>
        <v>#REF!</v>
      </c>
      <c r="S122" s="564" t="e">
        <f>'Summary (6)'!U89</f>
        <v>#REF!</v>
      </c>
      <c r="T122" s="564" t="e">
        <f>'Summary (6)'!V89</f>
        <v>#REF!</v>
      </c>
      <c r="U122" s="564" t="e">
        <f>'Summary (6)'!W89</f>
        <v>#REF!</v>
      </c>
      <c r="V122" s="564" t="e">
        <f>'Summary (6)'!X89</f>
        <v>#REF!</v>
      </c>
      <c r="W122" s="564" t="e">
        <f>'Summary (6)'!Y89</f>
        <v>#REF!</v>
      </c>
      <c r="X122" s="564" t="e">
        <f>'Summary (6)'!Z89</f>
        <v>#REF!</v>
      </c>
      <c r="Y122" s="564" t="e">
        <f>'Summary (6)'!AA89</f>
        <v>#REF!</v>
      </c>
      <c r="Z122" s="564" t="e">
        <f>'Summary (6)'!AB89</f>
        <v>#REF!</v>
      </c>
      <c r="AA122" s="564" t="e">
        <f>'Summary (6)'!AC89</f>
        <v>#REF!</v>
      </c>
      <c r="AB122" s="564" t="e">
        <f>'Summary (6)'!AD89</f>
        <v>#REF!</v>
      </c>
      <c r="AC122" s="564" t="e">
        <f>'Summary (6)'!AE89</f>
        <v>#REF!</v>
      </c>
      <c r="AD122" s="564" t="e">
        <f>'Summary (6)'!AF89</f>
        <v>#REF!</v>
      </c>
      <c r="AE122" s="564" t="e">
        <f>'Summary (6)'!AG89</f>
        <v>#REF!</v>
      </c>
      <c r="AF122" s="564" t="e">
        <f>'Summary (6)'!AH89</f>
        <v>#REF!</v>
      </c>
      <c r="AG122" s="564">
        <f>'Summary (6)'!AI89</f>
        <v>47391</v>
      </c>
      <c r="AH122" s="564">
        <f>'Summary (6)'!AJ89</f>
        <v>47391</v>
      </c>
      <c r="AI122" s="564">
        <f>'Summary (6)'!AK89</f>
        <v>47391</v>
      </c>
    </row>
    <row r="123" spans="1:35" s="227" customFormat="1" ht="15.5">
      <c r="A123" s="485" t="s">
        <v>220</v>
      </c>
      <c r="B123" s="485"/>
      <c r="C123" s="564">
        <f>'Summary (6)'!E90</f>
        <v>0</v>
      </c>
      <c r="D123" s="564">
        <f>'Summary (6)'!F90</f>
        <v>0</v>
      </c>
      <c r="E123" s="564">
        <f>'Summary (6)'!G90</f>
        <v>0</v>
      </c>
      <c r="F123" s="564">
        <f>'Summary (6)'!H90</f>
        <v>0</v>
      </c>
      <c r="G123" s="564">
        <f>'Summary (6)'!I90</f>
        <v>0</v>
      </c>
      <c r="H123" s="564">
        <f>'Summary (6)'!J90</f>
        <v>0</v>
      </c>
      <c r="I123" s="564">
        <f>'Summary (6)'!K90</f>
        <v>0</v>
      </c>
      <c r="J123" s="564">
        <f>'Summary (6)'!L90</f>
        <v>0</v>
      </c>
      <c r="K123" s="564">
        <f>'Summary (6)'!M90</f>
        <v>0</v>
      </c>
      <c r="L123" s="564">
        <f>'Summary (6)'!N90</f>
        <v>0</v>
      </c>
      <c r="M123" s="564">
        <f>'Summary (6)'!O90</f>
        <v>0</v>
      </c>
      <c r="N123" s="564">
        <f>'Summary (6)'!P90</f>
        <v>0</v>
      </c>
      <c r="O123" s="564">
        <f>'Summary (6)'!Q90</f>
        <v>0</v>
      </c>
      <c r="P123" s="564">
        <f>'Summary (6)'!R90</f>
        <v>0</v>
      </c>
      <c r="Q123" s="564">
        <f>'Summary (6)'!S90</f>
        <v>0</v>
      </c>
      <c r="R123" s="564">
        <f>'Summary (6)'!T90</f>
        <v>0</v>
      </c>
      <c r="S123" s="564">
        <f>'Summary (6)'!U90</f>
        <v>0</v>
      </c>
      <c r="T123" s="564">
        <f>'Summary (6)'!V90</f>
        <v>0</v>
      </c>
      <c r="U123" s="564">
        <f>'Summary (6)'!W90</f>
        <v>0</v>
      </c>
      <c r="V123" s="564">
        <f>'Summary (6)'!X90</f>
        <v>0</v>
      </c>
      <c r="W123" s="564">
        <f>'Summary (6)'!Y90</f>
        <v>0</v>
      </c>
      <c r="X123" s="564">
        <f>'Summary (6)'!Z90</f>
        <v>0</v>
      </c>
      <c r="Y123" s="564">
        <f>'Summary (6)'!AA90</f>
        <v>0</v>
      </c>
      <c r="Z123" s="564">
        <f>'Summary (6)'!AB90</f>
        <v>0</v>
      </c>
      <c r="AA123" s="564">
        <f>'Summary (6)'!AC90</f>
        <v>0</v>
      </c>
      <c r="AB123" s="564">
        <f>'Summary (6)'!AD90</f>
        <v>0</v>
      </c>
      <c r="AC123" s="564">
        <f>'Summary (6)'!AE90</f>
        <v>0</v>
      </c>
      <c r="AD123" s="564">
        <f>'Summary (6)'!AF90</f>
        <v>0</v>
      </c>
      <c r="AE123" s="564">
        <f>'Summary (6)'!AG90</f>
        <v>0</v>
      </c>
      <c r="AF123" s="564">
        <f>'Summary (6)'!AH90</f>
        <v>0</v>
      </c>
      <c r="AG123" s="564">
        <f>'Summary (6)'!AI90</f>
        <v>0</v>
      </c>
      <c r="AH123" s="564">
        <f>'Summary (6)'!AJ90</f>
        <v>0</v>
      </c>
      <c r="AI123" s="564">
        <f>'Summary (6)'!AK90</f>
        <v>0</v>
      </c>
    </row>
    <row r="124" spans="1:35" s="227" customFormat="1" ht="15.5">
      <c r="A124" s="487" t="s">
        <v>234</v>
      </c>
      <c r="B124" s="487"/>
      <c r="C124" s="565" t="e">
        <f>'Summary (6)'!E91</f>
        <v>#REF!</v>
      </c>
      <c r="D124" s="565" t="e">
        <f>'Summary (6)'!F91</f>
        <v>#REF!</v>
      </c>
      <c r="E124" s="565" t="e">
        <f>'Summary (6)'!G91</f>
        <v>#REF!</v>
      </c>
      <c r="F124" s="565" t="e">
        <f>'Summary (6)'!H91</f>
        <v>#REF!</v>
      </c>
      <c r="G124" s="565" t="e">
        <f>'Summary (6)'!I91</f>
        <v>#REF!</v>
      </c>
      <c r="H124" s="565" t="e">
        <f>'Summary (6)'!J91</f>
        <v>#REF!</v>
      </c>
      <c r="I124" s="565" t="e">
        <f>'Summary (6)'!K91</f>
        <v>#REF!</v>
      </c>
      <c r="J124" s="565" t="e">
        <f>'Summary (6)'!L91</f>
        <v>#REF!</v>
      </c>
      <c r="K124" s="565" t="e">
        <f>'Summary (6)'!M91</f>
        <v>#REF!</v>
      </c>
      <c r="L124" s="565" t="e">
        <f>'Summary (6)'!N91</f>
        <v>#REF!</v>
      </c>
      <c r="M124" s="565" t="e">
        <f>'Summary (6)'!O91</f>
        <v>#REF!</v>
      </c>
      <c r="N124" s="565" t="e">
        <f>'Summary (6)'!P91</f>
        <v>#REF!</v>
      </c>
      <c r="O124" s="565" t="e">
        <f>'Summary (6)'!Q91</f>
        <v>#REF!</v>
      </c>
      <c r="P124" s="565" t="e">
        <f>'Summary (6)'!R91</f>
        <v>#REF!</v>
      </c>
      <c r="Q124" s="565" t="e">
        <f>'Summary (6)'!S91</f>
        <v>#REF!</v>
      </c>
      <c r="R124" s="565" t="e">
        <f>'Summary (6)'!T91</f>
        <v>#REF!</v>
      </c>
      <c r="S124" s="565" t="e">
        <f>'Summary (6)'!U91</f>
        <v>#REF!</v>
      </c>
      <c r="T124" s="565" t="e">
        <f>'Summary (6)'!V91</f>
        <v>#REF!</v>
      </c>
      <c r="U124" s="565" t="e">
        <f>'Summary (6)'!W91</f>
        <v>#REF!</v>
      </c>
      <c r="V124" s="565" t="e">
        <f>'Summary (6)'!X91</f>
        <v>#REF!</v>
      </c>
      <c r="W124" s="565" t="e">
        <f>'Summary (6)'!Y91</f>
        <v>#REF!</v>
      </c>
      <c r="X124" s="565" t="e">
        <f>'Summary (6)'!Z91</f>
        <v>#REF!</v>
      </c>
      <c r="Y124" s="565" t="e">
        <f>'Summary (6)'!AA91</f>
        <v>#REF!</v>
      </c>
      <c r="Z124" s="565" t="e">
        <f>'Summary (6)'!AB91</f>
        <v>#REF!</v>
      </c>
      <c r="AA124" s="565" t="e">
        <f>'Summary (6)'!AC91</f>
        <v>#REF!</v>
      </c>
      <c r="AB124" s="565" t="e">
        <f>'Summary (6)'!AD91</f>
        <v>#REF!</v>
      </c>
      <c r="AC124" s="565" t="e">
        <f>'Summary (6)'!AE91</f>
        <v>#REF!</v>
      </c>
      <c r="AD124" s="565" t="e">
        <f>'Summary (6)'!AF91</f>
        <v>#REF!</v>
      </c>
      <c r="AE124" s="565" t="e">
        <f>'Summary (6)'!AG91</f>
        <v>#REF!</v>
      </c>
      <c r="AF124" s="565" t="e">
        <f>'Summary (6)'!AH91</f>
        <v>#REF!</v>
      </c>
    </row>
    <row r="125" spans="1:35" s="524" customFormat="1">
      <c r="A125" s="523" t="s">
        <v>309</v>
      </c>
      <c r="B125" s="523"/>
      <c r="C125" s="525">
        <f>'Summary (6)'!E26</f>
        <v>0</v>
      </c>
      <c r="D125" s="525">
        <f>'Summary (6)'!F26</f>
        <v>0</v>
      </c>
      <c r="E125" s="525">
        <f>'Summary (6)'!G26</f>
        <v>0</v>
      </c>
      <c r="F125" s="525">
        <f>'Summary (6)'!H26</f>
        <v>0</v>
      </c>
      <c r="G125" s="525">
        <f>'Summary (6)'!I26</f>
        <v>0</v>
      </c>
      <c r="H125" s="525">
        <f>'Summary (6)'!J26</f>
        <v>0</v>
      </c>
      <c r="I125" s="525">
        <f>'Summary (6)'!K26</f>
        <v>0</v>
      </c>
      <c r="J125" s="525">
        <f>'Summary (6)'!L26</f>
        <v>0</v>
      </c>
      <c r="K125" s="525">
        <f>'Summary (6)'!M26</f>
        <v>0</v>
      </c>
      <c r="L125" s="525">
        <f>'Summary (6)'!N26</f>
        <v>0</v>
      </c>
      <c r="M125" s="525">
        <f>'Summary (6)'!O26</f>
        <v>0</v>
      </c>
      <c r="N125" s="525">
        <f>'Summary (6)'!P26</f>
        <v>0</v>
      </c>
      <c r="O125" s="525">
        <f>'Summary (6)'!Q26</f>
        <v>0</v>
      </c>
      <c r="P125" s="525">
        <f>'Summary (6)'!R26</f>
        <v>0</v>
      </c>
      <c r="Q125" s="525">
        <f>'Summary (6)'!S26</f>
        <v>0</v>
      </c>
      <c r="R125" s="525">
        <f>'Summary (6)'!T26</f>
        <v>0</v>
      </c>
      <c r="S125" s="525">
        <f>'Summary (6)'!U26</f>
        <v>0</v>
      </c>
      <c r="T125" s="525">
        <f>'Summary (6)'!V26</f>
        <v>0</v>
      </c>
      <c r="U125" s="525">
        <f>'Summary (6)'!W26</f>
        <v>0</v>
      </c>
      <c r="V125" s="525">
        <f>'Summary (6)'!X26</f>
        <v>0</v>
      </c>
      <c r="W125" s="525">
        <f>'Summary (6)'!Y26</f>
        <v>0</v>
      </c>
      <c r="X125" s="525">
        <f>'Summary (6)'!Z26</f>
        <v>0</v>
      </c>
      <c r="Y125" s="525">
        <f>'Summary (6)'!AA26</f>
        <v>0</v>
      </c>
      <c r="Z125" s="525">
        <f>'Summary (6)'!AB26</f>
        <v>0</v>
      </c>
      <c r="AA125" s="525">
        <f>'Summary (6)'!AC26</f>
        <v>0</v>
      </c>
      <c r="AB125" s="525">
        <f>'Summary (6)'!AD26</f>
        <v>0</v>
      </c>
      <c r="AC125" s="525">
        <f>'Summary (6)'!AE26</f>
        <v>0</v>
      </c>
      <c r="AD125" s="525">
        <f>'Summary (6)'!AF26</f>
        <v>0</v>
      </c>
      <c r="AE125" s="525">
        <f>'Summary (6)'!AG26</f>
        <v>0</v>
      </c>
      <c r="AF125" s="525">
        <f>'Summary (6)'!AH26</f>
        <v>0</v>
      </c>
      <c r="AG125" s="522"/>
      <c r="AH125" s="522"/>
      <c r="AI125" s="522"/>
    </row>
  </sheetData>
  <sheetProtection formatCells="0" formatColumns="0" formatRows="0" insertHyperlinks="0" sort="0" autoFilter="0" pivotTables="0"/>
  <mergeCells count="111">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23 C26:AF81">
    <cfRule type="expression" dxfId="261" priority="3">
      <formula>$A14=""</formula>
    </cfRule>
  </conditionalFormatting>
  <conditionalFormatting sqref="C14:AF106">
    <cfRule type="expression" dxfId="260" priority="2">
      <formula>C$123&gt;C$122</formula>
    </cfRule>
  </conditionalFormatting>
  <conditionalFormatting sqref="C24:AF24">
    <cfRule type="expression" dxfId="259" priority="349">
      <formula>#REF!=""</formula>
    </cfRule>
  </conditionalFormatting>
  <conditionalFormatting sqref="C25:AF25">
    <cfRule type="expression" dxfId="258" priority="348">
      <formula>$A24=""</formula>
    </cfRule>
  </conditionalFormatting>
  <conditionalFormatting sqref="C82:AF102">
    <cfRule type="expression" dxfId="257"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56" priority="16">
      <formula>LEN(TRIM(E14))=0</formula>
    </cfRule>
  </conditionalFormatting>
  <conditionalFormatting sqref="F91">
    <cfRule type="containsBlanks" dxfId="255" priority="12">
      <formula>LEN(TRIM(F91))=0</formula>
    </cfRule>
  </conditionalFormatting>
  <conditionalFormatting sqref="I91">
    <cfRule type="containsBlanks" dxfId="254" priority="11">
      <formula>LEN(TRIM(I91))=0</formula>
    </cfRule>
  </conditionalFormatting>
  <conditionalFormatting sqref="L91">
    <cfRule type="containsBlanks" dxfId="253" priority="10">
      <formula>LEN(TRIM(L91))=0</formula>
    </cfRule>
  </conditionalFormatting>
  <conditionalFormatting sqref="O91">
    <cfRule type="containsBlanks" dxfId="252" priority="9">
      <formula>LEN(TRIM(O91))=0</formula>
    </cfRule>
  </conditionalFormatting>
  <conditionalFormatting sqref="R91">
    <cfRule type="containsBlanks" dxfId="251" priority="8">
      <formula>LEN(TRIM(R91))=0</formula>
    </cfRule>
  </conditionalFormatting>
  <conditionalFormatting sqref="U91">
    <cfRule type="containsBlanks" dxfId="250" priority="7">
      <formula>LEN(TRIM(U91))=0</formula>
    </cfRule>
  </conditionalFormatting>
  <conditionalFormatting sqref="X91">
    <cfRule type="containsBlanks" dxfId="249" priority="6">
      <formula>LEN(TRIM(X91))=0</formula>
    </cfRule>
  </conditionalFormatting>
  <conditionalFormatting sqref="AA91">
    <cfRule type="containsBlanks" dxfId="248" priority="5">
      <formula>LEN(TRIM(AA91))=0</formula>
    </cfRule>
  </conditionalFormatting>
  <conditionalFormatting sqref="AD91">
    <cfRule type="containsBlanks" dxfId="247" priority="4">
      <formula>LEN(TRIM(AD91))=0</formula>
    </cfRule>
  </conditionalFormatting>
  <dataValidations disablePrompts="1" count="1">
    <dataValidation type="whole" allowBlank="1" showInputMessage="1" showErrorMessage="1" sqref="AC57:AC66 Z57:Z66 W57:W66 T57:T66 Q57:Q66 N57:N66 K57:K66 H57:H66 E57:E66 AF57:AF66" xr:uid="{812F562B-15B9-4463-B294-804B4374C8BD}">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78" id="{469CECBC-0E38-4FC8-B167-8F41309953A7}">
            <xm:f>C$120&gt;'Summary - SS'!#REF!</xm:f>
            <x14:dxf>
              <fill>
                <patternFill>
                  <bgColor theme="0" tint="-0.499984740745262"/>
                </patternFill>
              </fill>
            </x14:dxf>
          </x14:cfRule>
          <xm:sqref>C9:AF106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customWidth="1"/>
    <col min="7" max="7" width="16" style="703" customWidth="1"/>
    <col min="8" max="8" width="20.54296875" style="703" customWidth="1"/>
    <col min="9" max="9" width="20.54296875" style="8" customWidth="1"/>
    <col min="10" max="10" width="19.7265625" style="8" customWidth="1"/>
    <col min="11" max="16384" width="10.81640625" style="8"/>
  </cols>
  <sheetData>
    <row r="1" spans="1:10" ht="13.5" thickBot="1">
      <c r="A1" s="9" t="s">
        <v>325</v>
      </c>
      <c r="B1" s="1567" t="s">
        <v>326</v>
      </c>
      <c r="C1" s="1567"/>
      <c r="I1" s="685" t="s">
        <v>327</v>
      </c>
      <c r="J1" s="686" t="s">
        <v>328</v>
      </c>
    </row>
    <row r="2" spans="1:10" ht="27.75" customHeight="1" thickBot="1">
      <c r="A2" s="223">
        <f>'Summary (6)'!B12</f>
        <v>0</v>
      </c>
      <c r="B2" s="1645"/>
      <c r="C2" s="1646"/>
      <c r="D2" s="665"/>
      <c r="F2" s="207"/>
      <c r="I2" s="687" t="str">
        <f>IFERROR(VLOOKUP(B2,'Dropdown Lists'!F:G,2,FALSE), "auto-populate")</f>
        <v>auto-populate</v>
      </c>
      <c r="J2" s="688" t="str">
        <f>IFERROR(VLOOKUP(B2,'Dropdown Lists'!F:H,3,FALSE),"auto-populate")</f>
        <v>auto-populate</v>
      </c>
    </row>
    <row r="3" spans="1:10" s="4" customFormat="1" ht="39">
      <c r="A3" s="718" t="s">
        <v>329</v>
      </c>
      <c r="B3" s="211" t="s">
        <v>317</v>
      </c>
      <c r="C3" s="212" t="s">
        <v>318</v>
      </c>
      <c r="D3" s="211" t="s">
        <v>330</v>
      </c>
      <c r="E3" s="211" t="s">
        <v>331</v>
      </c>
      <c r="F3" s="663" t="s">
        <v>332</v>
      </c>
      <c r="G3" s="704"/>
      <c r="H3" s="704"/>
      <c r="I3" s="14"/>
    </row>
    <row r="4" spans="1:10">
      <c r="A4" s="826">
        <f>'Salary Detail (6)'!A15</f>
        <v>0</v>
      </c>
      <c r="B4" s="6" t="e">
        <f t="array" ref="B4">INDEX('Salary Detail (6)'!$C15:$BT15,0,MATCH(1,('Salary Detail (6)'!$C$14:$BT$14='Budget Narrative (6)'!$B$3)*('Salary Detail (6)'!$C$75:$BT$75='Budget Narrative (6)'!$I$2),0))</f>
        <v>#N/A</v>
      </c>
      <c r="C4" s="195" t="e">
        <f t="array" ref="C4">INDEX('Salary Detail (6)'!$C15:$BT15,0,MATCH(1,('Salary Detail (6)'!$C$13:$BT$13="New")*('Salary Detail (6)'!$C$75:$BT$75='Budget Narrative (6)'!$I$2),0))</f>
        <v>#N/A</v>
      </c>
      <c r="D4" s="653"/>
      <c r="E4" s="653"/>
      <c r="F4" s="664"/>
      <c r="I4" s="7"/>
      <c r="J4" s="14"/>
    </row>
    <row r="5" spans="1:10">
      <c r="A5" s="826">
        <f>'Salary Detail (6)'!A16</f>
        <v>0</v>
      </c>
      <c r="B5" s="6" t="e">
        <f t="array" ref="B5">INDEX('Salary Detail (6)'!$C16:$BT16,0,MATCH(1,('Salary Detail (6)'!$C$14:$BT$14='Budget Narrative (6)'!$B$3)*('Salary Detail (6)'!$C$75:$BT$75='Budget Narrative (6)'!$I$2),0))</f>
        <v>#N/A</v>
      </c>
      <c r="C5" s="195" t="e">
        <f t="array" ref="C5">INDEX('Salary Detail (6)'!$C16:$BT16,0,MATCH(1,('Salary Detail (6)'!$C$13:$BT$13="New")*('Salary Detail (6)'!$C$75:$BT$75='Budget Narrative (6)'!$I$2),0))</f>
        <v>#N/A</v>
      </c>
      <c r="D5" s="653"/>
      <c r="E5" s="10"/>
      <c r="F5" s="664"/>
      <c r="I5" s="208"/>
      <c r="J5" s="14"/>
    </row>
    <row r="6" spans="1:10">
      <c r="A6" s="826">
        <f>'Salary Detail (6)'!A17</f>
        <v>0</v>
      </c>
      <c r="B6" s="6" t="e">
        <f t="array" ref="B6">INDEX('Salary Detail (6)'!$C17:$BT17,0,MATCH(1,('Salary Detail (6)'!$C$14:$BT$14='Budget Narrative (6)'!$B$3)*('Salary Detail (6)'!$C$75:$BT$75='Budget Narrative (6)'!$I$2),0))</f>
        <v>#N/A</v>
      </c>
      <c r="C6" s="195" t="e">
        <f t="array" ref="C6">INDEX('Salary Detail (6)'!$C17:$BT17,0,MATCH(1,('Salary Detail (6)'!$C$13:$BT$13="New")*('Salary Detail (6)'!$C$75:$BT$75='Budget Narrative (6)'!$I$2),0))</f>
        <v>#N/A</v>
      </c>
      <c r="D6" s="653"/>
      <c r="E6" s="10"/>
      <c r="F6" s="664"/>
      <c r="I6" s="209"/>
      <c r="J6" s="14"/>
    </row>
    <row r="7" spans="1:10">
      <c r="A7" s="826">
        <f>'Salary Detail (6)'!A18</f>
        <v>0</v>
      </c>
      <c r="B7" s="6" t="e">
        <f t="array" ref="B7">INDEX('Salary Detail (6)'!$C18:$BT18,0,MATCH(1,('Salary Detail (6)'!$C$14:$BT$14='Budget Narrative (6)'!$B$3)*('Salary Detail (6)'!$C$75:$BT$75='Budget Narrative (6)'!$I$2),0))</f>
        <v>#N/A</v>
      </c>
      <c r="C7" s="195" t="e">
        <f t="array" ref="C7">INDEX('Salary Detail (6)'!$C18:$BT18,0,MATCH(1,('Salary Detail (6)'!$C$13:$BT$13="New")*('Salary Detail (6)'!$C$75:$BT$75='Budget Narrative (6)'!$I$2),0))</f>
        <v>#N/A</v>
      </c>
      <c r="D7" s="653"/>
      <c r="E7" s="10"/>
      <c r="F7" s="664"/>
      <c r="I7" s="7"/>
      <c r="J7" s="14"/>
    </row>
    <row r="8" spans="1:10">
      <c r="A8" s="826">
        <f>'Salary Detail (6)'!A19</f>
        <v>0</v>
      </c>
      <c r="B8" s="6" t="e">
        <f t="array" ref="B8">INDEX('Salary Detail (6)'!$C19:$BT19,0,MATCH(1,('Salary Detail (6)'!$C$14:$BT$14='Budget Narrative (6)'!$B$3)*('Salary Detail (6)'!$C$75:$BT$75='Budget Narrative (6)'!$I$2),0))</f>
        <v>#N/A</v>
      </c>
      <c r="C8" s="195" t="e">
        <f t="array" ref="C8">INDEX('Salary Detail (6)'!$C19:$BT19,0,MATCH(1,('Salary Detail (6)'!$C$13:$BT$13="New")*('Salary Detail (6)'!$C$75:$BT$75='Budget Narrative (6)'!$I$2),0))</f>
        <v>#N/A</v>
      </c>
      <c r="D8" s="653"/>
      <c r="E8" s="10"/>
      <c r="F8" s="664"/>
      <c r="I8" s="7"/>
      <c r="J8" s="14"/>
    </row>
    <row r="9" spans="1:10">
      <c r="A9" s="826">
        <f>'Salary Detail (6)'!A20</f>
        <v>0</v>
      </c>
      <c r="B9" s="6" t="e">
        <f t="array" ref="B9">INDEX('Salary Detail (6)'!$C20:$BT20,0,MATCH(1,('Salary Detail (6)'!$C$14:$BT$14='Budget Narrative (6)'!$B$3)*('Salary Detail (6)'!$C$75:$BT$75='Budget Narrative (6)'!$I$2),0))</f>
        <v>#N/A</v>
      </c>
      <c r="C9" s="195" t="e">
        <f t="array" ref="C9">INDEX('Salary Detail (6)'!$C20:$BT20,0,MATCH(1,('Salary Detail (6)'!$C$13:$BT$13="New")*('Salary Detail (6)'!$C$75:$BT$75='Budget Narrative (6)'!$I$2),0))</f>
        <v>#N/A</v>
      </c>
      <c r="D9" s="653"/>
      <c r="E9" s="10"/>
      <c r="F9" s="664"/>
      <c r="I9" s="7"/>
      <c r="J9" s="14"/>
    </row>
    <row r="10" spans="1:10">
      <c r="A10" s="826">
        <f>'Salary Detail (6)'!A21</f>
        <v>0</v>
      </c>
      <c r="B10" s="6" t="e">
        <f t="array" ref="B10">INDEX('Salary Detail (6)'!$C21:$BT21,0,MATCH(1,('Salary Detail (6)'!$C$14:$BT$14='Budget Narrative (6)'!$B$3)*('Salary Detail (6)'!$C$75:$BT$75='Budget Narrative (6)'!$I$2),0))</f>
        <v>#N/A</v>
      </c>
      <c r="C10" s="195" t="e">
        <f t="array" ref="C10">INDEX('Salary Detail (6)'!$C21:$BT21,0,MATCH(1,('Salary Detail (6)'!$C$13:$BT$13="New")*('Salary Detail (6)'!$C$75:$BT$75='Budget Narrative (6)'!$I$2),0))</f>
        <v>#N/A</v>
      </c>
      <c r="D10" s="653"/>
      <c r="E10" s="10"/>
      <c r="F10" s="664"/>
      <c r="I10" s="7"/>
      <c r="J10" s="14"/>
    </row>
    <row r="11" spans="1:10">
      <c r="A11" s="826">
        <f>'Salary Detail (6)'!A22</f>
        <v>0</v>
      </c>
      <c r="B11" s="6" t="e">
        <f t="array" ref="B11">INDEX('Salary Detail (6)'!$C22:$BT22,0,MATCH(1,('Salary Detail (6)'!$C$14:$BT$14='Budget Narrative (6)'!$B$3)*('Salary Detail (6)'!$C$75:$BT$75='Budget Narrative (6)'!$I$2),0))</f>
        <v>#N/A</v>
      </c>
      <c r="C11" s="195" t="e">
        <f t="array" ref="C11">INDEX('Salary Detail (6)'!$C22:$BT22,0,MATCH(1,('Salary Detail (6)'!$C$13:$BT$13="New")*('Salary Detail (6)'!$C$75:$BT$75='Budget Narrative (6)'!$I$2),0))</f>
        <v>#N/A</v>
      </c>
      <c r="D11" s="653"/>
      <c r="E11" s="10"/>
      <c r="F11" s="664"/>
      <c r="I11" s="7"/>
      <c r="J11" s="14"/>
    </row>
    <row r="12" spans="1:10">
      <c r="A12" s="826">
        <f>'Salary Detail (6)'!A23</f>
        <v>0</v>
      </c>
      <c r="B12" s="6" t="e">
        <f t="array" ref="B12">INDEX('Salary Detail (6)'!$C23:$BT23,0,MATCH(1,('Salary Detail (6)'!$C$14:$BT$14='Budget Narrative (6)'!$B$3)*('Salary Detail (6)'!$C$75:$BT$75='Budget Narrative (6)'!$I$2),0))</f>
        <v>#N/A</v>
      </c>
      <c r="C12" s="195" t="e">
        <f t="array" ref="C12">INDEX('Salary Detail (6)'!$C23:$BT23,0,MATCH(1,('Salary Detail (6)'!$C$13:$BT$13="New")*('Salary Detail (6)'!$C$75:$BT$75='Budget Narrative (6)'!$I$2),0))</f>
        <v>#N/A</v>
      </c>
      <c r="D12" s="653"/>
      <c r="E12" s="10"/>
      <c r="F12" s="664"/>
      <c r="I12" s="7"/>
      <c r="J12" s="14"/>
    </row>
    <row r="13" spans="1:10">
      <c r="A13" s="826">
        <f>'Salary Detail (6)'!A24</f>
        <v>0</v>
      </c>
      <c r="B13" s="6" t="e">
        <f t="array" ref="B13">INDEX('Salary Detail (6)'!$C24:$BT24,0,MATCH(1,('Salary Detail (6)'!$C$14:$BT$14='Budget Narrative (6)'!$B$3)*('Salary Detail (6)'!$C$75:$BT$75='Budget Narrative (6)'!$I$2),0))</f>
        <v>#N/A</v>
      </c>
      <c r="C13" s="195" t="e">
        <f t="array" ref="C13">INDEX('Salary Detail (6)'!$C24:$BT24,0,MATCH(1,('Salary Detail (6)'!$C$13:$BT$13="New")*('Salary Detail (6)'!$C$75:$BT$75='Budget Narrative (6)'!$I$2),0))</f>
        <v>#N/A</v>
      </c>
      <c r="D13" s="653"/>
      <c r="E13" s="10"/>
      <c r="F13" s="664"/>
      <c r="I13" s="7"/>
      <c r="J13" s="14"/>
    </row>
    <row r="14" spans="1:10">
      <c r="A14" s="826">
        <f>'Salary Detail (6)'!A25</f>
        <v>0</v>
      </c>
      <c r="B14" s="6" t="e">
        <f t="array" ref="B14">INDEX('Salary Detail (6)'!$C25:$BT25,0,MATCH(1,('Salary Detail (6)'!$C$14:$BT$14='Budget Narrative (6)'!$B$3)*('Salary Detail (6)'!$C$75:$BT$75='Budget Narrative (6)'!$I$2),0))</f>
        <v>#N/A</v>
      </c>
      <c r="C14" s="427" t="e">
        <f t="array" ref="C14">INDEX('Salary Detail (6)'!$C25:$BT25,0,MATCH(1,('Salary Detail (6)'!$C$13:$BT$13="New")*('Salary Detail (6)'!$C$75:$BT$75='Budget Narrative (6)'!$I$2),0))</f>
        <v>#N/A</v>
      </c>
      <c r="D14" s="653"/>
      <c r="E14" s="10"/>
      <c r="F14" s="664"/>
      <c r="I14" s="7"/>
      <c r="J14" s="14"/>
    </row>
    <row r="15" spans="1:10">
      <c r="A15" s="826">
        <f>'Salary Detail (6)'!A26</f>
        <v>0</v>
      </c>
      <c r="B15" s="6" t="e">
        <f t="array" ref="B15">INDEX('Salary Detail (6)'!$C26:$BT26,0,MATCH(1,('Salary Detail (6)'!$C$14:$BT$14='Budget Narrative (6)'!$B$3)*('Salary Detail (6)'!$C$75:$BT$75='Budget Narrative (6)'!$I$2),0))</f>
        <v>#N/A</v>
      </c>
      <c r="C15" s="427" t="e">
        <f t="array" ref="C15">INDEX('Salary Detail (6)'!$C26:$BT26,0,MATCH(1,('Salary Detail (6)'!$C$13:$BT$13="New")*('Salary Detail (6)'!$C$75:$BT$75='Budget Narrative (6)'!$I$2),0))</f>
        <v>#N/A</v>
      </c>
      <c r="D15" s="653"/>
      <c r="E15" s="10"/>
      <c r="F15" s="664"/>
      <c r="I15" s="7"/>
      <c r="J15" s="14"/>
    </row>
    <row r="16" spans="1:10">
      <c r="A16" s="826">
        <f>'Salary Detail (6)'!A27</f>
        <v>0</v>
      </c>
      <c r="B16" s="6" t="e">
        <f t="array" ref="B16">INDEX('Salary Detail (6)'!$C27:$BT27,0,MATCH(1,('Salary Detail (6)'!$C$14:$BT$14='Budget Narrative (6)'!$B$3)*('Salary Detail (6)'!$C$75:$BT$75='Budget Narrative (6)'!$I$2),0))</f>
        <v>#N/A</v>
      </c>
      <c r="C16" s="427" t="e">
        <f t="array" ref="C16">INDEX('Salary Detail (6)'!$C27:$BT27,0,MATCH(1,('Salary Detail (6)'!$C$13:$BT$13="New")*('Salary Detail (6)'!$C$75:$BT$75='Budget Narrative (6)'!$I$2),0))</f>
        <v>#N/A</v>
      </c>
      <c r="D16" s="653"/>
      <c r="E16" s="10"/>
      <c r="F16" s="664"/>
      <c r="I16" s="7"/>
      <c r="J16" s="14"/>
    </row>
    <row r="17" spans="1:10">
      <c r="A17" s="826">
        <f>'Salary Detail (6)'!A28</f>
        <v>0</v>
      </c>
      <c r="B17" s="6" t="e">
        <f t="array" ref="B17">INDEX('Salary Detail (6)'!$C28:$BT28,0,MATCH(1,('Salary Detail (6)'!$C$14:$BT$14='Budget Narrative (6)'!$B$3)*('Salary Detail (6)'!$C$75:$BT$75='Budget Narrative (6)'!$I$2),0))</f>
        <v>#N/A</v>
      </c>
      <c r="C17" s="195" t="e">
        <f t="array" ref="C17">INDEX('Salary Detail (6)'!$C28:$BT28,0,MATCH(1,('Salary Detail (6)'!$C$13:$BT$13="New")*('Salary Detail (6)'!$C$75:$BT$75='Budget Narrative (6)'!$I$2),0))</f>
        <v>#N/A</v>
      </c>
      <c r="D17" s="653"/>
      <c r="E17" s="10"/>
      <c r="F17" s="664"/>
      <c r="I17" s="7"/>
      <c r="J17" s="14"/>
    </row>
    <row r="18" spans="1:10">
      <c r="A18" s="826">
        <f>'Salary Detail (6)'!A29</f>
        <v>0</v>
      </c>
      <c r="B18" s="6" t="e">
        <f t="array" ref="B18">INDEX('Salary Detail (6)'!$C29:$BT29,0,MATCH(1,('Salary Detail (6)'!$C$14:$BT$14='Budget Narrative (6)'!$B$3)*('Salary Detail (6)'!$C$75:$BT$75='Budget Narrative (6)'!$I$2),0))</f>
        <v>#N/A</v>
      </c>
      <c r="C18" s="195" t="e">
        <f t="array" ref="C18">INDEX('Salary Detail (6)'!$C29:$BT29,0,MATCH(1,('Salary Detail (6)'!$C$13:$BT$13="New")*('Salary Detail (6)'!$C$75:$BT$75='Budget Narrative (6)'!$I$2),0))</f>
        <v>#N/A</v>
      </c>
      <c r="D18" s="653"/>
      <c r="E18" s="10"/>
      <c r="F18" s="664"/>
      <c r="I18" s="7"/>
      <c r="J18" s="14"/>
    </row>
    <row r="19" spans="1:10">
      <c r="A19" s="826">
        <f>'Salary Detail (6)'!A30</f>
        <v>0</v>
      </c>
      <c r="B19" s="6" t="e">
        <f t="array" ref="B19">INDEX('Salary Detail (6)'!$C30:$BT30,0,MATCH(1,('Salary Detail (6)'!$C$14:$BT$14='Budget Narrative (6)'!$B$3)*('Salary Detail (6)'!$C$75:$BT$75='Budget Narrative (6)'!$I$2),0))</f>
        <v>#N/A</v>
      </c>
      <c r="C19" s="195" t="e">
        <f t="array" ref="C19">INDEX('Salary Detail (6)'!$C30:$BT30,0,MATCH(1,('Salary Detail (6)'!$C$13:$BT$13="New")*('Salary Detail (6)'!$C$75:$BT$75='Budget Narrative (6)'!$I$2),0))</f>
        <v>#N/A</v>
      </c>
      <c r="D19" s="653"/>
      <c r="E19" s="10"/>
      <c r="F19" s="664"/>
      <c r="I19" s="7"/>
      <c r="J19" s="14"/>
    </row>
    <row r="20" spans="1:10">
      <c r="A20" s="826">
        <f>'Salary Detail (6)'!A31</f>
        <v>0</v>
      </c>
      <c r="B20" s="6" t="e">
        <f t="array" ref="B20">INDEX('Salary Detail (6)'!$C31:$BT31,0,MATCH(1,('Salary Detail (6)'!$C$14:$BT$14='Budget Narrative (6)'!$B$3)*('Salary Detail (6)'!$C$75:$BT$75='Budget Narrative (6)'!$I$2),0))</f>
        <v>#N/A</v>
      </c>
      <c r="C20" s="195" t="e">
        <f t="array" ref="C20">INDEX('Salary Detail (6)'!$C31:$BT31,0,MATCH(1,('Salary Detail (6)'!$C$13:$BT$13="New")*('Salary Detail (6)'!$C$75:$BT$75='Budget Narrative (6)'!$I$2),0))</f>
        <v>#N/A</v>
      </c>
      <c r="D20" s="653"/>
      <c r="E20" s="10"/>
      <c r="F20" s="664"/>
      <c r="I20" s="7"/>
      <c r="J20" s="14"/>
    </row>
    <row r="21" spans="1:10">
      <c r="A21" s="826">
        <f>'Salary Detail (6)'!A32</f>
        <v>0</v>
      </c>
      <c r="B21" s="6" t="e">
        <f t="array" ref="B21">INDEX('Salary Detail (6)'!$C32:$BT32,0,MATCH(1,('Salary Detail (6)'!$C$14:$BT$14='Budget Narrative (6)'!$B$3)*('Salary Detail (6)'!$C$75:$BT$75='Budget Narrative (6)'!$I$2),0))</f>
        <v>#N/A</v>
      </c>
      <c r="C21" s="195" t="e">
        <f t="array" ref="C21">INDEX('Salary Detail (6)'!$C32:$BT32,0,MATCH(1,('Salary Detail (6)'!$C$13:$BT$13="New")*('Salary Detail (6)'!$C$75:$BT$75='Budget Narrative (6)'!$I$2),0))</f>
        <v>#N/A</v>
      </c>
      <c r="D21" s="653"/>
      <c r="E21" s="10"/>
      <c r="F21" s="664"/>
      <c r="I21" s="7"/>
      <c r="J21" s="14"/>
    </row>
    <row r="22" spans="1:10">
      <c r="A22" s="826">
        <f>'Salary Detail (6)'!A33</f>
        <v>0</v>
      </c>
      <c r="B22" s="6" t="e">
        <f t="array" ref="B22">INDEX('Salary Detail (6)'!$C33:$BT33,0,MATCH(1,('Salary Detail (6)'!$C$14:$BT$14='Budget Narrative (6)'!$B$3)*('Salary Detail (6)'!$C$75:$BT$75='Budget Narrative (6)'!$I$2),0))</f>
        <v>#N/A</v>
      </c>
      <c r="C22" s="195" t="e">
        <f t="array" ref="C22">INDEX('Salary Detail (6)'!$C33:$BT33,0,MATCH(1,('Salary Detail (6)'!$C$13:$BT$13="New")*('Salary Detail (6)'!$C$75:$BT$75='Budget Narrative (6)'!$I$2),0))</f>
        <v>#N/A</v>
      </c>
      <c r="D22" s="653"/>
      <c r="E22" s="10"/>
      <c r="F22" s="664"/>
      <c r="I22" s="7"/>
      <c r="J22" s="14"/>
    </row>
    <row r="23" spans="1:10">
      <c r="A23" s="826">
        <f>'Salary Detail (6)'!A34</f>
        <v>0</v>
      </c>
      <c r="B23" s="6" t="e">
        <f t="array" ref="B23">INDEX('Salary Detail (6)'!$C34:$BT34,0,MATCH(1,('Salary Detail (6)'!$C$14:$BT$14='Budget Narrative (6)'!$B$3)*('Salary Detail (6)'!$C$75:$BT$75='Budget Narrative (6)'!$I$2),0))</f>
        <v>#N/A</v>
      </c>
      <c r="C23" s="195" t="e">
        <f t="array" ref="C23">INDEX('Salary Detail (6)'!$C34:$BT34,0,MATCH(1,('Salary Detail (6)'!$C$13:$BT$13="New")*('Salary Detail (6)'!$C$75:$BT$75='Budget Narrative (6)'!$I$2),0))</f>
        <v>#N/A</v>
      </c>
      <c r="D23" s="653"/>
      <c r="E23" s="10"/>
      <c r="F23" s="664"/>
      <c r="I23" s="7"/>
      <c r="J23" s="14"/>
    </row>
    <row r="24" spans="1:10">
      <c r="A24" s="826">
        <f>'Salary Detail (6)'!A35</f>
        <v>0</v>
      </c>
      <c r="B24" s="6" t="e">
        <f t="array" ref="B24">INDEX('Salary Detail (6)'!$C35:$BT35,0,MATCH(1,('Salary Detail (6)'!$C$14:$BT$14='Budget Narrative (6)'!$B$3)*('Salary Detail (6)'!$C$75:$BT$75='Budget Narrative (6)'!$I$2),0))</f>
        <v>#N/A</v>
      </c>
      <c r="C24" s="195" t="e">
        <f t="array" ref="C24">INDEX('Salary Detail (6)'!$C35:$BT35,0,MATCH(1,('Salary Detail (6)'!$C$13:$BT$13="New")*('Salary Detail (6)'!$C$75:$BT$75='Budget Narrative (6)'!$I$2),0))</f>
        <v>#N/A</v>
      </c>
      <c r="D24" s="653"/>
      <c r="E24" s="10"/>
      <c r="F24" s="664"/>
      <c r="I24" s="7"/>
      <c r="J24" s="14"/>
    </row>
    <row r="25" spans="1:10">
      <c r="A25" s="826">
        <f>'Salary Detail (6)'!A36</f>
        <v>0</v>
      </c>
      <c r="B25" s="6" t="e">
        <f t="array" ref="B25">INDEX('Salary Detail (6)'!$C36:$BT36,0,MATCH(1,('Salary Detail (6)'!$C$14:$BT$14='Budget Narrative (6)'!$B$3)*('Salary Detail (6)'!$C$75:$BT$75='Budget Narrative (6)'!$I$2),0))</f>
        <v>#N/A</v>
      </c>
      <c r="C25" s="195" t="e">
        <f t="array" ref="C25">INDEX('Salary Detail (6)'!$C36:$BT36,0,MATCH(1,('Salary Detail (6)'!$C$13:$BT$13="New")*('Salary Detail (6)'!$C$75:$BT$75='Budget Narrative (6)'!$I$2),0))</f>
        <v>#N/A</v>
      </c>
      <c r="D25" s="653"/>
      <c r="E25" s="10"/>
      <c r="F25" s="664"/>
      <c r="I25" s="7"/>
      <c r="J25" s="14"/>
    </row>
    <row r="26" spans="1:10">
      <c r="A26" s="826">
        <f>'Salary Detail (6)'!A37</f>
        <v>0</v>
      </c>
      <c r="B26" s="6" t="e">
        <f t="array" ref="B26">INDEX('Salary Detail (6)'!$C37:$BT37,0,MATCH(1,('Salary Detail (6)'!$C$14:$BT$14='Budget Narrative (6)'!$B$3)*('Salary Detail (6)'!$C$75:$BT$75='Budget Narrative (6)'!$I$2),0))</f>
        <v>#N/A</v>
      </c>
      <c r="C26" s="195" t="e">
        <f t="array" ref="C26">INDEX('Salary Detail (6)'!$C37:$BT37,0,MATCH(1,('Salary Detail (6)'!$C$13:$BT$13="New")*('Salary Detail (6)'!$C$75:$BT$75='Budget Narrative (6)'!$I$2),0))</f>
        <v>#N/A</v>
      </c>
      <c r="D26" s="653"/>
      <c r="E26" s="10"/>
      <c r="F26" s="664"/>
      <c r="J26" s="14"/>
    </row>
    <row r="27" spans="1:10">
      <c r="A27" s="826">
        <f>'Salary Detail (6)'!A38</f>
        <v>0</v>
      </c>
      <c r="B27" s="6" t="e">
        <f t="array" ref="B27">INDEX('Salary Detail (6)'!$C38:$BT38,0,MATCH(1,('Salary Detail (6)'!$C$14:$BT$14='Budget Narrative (6)'!$B$3)*('Salary Detail (6)'!$C$75:$BT$75='Budget Narrative (6)'!$I$2),0))</f>
        <v>#N/A</v>
      </c>
      <c r="C27" s="195" t="e">
        <f t="array" ref="C27">INDEX('Salary Detail (6)'!$C38:$BT38,0,MATCH(1,('Salary Detail (6)'!$C$13:$BT$13="New")*('Salary Detail (6)'!$C$75:$BT$75='Budget Narrative (6)'!$I$2),0))</f>
        <v>#N/A</v>
      </c>
      <c r="D27" s="653"/>
      <c r="E27" s="10"/>
      <c r="F27" s="664"/>
      <c r="I27" s="7"/>
      <c r="J27" s="14"/>
    </row>
    <row r="28" spans="1:10">
      <c r="A28" s="826">
        <f>'Salary Detail (6)'!A39</f>
        <v>0</v>
      </c>
      <c r="B28" s="6" t="e">
        <f t="array" ref="B28">INDEX('Salary Detail (6)'!$C39:$BT39,0,MATCH(1,('Salary Detail (6)'!$C$14:$BT$14='Budget Narrative (6)'!$B$3)*('Salary Detail (6)'!$C$75:$BT$75='Budget Narrative (6)'!$I$2),0))</f>
        <v>#N/A</v>
      </c>
      <c r="C28" s="195" t="e">
        <f t="array" ref="C28">INDEX('Salary Detail (6)'!$C39:$BT39,0,MATCH(1,('Salary Detail (6)'!$C$13:$BT$13="New")*('Salary Detail (6)'!$C$75:$BT$75='Budget Narrative (6)'!$I$2),0))</f>
        <v>#N/A</v>
      </c>
      <c r="D28" s="653"/>
      <c r="E28" s="10"/>
      <c r="F28" s="664"/>
      <c r="I28" s="7"/>
      <c r="J28" s="14"/>
    </row>
    <row r="29" spans="1:10">
      <c r="A29" s="826">
        <f>'Salary Detail (6)'!A40</f>
        <v>0</v>
      </c>
      <c r="B29" s="6" t="e">
        <f t="array" ref="B29">INDEX('Salary Detail (6)'!$C40:$BT40,0,MATCH(1,('Salary Detail (6)'!$C$14:$BT$14='Budget Narrative (6)'!$B$3)*('Salary Detail (6)'!$C$75:$BT$75='Budget Narrative (6)'!$I$2),0))</f>
        <v>#N/A</v>
      </c>
      <c r="C29" s="195" t="e">
        <f t="array" ref="C29">INDEX('Salary Detail (6)'!$C40:$BT40,0,MATCH(1,('Salary Detail (6)'!$C$13:$BT$13="New")*('Salary Detail (6)'!$C$75:$BT$75='Budget Narrative (6)'!$I$2),0))</f>
        <v>#N/A</v>
      </c>
      <c r="D29" s="653"/>
      <c r="E29" s="10"/>
      <c r="F29" s="664"/>
      <c r="I29" s="7"/>
      <c r="J29" s="14"/>
    </row>
    <row r="30" spans="1:10">
      <c r="A30" s="826">
        <f>'Salary Detail (6)'!A41</f>
        <v>0</v>
      </c>
      <c r="B30" s="6" t="e">
        <f t="array" ref="B30">INDEX('Salary Detail (6)'!$C41:$BT41,0,MATCH(1,('Salary Detail (6)'!$C$14:$BT$14='Budget Narrative (6)'!$B$3)*('Salary Detail (6)'!$C$75:$BT$75='Budget Narrative (6)'!$I$2),0))</f>
        <v>#N/A</v>
      </c>
      <c r="C30" s="195" t="e">
        <f t="array" ref="C30">INDEX('Salary Detail (6)'!$C41:$BT41,0,MATCH(1,('Salary Detail (6)'!$C$13:$BT$13="New")*('Salary Detail (6)'!$C$75:$BT$75='Budget Narrative (6)'!$I$2),0))</f>
        <v>#N/A</v>
      </c>
      <c r="D30" s="653"/>
      <c r="E30" s="10"/>
      <c r="F30" s="664"/>
      <c r="I30" s="7"/>
      <c r="J30" s="14"/>
    </row>
    <row r="31" spans="1:10">
      <c r="A31" s="826">
        <f>'Salary Detail (6)'!A42</f>
        <v>0</v>
      </c>
      <c r="B31" s="6" t="e">
        <f t="array" ref="B31">INDEX('Salary Detail (6)'!$C42:$BT42,0,MATCH(1,('Salary Detail (6)'!$C$14:$BT$14='Budget Narrative (6)'!$B$3)*('Salary Detail (6)'!$C$75:$BT$75='Budget Narrative (6)'!$I$2),0))</f>
        <v>#N/A</v>
      </c>
      <c r="C31" s="195" t="e">
        <f t="array" ref="C31">INDEX('Salary Detail (6)'!$C42:$BT42,0,MATCH(1,('Salary Detail (6)'!$C$13:$BT$13="New")*('Salary Detail (6)'!$C$75:$BT$75='Budget Narrative (6)'!$I$2),0))</f>
        <v>#N/A</v>
      </c>
      <c r="D31" s="653"/>
      <c r="E31" s="10"/>
      <c r="F31" s="664"/>
      <c r="I31" s="7"/>
      <c r="J31" s="14"/>
    </row>
    <row r="32" spans="1:10">
      <c r="A32" s="826">
        <f>'Salary Detail (6)'!A43</f>
        <v>0</v>
      </c>
      <c r="B32" s="6" t="e">
        <f t="array" ref="B32">INDEX('Salary Detail (6)'!$C43:$BT43,0,MATCH(1,('Salary Detail (6)'!$C$14:$BT$14='Budget Narrative (6)'!$B$3)*('Salary Detail (6)'!$C$75:$BT$75='Budget Narrative (6)'!$I$2),0))</f>
        <v>#N/A</v>
      </c>
      <c r="C32" s="195" t="e">
        <f t="array" ref="C32">INDEX('Salary Detail (6)'!$C43:$BT43,0,MATCH(1,('Salary Detail (6)'!$C$13:$BT$13="New")*('Salary Detail (6)'!$C$75:$BT$75='Budget Narrative (6)'!$I$2),0))</f>
        <v>#N/A</v>
      </c>
      <c r="D32" s="653"/>
      <c r="E32" s="10"/>
      <c r="F32" s="664"/>
      <c r="I32" s="7"/>
      <c r="J32" s="14"/>
    </row>
    <row r="33" spans="1:10">
      <c r="A33" s="826">
        <f>'Salary Detail (6)'!A44</f>
        <v>0</v>
      </c>
      <c r="B33" s="6" t="e">
        <f t="array" ref="B33">INDEX('Salary Detail (6)'!$C44:$BT44,0,MATCH(1,('Salary Detail (6)'!$C$14:$BT$14='Budget Narrative (6)'!$B$3)*('Salary Detail (6)'!$C$75:$BT$75='Budget Narrative (6)'!$I$2),0))</f>
        <v>#N/A</v>
      </c>
      <c r="C33" s="195" t="e">
        <f t="array" ref="C33">INDEX('Salary Detail (6)'!$C44:$BT44,0,MATCH(1,('Salary Detail (6)'!$C$13:$BT$13="New")*('Salary Detail (6)'!$C$75:$BT$75='Budget Narrative (6)'!$I$2),0))</f>
        <v>#N/A</v>
      </c>
      <c r="D33" s="653"/>
      <c r="E33" s="10"/>
      <c r="F33" s="664"/>
      <c r="I33" s="7"/>
      <c r="J33" s="14"/>
    </row>
    <row r="34" spans="1:10">
      <c r="A34" s="826">
        <f>'Salary Detail (6)'!A45</f>
        <v>0</v>
      </c>
      <c r="B34" s="6" t="e">
        <f t="array" ref="B34">INDEX('Salary Detail (6)'!$C45:$BT45,0,MATCH(1,('Salary Detail (6)'!$C$14:$BT$14='Budget Narrative (6)'!$B$3)*('Salary Detail (6)'!$C$75:$BT$75='Budget Narrative (6)'!$I$2),0))</f>
        <v>#N/A</v>
      </c>
      <c r="C34" s="195" t="e">
        <f t="array" ref="C34">INDEX('Salary Detail (6)'!$C45:$BT45,0,MATCH(1,('Salary Detail (6)'!$C$13:$BT$13="New")*('Salary Detail (6)'!$C$75:$BT$75='Budget Narrative (6)'!$I$2),0))</f>
        <v>#N/A</v>
      </c>
      <c r="D34" s="653"/>
      <c r="E34" s="10"/>
      <c r="F34" s="664"/>
      <c r="I34" s="7"/>
      <c r="J34" s="14"/>
    </row>
    <row r="35" spans="1:10">
      <c r="A35" s="826">
        <f>'Salary Detail (6)'!A46</f>
        <v>0</v>
      </c>
      <c r="B35" s="6" t="e">
        <f t="array" ref="B35">INDEX('Salary Detail (6)'!$C46:$BT46,0,MATCH(1,('Salary Detail (6)'!$C$14:$BT$14='Budget Narrative (6)'!$B$3)*('Salary Detail (6)'!$C$75:$BT$75='Budget Narrative (6)'!$I$2),0))</f>
        <v>#N/A</v>
      </c>
      <c r="C35" s="195" t="e">
        <f t="array" ref="C35">INDEX('Salary Detail (6)'!$C46:$BT46,0,MATCH(1,('Salary Detail (6)'!$C$13:$BT$13="New")*('Salary Detail (6)'!$C$75:$BT$75='Budget Narrative (6)'!$I$2),0))</f>
        <v>#N/A</v>
      </c>
      <c r="D35" s="653"/>
      <c r="E35" s="10"/>
      <c r="F35" s="664"/>
      <c r="I35" s="7"/>
      <c r="J35" s="14"/>
    </row>
    <row r="36" spans="1:10">
      <c r="A36" s="826">
        <f>'Salary Detail (6)'!A47</f>
        <v>0</v>
      </c>
      <c r="B36" s="6" t="e">
        <f t="array" ref="B36">INDEX('Salary Detail (6)'!$C47:$BT47,0,MATCH(1,('Salary Detail (6)'!$C$14:$BT$14='Budget Narrative (6)'!$B$3)*('Salary Detail (6)'!$C$75:$BT$75='Budget Narrative (6)'!$I$2),0))</f>
        <v>#N/A</v>
      </c>
      <c r="C36" s="195" t="e">
        <f t="array" ref="C36">INDEX('Salary Detail (6)'!$C47:$BT47,0,MATCH(1,('Salary Detail (6)'!$C$13:$BT$13="New")*('Salary Detail (6)'!$C$75:$BT$75='Budget Narrative (6)'!$I$2),0))</f>
        <v>#N/A</v>
      </c>
      <c r="D36" s="653"/>
      <c r="E36" s="10"/>
      <c r="F36" s="664"/>
      <c r="I36" s="7"/>
      <c r="J36" s="14"/>
    </row>
    <row r="37" spans="1:10">
      <c r="A37" s="826">
        <f>'Salary Detail (6)'!A48</f>
        <v>0</v>
      </c>
      <c r="B37" s="6" t="e">
        <f t="array" ref="B37">INDEX('Salary Detail (6)'!$C48:$BT48,0,MATCH(1,('Salary Detail (6)'!$C$14:$BT$14='Budget Narrative (6)'!$B$3)*('Salary Detail (6)'!$C$75:$BT$75='Budget Narrative (6)'!$I$2),0))</f>
        <v>#N/A</v>
      </c>
      <c r="C37" s="195" t="e">
        <f t="array" ref="C37">INDEX('Salary Detail (6)'!$C48:$BT48,0,MATCH(1,('Salary Detail (6)'!$C$13:$BT$13="New")*('Salary Detail (6)'!$C$75:$BT$75='Budget Narrative (6)'!$I$2),0))</f>
        <v>#N/A</v>
      </c>
      <c r="D37" s="653"/>
      <c r="E37" s="10"/>
      <c r="F37" s="664"/>
      <c r="I37" s="7"/>
      <c r="J37" s="14"/>
    </row>
    <row r="38" spans="1:10">
      <c r="A38" s="826">
        <f>'Salary Detail (6)'!A49</f>
        <v>0</v>
      </c>
      <c r="B38" s="6" t="e">
        <f t="array" ref="B38">INDEX('Salary Detail (6)'!$C49:$BT49,0,MATCH(1,('Salary Detail (6)'!$C$14:$BT$14='Budget Narrative (6)'!$B$3)*('Salary Detail (6)'!$C$75:$BT$75='Budget Narrative (6)'!$I$2),0))</f>
        <v>#N/A</v>
      </c>
      <c r="C38" s="195" t="e">
        <f t="array" ref="C38">INDEX('Salary Detail (6)'!$C49:$BT49,0,MATCH(1,('Salary Detail (6)'!$C$13:$BT$13="New")*('Salary Detail (6)'!$C$75:$BT$75='Budget Narrative (6)'!$I$2),0))</f>
        <v>#N/A</v>
      </c>
      <c r="D38" s="653"/>
      <c r="E38" s="10"/>
      <c r="F38" s="664"/>
      <c r="I38" s="7"/>
      <c r="J38" s="14"/>
    </row>
    <row r="39" spans="1:10">
      <c r="A39" s="826">
        <f>'Salary Detail (6)'!A50</f>
        <v>0</v>
      </c>
      <c r="B39" s="6" t="e">
        <f t="array" ref="B39">INDEX('Salary Detail (6)'!$C50:$BT50,0,MATCH(1,('Salary Detail (6)'!$C$14:$BT$14='Budget Narrative (6)'!$B$3)*('Salary Detail (6)'!$C$75:$BT$75='Budget Narrative (6)'!$I$2),0))</f>
        <v>#N/A</v>
      </c>
      <c r="C39" s="195" t="e">
        <f t="array" ref="C39">INDEX('Salary Detail (6)'!$C50:$BT50,0,MATCH(1,('Salary Detail (6)'!$C$13:$BT$13="New")*('Salary Detail (6)'!$C$75:$BT$75='Budget Narrative (6)'!$I$2),0))</f>
        <v>#N/A</v>
      </c>
      <c r="D39" s="653"/>
      <c r="E39" s="10"/>
      <c r="F39" s="664"/>
      <c r="I39" s="7"/>
      <c r="J39" s="14"/>
    </row>
    <row r="40" spans="1:10">
      <c r="A40" s="826">
        <f>'Salary Detail (6)'!A51</f>
        <v>0</v>
      </c>
      <c r="B40" s="6" t="e">
        <f t="array" ref="B40">INDEX('Salary Detail (6)'!$C51:$BT51,0,MATCH(1,('Salary Detail (6)'!$C$14:$BT$14='Budget Narrative (6)'!$B$3)*('Salary Detail (6)'!$C$75:$BT$75='Budget Narrative (6)'!$I$2),0))</f>
        <v>#N/A</v>
      </c>
      <c r="C40" s="195" t="e">
        <f t="array" ref="C40">INDEX('Salary Detail (6)'!$C51:$BT51,0,MATCH(1,('Salary Detail (6)'!$C$13:$BT$13="New")*('Salary Detail (6)'!$C$75:$BT$75='Budget Narrative (6)'!$I$2),0))</f>
        <v>#N/A</v>
      </c>
      <c r="D40" s="653"/>
      <c r="E40" s="3"/>
      <c r="F40" s="664"/>
    </row>
    <row r="41" spans="1:10">
      <c r="A41" s="826">
        <f>'Salary Detail (6)'!A52</f>
        <v>0</v>
      </c>
      <c r="B41" s="6" t="e">
        <f t="array" ref="B41">INDEX('Salary Detail (6)'!$C52:$BT52,0,MATCH(1,('Salary Detail (6)'!$C$14:$BT$14='Budget Narrative (6)'!$B$3)*('Salary Detail (6)'!$C$75:$BT$75='Budget Narrative (6)'!$I$2),0))</f>
        <v>#N/A</v>
      </c>
      <c r="C41" s="195" t="e">
        <f t="array" ref="C41">INDEX('Salary Detail (6)'!$C52:$BT52,0,MATCH(1,('Salary Detail (6)'!$C$13:$BT$13="New")*('Salary Detail (6)'!$C$75:$BT$75='Budget Narrative (6)'!$I$2),0))</f>
        <v>#N/A</v>
      </c>
      <c r="D41" s="653"/>
      <c r="E41" s="3"/>
      <c r="F41" s="664"/>
    </row>
    <row r="42" spans="1:10" ht="15.65" customHeight="1">
      <c r="A42" s="826">
        <f>'Salary Detail (6)'!A53</f>
        <v>0</v>
      </c>
      <c r="B42" s="6" t="e">
        <f t="array" ref="B42">INDEX('Salary Detail (6)'!$C53:$BT53,0,MATCH(1,('Salary Detail (6)'!$C$14:$BT$14='Budget Narrative (6)'!$B$3)*('Salary Detail (6)'!$C$75:$BT$75='Budget Narrative (6)'!$I$2),0))</f>
        <v>#N/A</v>
      </c>
      <c r="C42" s="195" t="e">
        <f t="array" ref="C42">INDEX('Salary Detail (6)'!$C53:$BT53,0,MATCH(1,('Salary Detail (6)'!$C$13:$BT$13="New")*('Salary Detail (6)'!$C$75:$BT$75='Budget Narrative (6)'!$I$2),0))</f>
        <v>#N/A</v>
      </c>
      <c r="D42" s="653"/>
      <c r="E42" s="10"/>
      <c r="F42" s="664"/>
      <c r="I42" s="7"/>
      <c r="J42" s="14"/>
    </row>
    <row r="43" spans="1:10" ht="15.65" customHeight="1">
      <c r="A43" s="826">
        <f>'Salary Detail (6)'!A54</f>
        <v>0</v>
      </c>
      <c r="B43" s="6" t="e">
        <f t="array" ref="B43">INDEX('Salary Detail (6)'!$C54:$BT54,0,MATCH(1,('Salary Detail (6)'!$C$14:$BT$14='Budget Narrative (6)'!$B$3)*('Salary Detail (6)'!$C$75:$BT$75='Budget Narrative (6)'!$I$2),0))</f>
        <v>#N/A</v>
      </c>
      <c r="C43" s="195" t="e">
        <f t="array" ref="C43">INDEX('Salary Detail (6)'!$C54:$BT54,0,MATCH(1,('Salary Detail (6)'!$C$13:$BT$13="New")*('Salary Detail (6)'!$C$75:$BT$75='Budget Narrative (6)'!$I$2),0))</f>
        <v>#N/A</v>
      </c>
      <c r="D43" s="653"/>
      <c r="E43" s="10"/>
      <c r="F43" s="664"/>
      <c r="I43" s="7"/>
      <c r="J43" s="14"/>
    </row>
    <row r="44" spans="1:10" ht="15.65" customHeight="1">
      <c r="A44" s="826">
        <f>'Salary Detail (6)'!A55</f>
        <v>0</v>
      </c>
      <c r="B44" s="6" t="e">
        <f t="array" ref="B44">INDEX('Salary Detail (6)'!$C55:$BT55,0,MATCH(1,('Salary Detail (6)'!$C$14:$BT$14='Budget Narrative (6)'!$B$3)*('Salary Detail (6)'!$C$75:$BT$75='Budget Narrative (6)'!$I$2),0))</f>
        <v>#N/A</v>
      </c>
      <c r="C44" s="195" t="e">
        <f t="array" ref="C44">INDEX('Salary Detail (6)'!$C55:$BT55,0,MATCH(1,('Salary Detail (6)'!$C$13:$BT$13="New")*('Salary Detail (6)'!$C$75:$BT$75='Budget Narrative (6)'!$I$2),0))</f>
        <v>#N/A</v>
      </c>
      <c r="D44" s="653"/>
      <c r="E44" s="10"/>
      <c r="F44" s="664"/>
      <c r="I44" s="7"/>
      <c r="J44" s="14"/>
    </row>
    <row r="45" spans="1:10" ht="15.65" customHeight="1">
      <c r="A45" s="829">
        <f>'Salary Detail (6)'!A56</f>
        <v>0</v>
      </c>
      <c r="B45" s="6" t="e">
        <f t="array" ref="B45">INDEX('Salary Detail (6)'!$C56:$BT56,0,MATCH(1,('Salary Detail (6)'!$C$14:$BT$14='Budget Narrative (6)'!$B$3)*('Salary Detail (6)'!$C$75:$BT$75='Budget Narrative (6)'!$I$2),0))</f>
        <v>#N/A</v>
      </c>
      <c r="C45" s="195" t="e">
        <f t="array" ref="C45">INDEX('Salary Detail (6)'!$C56:$BT56,0,MATCH(1,('Salary Detail (6)'!$C$13:$BT$13="New")*('Salary Detail (6)'!$C$75:$BT$75='Budget Narrative (6)'!$I$2),0))</f>
        <v>#N/A</v>
      </c>
      <c r="D45" s="654"/>
      <c r="E45" s="178"/>
      <c r="F45" s="664"/>
      <c r="I45" s="7"/>
      <c r="J45" s="14"/>
    </row>
    <row r="46" spans="1:10" ht="15.65" customHeight="1">
      <c r="A46" s="829" t="s">
        <v>333</v>
      </c>
      <c r="B46" s="210" t="e">
        <f>SUM(B4:B45)</f>
        <v>#N/A</v>
      </c>
      <c r="C46" s="182" t="e">
        <f>SUM(C4:C45)</f>
        <v>#N/A</v>
      </c>
      <c r="D46" s="177"/>
      <c r="E46" s="178"/>
      <c r="F46" s="664"/>
      <c r="I46" s="7"/>
      <c r="J46" s="14"/>
    </row>
    <row r="47" spans="1:10" s="731" customFormat="1" ht="24" customHeight="1">
      <c r="A47" s="719" t="s">
        <v>334</v>
      </c>
      <c r="B47" s="722"/>
      <c r="C47" s="721" t="e">
        <f t="array" ref="C47">INDEX('Salary Detail (6)'!$C61:$BT61,0,MATCH(1,('Salary Detail (6)'!$C$13:$BT$13="New")*('Salary Detail (6)'!$C$75:$BT$75='Budget Narrative (6)'!$I$2),0))</f>
        <v>#N/A</v>
      </c>
      <c r="D47" s="746" t="s">
        <v>335</v>
      </c>
      <c r="E47" s="747"/>
      <c r="F47" s="748"/>
      <c r="G47" s="727"/>
      <c r="H47" s="728"/>
      <c r="I47" s="729"/>
      <c r="J47" s="730"/>
    </row>
    <row r="48" spans="1:10" s="731" customFormat="1" ht="16.5" customHeight="1" thickBot="1">
      <c r="A48" s="1467" t="s">
        <v>336</v>
      </c>
      <c r="B48" s="1468"/>
      <c r="C48" s="723" t="e">
        <f>C46+C47</f>
        <v>#N/A</v>
      </c>
      <c r="D48" s="724"/>
      <c r="E48" s="725"/>
      <c r="F48" s="726"/>
      <c r="G48" s="727"/>
      <c r="H48" s="728"/>
      <c r="I48" s="729"/>
      <c r="J48" s="730"/>
    </row>
    <row r="49" spans="1:10" ht="13" thickBot="1">
      <c r="A49" s="10"/>
      <c r="B49" s="12"/>
      <c r="C49" s="181"/>
      <c r="E49" s="10"/>
      <c r="F49" s="10"/>
      <c r="G49" s="705"/>
      <c r="I49" s="7"/>
      <c r="J49" s="4"/>
    </row>
    <row r="50" spans="1:10" s="4" customFormat="1" ht="39" customHeight="1">
      <c r="A50" s="1465" t="s">
        <v>263</v>
      </c>
      <c r="B50" s="1466"/>
      <c r="C50" s="212" t="s">
        <v>290</v>
      </c>
      <c r="D50" s="211" t="s">
        <v>330</v>
      </c>
      <c r="E50" s="213" t="s">
        <v>331</v>
      </c>
      <c r="F50" s="198"/>
      <c r="G50" s="704"/>
      <c r="H50" s="704"/>
    </row>
    <row r="51" spans="1:10">
      <c r="A51" s="1462" t="str">
        <f>'Operating Detail (6)'!A14</f>
        <v>Rental of Property</v>
      </c>
      <c r="B51" s="1463"/>
      <c r="C51" s="228" t="e">
        <f t="array" ref="C51">INDEX('Operating Detail (6)'!$C14:$AF14,0,MATCH(1,('Operating Detail (6)'!$C$12:$AF$12="New")*('Operating Detail (6)'!$C$121:$AF$121='Budget Narrative (6)'!$I$2),0))</f>
        <v>#N/A</v>
      </c>
      <c r="D51" s="657"/>
      <c r="E51" s="658"/>
      <c r="F51" s="827"/>
      <c r="I51" s="11"/>
      <c r="J51" s="4"/>
    </row>
    <row r="52" spans="1:10">
      <c r="A52" s="1462" t="str">
        <f>'Operating Detail (6)'!A15</f>
        <v xml:space="preserve">Utilities(Elec, Water, Gas, Phone, Scavenger) </v>
      </c>
      <c r="B52" s="1463"/>
      <c r="C52" s="228" t="e">
        <f t="array" ref="C52">INDEX('Operating Detail (6)'!$C15:$AF15,0,MATCH(1,('Operating Detail (6)'!$C$12:$AF$12="New")*('Operating Detail (6)'!$C$121:$AF$121='Budget Narrative (6)'!$I$2),0))</f>
        <v>#N/A</v>
      </c>
      <c r="D52" s="657"/>
      <c r="E52" s="659"/>
      <c r="F52" s="827"/>
      <c r="I52" s="11"/>
      <c r="J52" s="4"/>
    </row>
    <row r="53" spans="1:10">
      <c r="A53" s="1462" t="str">
        <f>'Operating Detail (6)'!A16</f>
        <v>Office Supplies, Postage</v>
      </c>
      <c r="B53" s="1463"/>
      <c r="C53" s="228" t="e">
        <f t="array" ref="C53">INDEX('Operating Detail (6)'!$C16:$AF16,0,MATCH(1,('Operating Detail (6)'!$C$12:$AF$12="New")*('Operating Detail (6)'!$C$121:$AF$121='Budget Narrative (6)'!$I$2),0))</f>
        <v>#N/A</v>
      </c>
      <c r="D53" s="657"/>
      <c r="E53" s="660"/>
      <c r="F53" s="827"/>
      <c r="I53" s="7"/>
      <c r="J53" s="14"/>
    </row>
    <row r="54" spans="1:10">
      <c r="A54" s="1462" t="str">
        <f>'Operating Detail (6)'!A17</f>
        <v>Building Maintenance Supplies and Repair</v>
      </c>
      <c r="B54" s="1463"/>
      <c r="C54" s="228" t="e">
        <f t="array" ref="C54">INDEX('Operating Detail (6)'!$C17:$AF17,0,MATCH(1,('Operating Detail (6)'!$C$12:$AF$12="New")*('Operating Detail (6)'!$C$121:$AF$121='Budget Narrative (6)'!$I$2),0))</f>
        <v>#N/A</v>
      </c>
      <c r="D54" s="657"/>
      <c r="E54" s="659"/>
      <c r="F54" s="827"/>
      <c r="I54" s="7"/>
      <c r="J54" s="14"/>
    </row>
    <row r="55" spans="1:10">
      <c r="A55" s="1462" t="str">
        <f>'Operating Detail (6)'!A18</f>
        <v>Printing and Reproduction</v>
      </c>
      <c r="B55" s="1463"/>
      <c r="C55" s="228" t="e">
        <f t="array" ref="C55">INDEX('Operating Detail (6)'!$C18:$AF18,0,MATCH(1,('Operating Detail (6)'!$C$12:$AF$12="New")*('Operating Detail (6)'!$C$121:$AF$121='Budget Narrative (6)'!$I$2),0))</f>
        <v>#N/A</v>
      </c>
      <c r="D55" s="657"/>
      <c r="E55" s="659"/>
      <c r="F55" s="827"/>
      <c r="I55" s="11"/>
      <c r="J55" s="14"/>
    </row>
    <row r="56" spans="1:10">
      <c r="A56" s="1462" t="str">
        <f>'Operating Detail (6)'!A19</f>
        <v>Insurance</v>
      </c>
      <c r="B56" s="1463"/>
      <c r="C56" s="228" t="e">
        <f t="array" ref="C56">INDEX('Operating Detail (6)'!$C19:$AF19,0,MATCH(1,('Operating Detail (6)'!$C$12:$AF$12="New")*('Operating Detail (6)'!$C$121:$AF$121='Budget Narrative (6)'!$I$2),0))</f>
        <v>#N/A</v>
      </c>
      <c r="D56" s="657"/>
      <c r="E56" s="659"/>
      <c r="F56" s="827"/>
      <c r="I56" s="11"/>
      <c r="J56" s="14"/>
    </row>
    <row r="57" spans="1:10">
      <c r="A57" s="1462" t="str">
        <f>'Operating Detail (6)'!A20</f>
        <v>Staff Training</v>
      </c>
      <c r="B57" s="1463"/>
      <c r="C57" s="228" t="e">
        <f t="array" ref="C57">INDEX('Operating Detail (6)'!$C20:$AF20,0,MATCH(1,('Operating Detail (6)'!$C$12:$AF$12="New")*('Operating Detail (6)'!$C$121:$AF$121='Budget Narrative (6)'!$I$2),0))</f>
        <v>#N/A</v>
      </c>
      <c r="D57" s="657"/>
      <c r="E57" s="659"/>
      <c r="F57" s="827"/>
      <c r="I57" s="11"/>
      <c r="J57" s="14"/>
    </row>
    <row r="58" spans="1:10">
      <c r="A58" s="1462" t="str">
        <f>'Operating Detail (6)'!A21</f>
        <v>Staff Travel-(Local &amp; Out of Town)</v>
      </c>
      <c r="B58" s="1463"/>
      <c r="C58" s="228" t="e">
        <f t="array" ref="C58">INDEX('Operating Detail (6)'!$C21:$AF21,0,MATCH(1,('Operating Detail (6)'!$C$12:$AF$12="New")*('Operating Detail (6)'!$C$121:$AF$121='Budget Narrative (6)'!$I$2),0))</f>
        <v>#N/A</v>
      </c>
      <c r="D58" s="657"/>
      <c r="E58" s="659"/>
      <c r="F58" s="827"/>
      <c r="I58" s="11"/>
      <c r="J58" s="14"/>
    </row>
    <row r="59" spans="1:10">
      <c r="A59" s="1462" t="str">
        <f>'Operating Detail (6)'!A22</f>
        <v>Rental of Equipment</v>
      </c>
      <c r="B59" s="1463"/>
      <c r="C59" s="228" t="e">
        <f t="array" ref="C59">INDEX('Operating Detail (6)'!$C22:$AF22,0,MATCH(1,('Operating Detail (6)'!$C$12:$AF$12="New")*('Operating Detail (6)'!$C$121:$AF$121='Budget Narrative (6)'!$I$2),0))</f>
        <v>#N/A</v>
      </c>
      <c r="D59" s="657"/>
      <c r="E59" s="659"/>
      <c r="F59" s="827"/>
      <c r="I59" s="11"/>
      <c r="J59" s="14"/>
    </row>
    <row r="60" spans="1:10">
      <c r="A60" s="1469">
        <f>'Operating Detail (6)'!A23</f>
        <v>0</v>
      </c>
      <c r="B60" s="1470"/>
      <c r="C60" s="228" t="e">
        <f t="array" ref="C60">INDEX('Operating Detail (6)'!$C23:$AF23,0,MATCH(1,('Operating Detail (6)'!$C$12:$AF$12="New")*('Operating Detail (6)'!$C$121:$AF$121='Budget Narrative (6)'!$I$2),0))</f>
        <v>#N/A</v>
      </c>
      <c r="D60" s="657"/>
      <c r="E60" s="659"/>
      <c r="F60" s="827"/>
      <c r="I60" s="11"/>
      <c r="J60" s="14"/>
    </row>
    <row r="61" spans="1:10">
      <c r="A61" s="1469">
        <f>'Operating Detail (6)'!A24</f>
        <v>0</v>
      </c>
      <c r="B61" s="1470"/>
      <c r="C61" s="228" t="e">
        <f t="array" ref="C61">INDEX('Operating Detail (6)'!$C24:$AF24,0,MATCH(1,('Operating Detail (6)'!$C$12:$AF$12="New")*('Operating Detail (6)'!$C$121:$AF$121='Budget Narrative (6)'!$I$2),0))</f>
        <v>#N/A</v>
      </c>
      <c r="D61" s="657"/>
      <c r="E61" s="659"/>
      <c r="F61" s="827"/>
      <c r="I61" s="7"/>
      <c r="J61" s="14"/>
    </row>
    <row r="62" spans="1:10">
      <c r="A62" s="1469">
        <f>'Operating Detail (6)'!A25</f>
        <v>0</v>
      </c>
      <c r="B62" s="1470"/>
      <c r="C62" s="228" t="e">
        <f t="array" ref="C62">INDEX('Operating Detail (6)'!$C25:$AF25,0,MATCH(1,('Operating Detail (6)'!$C$12:$AF$12="New")*('Operating Detail (6)'!$C$121:$AF$121='Budget Narrative (6)'!$I$2),0))</f>
        <v>#N/A</v>
      </c>
      <c r="D62" s="657"/>
      <c r="E62" s="659"/>
      <c r="F62" s="827"/>
      <c r="I62" s="7"/>
      <c r="J62" s="14"/>
    </row>
    <row r="63" spans="1:10">
      <c r="A63" s="1469">
        <f>'Operating Detail (6)'!A26</f>
        <v>0</v>
      </c>
      <c r="B63" s="1470"/>
      <c r="C63" s="228" t="e">
        <f t="array" ref="C63">INDEX('Operating Detail (6)'!$C26:$AF26,0,MATCH(1,('Operating Detail (6)'!$C$12:$AF$12="New")*('Operating Detail (6)'!$C$121:$AF$121='Budget Narrative (6)'!$I$2),0))</f>
        <v>#N/A</v>
      </c>
      <c r="D63" s="657"/>
      <c r="E63" s="659"/>
      <c r="F63" s="827"/>
      <c r="I63" s="7"/>
      <c r="J63" s="14"/>
    </row>
    <row r="64" spans="1:10">
      <c r="A64" s="1469">
        <f>'Operating Detail (6)'!A27</f>
        <v>0</v>
      </c>
      <c r="B64" s="1470"/>
      <c r="C64" s="228" t="e">
        <f t="array" ref="C64">INDEX('Operating Detail (6)'!$C27:$AF27,0,MATCH(1,('Operating Detail (6)'!$C$12:$AF$12="New")*('Operating Detail (6)'!$C$121:$AF$121='Budget Narrative (6)'!$I$2),0))</f>
        <v>#N/A</v>
      </c>
      <c r="D64" s="657"/>
      <c r="E64" s="659"/>
      <c r="F64" s="827"/>
      <c r="I64" s="7"/>
      <c r="J64" s="14"/>
    </row>
    <row r="65" spans="1:10">
      <c r="A65" s="1469">
        <f>'Operating Detail (6)'!A28</f>
        <v>0</v>
      </c>
      <c r="B65" s="1470"/>
      <c r="C65" s="228" t="e">
        <f t="array" ref="C65">INDEX('Operating Detail (6)'!$C28:$AF28,0,MATCH(1,('Operating Detail (6)'!$C$12:$AF$12="New")*('Operating Detail (6)'!$C$121:$AF$121='Budget Narrative (6)'!$I$2),0))</f>
        <v>#N/A</v>
      </c>
      <c r="D65" s="657"/>
      <c r="E65" s="659"/>
      <c r="F65" s="827"/>
    </row>
    <row r="66" spans="1:10">
      <c r="A66" s="1469">
        <f>'Operating Detail (6)'!A29</f>
        <v>0</v>
      </c>
      <c r="B66" s="1470"/>
      <c r="C66" s="228" t="e">
        <f t="array" ref="C66">INDEX('Operating Detail (6)'!$C29:$AF29,0,MATCH(1,('Operating Detail (6)'!$C$12:$AF$12="New")*('Operating Detail (6)'!$C$121:$AF$121='Budget Narrative (6)'!$I$2),0))</f>
        <v>#N/A</v>
      </c>
      <c r="D66" s="657"/>
      <c r="E66" s="659"/>
      <c r="F66" s="827"/>
      <c r="I66" s="7"/>
      <c r="J66" s="14"/>
    </row>
    <row r="67" spans="1:10">
      <c r="A67" s="1469">
        <f>'Operating Detail (6)'!A30</f>
        <v>0</v>
      </c>
      <c r="B67" s="1470"/>
      <c r="C67" s="228" t="e">
        <f t="array" ref="C67">INDEX('Operating Detail (6)'!$C30:$AF30,0,MATCH(1,('Operating Detail (6)'!$C$12:$AF$12="New")*('Operating Detail (6)'!$C$121:$AF$121='Budget Narrative (6)'!$I$2),0))</f>
        <v>#N/A</v>
      </c>
      <c r="D67" s="657"/>
      <c r="E67" s="659"/>
      <c r="F67" s="827"/>
      <c r="I67" s="7"/>
      <c r="J67" s="14"/>
    </row>
    <row r="68" spans="1:10">
      <c r="A68" s="1469">
        <f>'Operating Detail (6)'!A31</f>
        <v>0</v>
      </c>
      <c r="B68" s="1470"/>
      <c r="C68" s="228" t="e">
        <f t="array" ref="C68">INDEX('Operating Detail (6)'!$C31:$AF31,0,MATCH(1,('Operating Detail (6)'!$C$12:$AF$12="New")*('Operating Detail (6)'!$C$121:$AF$121='Budget Narrative (6)'!$I$2),0))</f>
        <v>#N/A</v>
      </c>
      <c r="D68" s="657"/>
      <c r="E68" s="659"/>
      <c r="F68" s="827"/>
      <c r="I68" s="7"/>
      <c r="J68" s="14"/>
    </row>
    <row r="69" spans="1:10">
      <c r="A69" s="1469">
        <f>'Operating Detail (6)'!A32</f>
        <v>0</v>
      </c>
      <c r="B69" s="1470"/>
      <c r="C69" s="228" t="e">
        <f t="array" ref="C69">INDEX('Operating Detail (6)'!$C32:$AF32,0,MATCH(1,('Operating Detail (6)'!$C$12:$AF$12="New")*('Operating Detail (6)'!$C$121:$AF$121='Budget Narrative (6)'!$I$2),0))</f>
        <v>#N/A</v>
      </c>
      <c r="D69" s="657"/>
      <c r="E69" s="659"/>
      <c r="F69" s="827"/>
      <c r="I69" s="7"/>
    </row>
    <row r="70" spans="1:10">
      <c r="A70" s="1469">
        <f>'Operating Detail (6)'!A33</f>
        <v>0</v>
      </c>
      <c r="B70" s="1470"/>
      <c r="C70" s="228" t="e">
        <f t="array" ref="C70">INDEX('Operating Detail (6)'!$C33:$AF33,0,MATCH(1,('Operating Detail (6)'!$C$12:$AF$12="New")*('Operating Detail (6)'!$C$121:$AF$121='Budget Narrative (6)'!$I$2),0))</f>
        <v>#N/A</v>
      </c>
      <c r="D70" s="657"/>
      <c r="E70" s="659"/>
      <c r="F70" s="827"/>
      <c r="I70" s="7"/>
      <c r="J70" s="14"/>
    </row>
    <row r="71" spans="1:10">
      <c r="A71" s="1469">
        <f>'Operating Detail (6)'!A34</f>
        <v>0</v>
      </c>
      <c r="B71" s="1470"/>
      <c r="C71" s="228" t="e">
        <f t="array" ref="C71">INDEX('Operating Detail (6)'!$C34:$AF34,0,MATCH(1,('Operating Detail (6)'!$C$12:$AF$12="New")*('Operating Detail (6)'!$C$121:$AF$121='Budget Narrative (6)'!$I$2),0))</f>
        <v>#N/A</v>
      </c>
      <c r="D71" s="657"/>
      <c r="E71" s="659"/>
      <c r="F71" s="827"/>
      <c r="I71" s="7"/>
      <c r="J71" s="14"/>
    </row>
    <row r="72" spans="1:10">
      <c r="A72" s="1469">
        <f>'Operating Detail (6)'!A35</f>
        <v>0</v>
      </c>
      <c r="B72" s="1470"/>
      <c r="C72" s="228" t="e">
        <f t="array" ref="C72">INDEX('Operating Detail (6)'!$C35:$AF35,0,MATCH(1,('Operating Detail (6)'!$C$12:$AF$12="New")*('Operating Detail (6)'!$C$121:$AF$121='Budget Narrative (6)'!$I$2),0))</f>
        <v>#N/A</v>
      </c>
      <c r="D72" s="657"/>
      <c r="E72" s="659"/>
      <c r="F72" s="827"/>
      <c r="I72" s="7"/>
      <c r="J72" s="14"/>
    </row>
    <row r="73" spans="1:10">
      <c r="A73" s="1469">
        <f>'Operating Detail (6)'!A36</f>
        <v>0</v>
      </c>
      <c r="B73" s="1470"/>
      <c r="C73" s="228" t="e">
        <f t="array" ref="C73">INDEX('Operating Detail (6)'!$C36:$AF36,0,MATCH(1,('Operating Detail (6)'!$C$12:$AF$12="New")*('Operating Detail (6)'!$C$121:$AF$121='Budget Narrative (6)'!$I$2),0))</f>
        <v>#N/A</v>
      </c>
      <c r="D73" s="657"/>
      <c r="E73" s="659"/>
      <c r="F73" s="827"/>
    </row>
    <row r="74" spans="1:10">
      <c r="A74" s="1469">
        <f>'Operating Detail (6)'!A37</f>
        <v>0</v>
      </c>
      <c r="B74" s="1470"/>
      <c r="C74" s="228" t="e">
        <f t="array" ref="C74">INDEX('Operating Detail (6)'!$C37:$AF37,0,MATCH(1,('Operating Detail (6)'!$C$12:$AF$12="New")*('Operating Detail (6)'!$C$121:$AF$121='Budget Narrative (6)'!$I$2),0))</f>
        <v>#N/A</v>
      </c>
      <c r="D74" s="657"/>
      <c r="E74" s="659"/>
      <c r="F74" s="827"/>
      <c r="I74" s="7"/>
      <c r="J74" s="4"/>
    </row>
    <row r="75" spans="1:10">
      <c r="A75" s="1469">
        <f>'Operating Detail (6)'!A38</f>
        <v>0</v>
      </c>
      <c r="B75" s="1470"/>
      <c r="C75" s="228" t="e">
        <f t="array" ref="C75">INDEX('Operating Detail (6)'!$C38:$AF38,0,MATCH(1,('Operating Detail (6)'!$C$12:$AF$12="New")*('Operating Detail (6)'!$C$121:$AF$121='Budget Narrative (6)'!$I$2),0))</f>
        <v>#N/A</v>
      </c>
      <c r="D75" s="657"/>
      <c r="E75" s="659"/>
      <c r="F75" s="827"/>
      <c r="I75" s="7"/>
      <c r="J75" s="4"/>
    </row>
    <row r="76" spans="1:10">
      <c r="A76" s="1469">
        <f>'Operating Detail (6)'!A39</f>
        <v>0</v>
      </c>
      <c r="B76" s="1470"/>
      <c r="C76" s="228" t="e">
        <f t="array" ref="C76">INDEX('Operating Detail (6)'!$C39:$AF39,0,MATCH(1,('Operating Detail (6)'!$C$12:$AF$12="New")*('Operating Detail (6)'!$C$121:$AF$121='Budget Narrative (6)'!$I$2),0))</f>
        <v>#N/A</v>
      </c>
      <c r="D76" s="657"/>
      <c r="E76" s="659"/>
      <c r="F76" s="827"/>
      <c r="I76" s="7"/>
      <c r="J76" s="4"/>
    </row>
    <row r="77" spans="1:10">
      <c r="A77" s="1469">
        <f>'Operating Detail (6)'!A40</f>
        <v>0</v>
      </c>
      <c r="B77" s="1470"/>
      <c r="C77" s="228" t="e">
        <f t="array" ref="C77">INDEX('Operating Detail (6)'!$C40:$AF40,0,MATCH(1,('Operating Detail (6)'!$C$12:$AF$12="New")*('Operating Detail (6)'!$C$121:$AF$121='Budget Narrative (6)'!$I$2),0))</f>
        <v>#N/A</v>
      </c>
      <c r="D77" s="657"/>
      <c r="E77" s="659"/>
      <c r="F77" s="827"/>
    </row>
    <row r="78" spans="1:10">
      <c r="A78" s="1469">
        <f>'Operating Detail (6)'!A41</f>
        <v>0</v>
      </c>
      <c r="B78" s="1470"/>
      <c r="C78" s="228" t="e">
        <f t="array" ref="C78">INDEX('Operating Detail (6)'!$C41:$AF41,0,MATCH(1,('Operating Detail (6)'!$C$12:$AF$12="New")*('Operating Detail (6)'!$C$121:$AF$121='Budget Narrative (6)'!$I$2),0))</f>
        <v>#N/A</v>
      </c>
      <c r="D78" s="657"/>
      <c r="E78" s="659"/>
      <c r="F78" s="827"/>
      <c r="I78" s="7"/>
      <c r="J78" s="14"/>
    </row>
    <row r="79" spans="1:10">
      <c r="A79" s="1469">
        <f>'Operating Detail (6)'!A42</f>
        <v>0</v>
      </c>
      <c r="B79" s="1470"/>
      <c r="C79" s="228" t="e">
        <f t="array" ref="C79">INDEX('Operating Detail (6)'!$C42:$AF42,0,MATCH(1,('Operating Detail (6)'!$C$12:$AF$12="New")*('Operating Detail (6)'!$C$121:$AF$121='Budget Narrative (6)'!$I$2),0))</f>
        <v>#N/A</v>
      </c>
      <c r="D79" s="657"/>
      <c r="E79" s="659"/>
      <c r="F79" s="827"/>
      <c r="I79" s="7"/>
      <c r="J79" s="14"/>
    </row>
    <row r="80" spans="1:10">
      <c r="A80" s="1469">
        <f>'Operating Detail (6)'!A43</f>
        <v>0</v>
      </c>
      <c r="B80" s="1470"/>
      <c r="C80" s="228" t="e">
        <f t="array" ref="C80">INDEX('Operating Detail (6)'!$C43:$AF43,0,MATCH(1,('Operating Detail (6)'!$C$12:$AF$12="New")*('Operating Detail (6)'!$C$121:$AF$121='Budget Narrative (6)'!$I$2),0))</f>
        <v>#N/A</v>
      </c>
      <c r="D80" s="657"/>
      <c r="E80" s="659"/>
      <c r="F80" s="827"/>
      <c r="I80" s="7"/>
      <c r="J80" s="14"/>
    </row>
    <row r="81" spans="1:10">
      <c r="A81" s="1469">
        <f>'Operating Detail (6)'!A44</f>
        <v>0</v>
      </c>
      <c r="B81" s="1470"/>
      <c r="C81" s="228" t="e">
        <f t="array" ref="C81">INDEX('Operating Detail (6)'!$C44:$AF44,0,MATCH(1,('Operating Detail (6)'!$C$12:$AF$12="New")*('Operating Detail (6)'!$C$121:$AF$121='Budget Narrative (6)'!$I$2),0))</f>
        <v>#N/A</v>
      </c>
      <c r="D81" s="657"/>
      <c r="E81" s="659"/>
      <c r="F81" s="827"/>
      <c r="I81" s="7"/>
      <c r="J81" s="14"/>
    </row>
    <row r="82" spans="1:10">
      <c r="A82" s="1469">
        <f>'Operating Detail (6)'!A45</f>
        <v>0</v>
      </c>
      <c r="B82" s="1470"/>
      <c r="C82" s="228" t="e">
        <f t="array" ref="C82">INDEX('Operating Detail (6)'!$C45:$AF45,0,MATCH(1,('Operating Detail (6)'!$C$12:$AF$12="New")*('Operating Detail (6)'!$C$121:$AF$121='Budget Narrative (6)'!$I$2),0))</f>
        <v>#N/A</v>
      </c>
      <c r="D82" s="657"/>
      <c r="E82" s="659"/>
      <c r="F82" s="827"/>
      <c r="I82" s="7"/>
      <c r="J82" s="14"/>
    </row>
    <row r="83" spans="1:10">
      <c r="A83" s="1469">
        <f>'Operating Detail (6)'!A46</f>
        <v>0</v>
      </c>
      <c r="B83" s="1470"/>
      <c r="C83" s="228" t="e">
        <f t="array" ref="C83">INDEX('Operating Detail (6)'!$C46:$AF46,0,MATCH(1,('Operating Detail (6)'!$C$12:$AF$12="New")*('Operating Detail (6)'!$C$121:$AF$121='Budget Narrative (6)'!$I$2),0))</f>
        <v>#N/A</v>
      </c>
      <c r="D83" s="657"/>
      <c r="E83" s="659"/>
      <c r="F83" s="827"/>
      <c r="I83" s="7"/>
      <c r="J83" s="14"/>
    </row>
    <row r="84" spans="1:10">
      <c r="A84" s="1469">
        <f>'Operating Detail (6)'!A47</f>
        <v>0</v>
      </c>
      <c r="B84" s="1470"/>
      <c r="C84" s="228" t="e">
        <f t="array" ref="C84">INDEX('Operating Detail (6)'!$C47:$AF47,0,MATCH(1,('Operating Detail (6)'!$C$12:$AF$12="New")*('Operating Detail (6)'!$C$121:$AF$121='Budget Narrative (6)'!$I$2),0))</f>
        <v>#N/A</v>
      </c>
      <c r="D84" s="657"/>
      <c r="E84" s="659"/>
      <c r="F84" s="827"/>
      <c r="I84" s="7"/>
      <c r="J84" s="14"/>
    </row>
    <row r="85" spans="1:10">
      <c r="A85" s="1469">
        <f>'Operating Detail (6)'!A48</f>
        <v>0</v>
      </c>
      <c r="B85" s="1470"/>
      <c r="C85" s="228" t="e">
        <f t="array" ref="C85">INDEX('Operating Detail (6)'!$C48:$AF48,0,MATCH(1,('Operating Detail (6)'!$C$12:$AF$12="New")*('Operating Detail (6)'!$C$121:$AF$121='Budget Narrative (6)'!$I$2),0))</f>
        <v>#N/A</v>
      </c>
      <c r="D85" s="657"/>
      <c r="E85" s="659"/>
      <c r="F85" s="827"/>
      <c r="I85" s="7"/>
      <c r="J85" s="14"/>
    </row>
    <row r="86" spans="1:10">
      <c r="A86" s="1469">
        <f>'Operating Detail (6)'!A49</f>
        <v>0</v>
      </c>
      <c r="B86" s="1470"/>
      <c r="C86" s="228" t="e">
        <f t="array" ref="C86">INDEX('Operating Detail (6)'!$C49:$AF49,0,MATCH(1,('Operating Detail (6)'!$C$12:$AF$12="New")*('Operating Detail (6)'!$C$121:$AF$121='Budget Narrative (6)'!$I$2),0))</f>
        <v>#N/A</v>
      </c>
      <c r="D86" s="657"/>
      <c r="E86" s="659"/>
      <c r="F86" s="827"/>
      <c r="I86" s="7"/>
      <c r="J86" s="14"/>
    </row>
    <row r="87" spans="1:10">
      <c r="A87" s="1469">
        <f>'Operating Detail (6)'!A50</f>
        <v>0</v>
      </c>
      <c r="B87" s="1470"/>
      <c r="C87" s="228" t="e">
        <f t="array" ref="C87">INDEX('Operating Detail (6)'!$C50:$AF50,0,MATCH(1,('Operating Detail (6)'!$C$12:$AF$12="New")*('Operating Detail (6)'!$C$121:$AF$121='Budget Narrative (6)'!$I$2),0))</f>
        <v>#N/A</v>
      </c>
      <c r="D87" s="657"/>
      <c r="E87" s="659"/>
      <c r="F87" s="827"/>
      <c r="I87" s="7"/>
      <c r="J87" s="14"/>
    </row>
    <row r="88" spans="1:10">
      <c r="A88" s="1469">
        <f>'Operating Detail (6)'!A51</f>
        <v>0</v>
      </c>
      <c r="B88" s="1470"/>
      <c r="C88" s="228" t="e">
        <f t="array" ref="C88">INDEX('Operating Detail (6)'!$C51:$AF51,0,MATCH(1,('Operating Detail (6)'!$C$12:$AF$12="New")*('Operating Detail (6)'!$C$121:$AF$121='Budget Narrative (6)'!$I$2),0))</f>
        <v>#N/A</v>
      </c>
      <c r="D88" s="657"/>
      <c r="E88" s="659"/>
      <c r="F88" s="827"/>
      <c r="I88" s="7"/>
      <c r="J88" s="14"/>
    </row>
    <row r="89" spans="1:10">
      <c r="A89" s="1469">
        <f>'Operating Detail (6)'!A52</f>
        <v>0</v>
      </c>
      <c r="B89" s="1470"/>
      <c r="C89" s="228" t="e">
        <f t="array" ref="C89">INDEX('Operating Detail (6)'!$C52:$AF52,0,MATCH(1,('Operating Detail (6)'!$C$12:$AF$12="New")*('Operating Detail (6)'!$C$121:$AF$121='Budget Narrative (6)'!$I$2),0))</f>
        <v>#N/A</v>
      </c>
      <c r="D89" s="657"/>
      <c r="E89" s="659"/>
      <c r="F89" s="827"/>
      <c r="I89" s="7"/>
      <c r="J89" s="14"/>
    </row>
    <row r="90" spans="1:10">
      <c r="A90" s="1469">
        <f>'Operating Detail (6)'!A53</f>
        <v>0</v>
      </c>
      <c r="B90" s="1470"/>
      <c r="C90" s="228" t="e">
        <f t="array" ref="C90">INDEX('Operating Detail (6)'!$C53:$AF53,0,MATCH(1,('Operating Detail (6)'!$C$12:$AF$12="New")*('Operating Detail (6)'!$C$121:$AF$121='Budget Narrative (6)'!$I$2),0))</f>
        <v>#N/A</v>
      </c>
      <c r="D90" s="657"/>
      <c r="E90" s="659"/>
      <c r="F90" s="827"/>
      <c r="I90" s="7"/>
      <c r="J90" s="14"/>
    </row>
    <row r="91" spans="1:10">
      <c r="A91" s="1469">
        <f>'Operating Detail (6)'!A54</f>
        <v>0</v>
      </c>
      <c r="B91" s="1470"/>
      <c r="C91" s="228" t="e">
        <f t="array" ref="C91">INDEX('Operating Detail (6)'!$C54:$AF54,0,MATCH(1,('Operating Detail (6)'!$C$12:$AF$12="New")*('Operating Detail (6)'!$C$121:$AF$121='Budget Narrative (6)'!$I$2),0))</f>
        <v>#N/A</v>
      </c>
      <c r="D91" s="657"/>
      <c r="E91" s="659"/>
      <c r="F91" s="827"/>
      <c r="I91" s="7"/>
      <c r="J91" s="14"/>
    </row>
    <row r="92" spans="1:10">
      <c r="A92" s="1469">
        <f>'Operating Detail (6)'!A55</f>
        <v>0</v>
      </c>
      <c r="B92" s="1470"/>
      <c r="C92" s="228" t="e">
        <f t="array" ref="C92">INDEX('Operating Detail (6)'!$C55:$AF55,0,MATCH(1,('Operating Detail (6)'!$C$12:$AF$12="New")*('Operating Detail (6)'!$C$121:$AF$121='Budget Narrative (6)'!$I$2),0))</f>
        <v>#N/A</v>
      </c>
      <c r="D92" s="657"/>
      <c r="E92" s="659"/>
      <c r="F92" s="827"/>
      <c r="I92" s="7"/>
      <c r="J92" s="14"/>
    </row>
    <row r="93" spans="1:10">
      <c r="A93" s="1471" t="str">
        <f>'Operating Detail (6)'!A56</f>
        <v>Consultants:</v>
      </c>
      <c r="B93" s="1472"/>
      <c r="C93" s="661"/>
      <c r="D93" s="661"/>
      <c r="E93" s="662"/>
      <c r="F93" s="827"/>
      <c r="I93" s="7"/>
      <c r="J93" s="14"/>
    </row>
    <row r="94" spans="1:10">
      <c r="A94" s="1469">
        <f>'Operating Detail (6)'!A57</f>
        <v>0</v>
      </c>
      <c r="B94" s="1470"/>
      <c r="C94" s="228" t="e">
        <f t="array" ref="C94">INDEX('Operating Detail (6)'!$C57:$AF57,0,MATCH(1,('Operating Detail (6)'!$C$12:$AF$12="New")*('Operating Detail (6)'!$C$121:$AF$121='Budget Narrative (6)'!$I$2),0))</f>
        <v>#N/A</v>
      </c>
      <c r="D94" s="657"/>
      <c r="E94" s="659"/>
      <c r="F94" s="827"/>
      <c r="I94" s="7"/>
      <c r="J94" s="14"/>
    </row>
    <row r="95" spans="1:10">
      <c r="A95" s="1469">
        <f>'Operating Detail (6)'!A58</f>
        <v>0</v>
      </c>
      <c r="B95" s="1470"/>
      <c r="C95" s="228" t="e">
        <f t="array" ref="C95">INDEX('Operating Detail (6)'!$C58:$AF58,0,MATCH(1,('Operating Detail (6)'!$C$12:$AF$12="New")*('Operating Detail (6)'!$C$121:$AF$121='Budget Narrative (6)'!$I$2),0))</f>
        <v>#N/A</v>
      </c>
      <c r="D95" s="657"/>
      <c r="E95" s="659"/>
      <c r="F95" s="827"/>
      <c r="I95" s="7"/>
      <c r="J95" s="14"/>
    </row>
    <row r="96" spans="1:10">
      <c r="A96" s="1469">
        <f>'Operating Detail (6)'!A59</f>
        <v>0</v>
      </c>
      <c r="B96" s="1470"/>
      <c r="C96" s="228" t="e">
        <f t="array" ref="C96">INDEX('Operating Detail (6)'!$C59:$AF59,0,MATCH(1,('Operating Detail (6)'!$C$12:$AF$12="New")*('Operating Detail (6)'!$C$121:$AF$121='Budget Narrative (6)'!$I$2),0))</f>
        <v>#N/A</v>
      </c>
      <c r="D96" s="657"/>
      <c r="E96" s="659"/>
      <c r="F96" s="827"/>
      <c r="I96" s="7"/>
      <c r="J96" s="14"/>
    </row>
    <row r="97" spans="1:10">
      <c r="A97" s="1469">
        <f>'Operating Detail (6)'!A60</f>
        <v>0</v>
      </c>
      <c r="B97" s="1470"/>
      <c r="C97" s="228" t="e">
        <f t="array" ref="C97">INDEX('Operating Detail (6)'!$C60:$AF60,0,MATCH(1,('Operating Detail (6)'!$C$12:$AF$12="New")*('Operating Detail (6)'!$C$121:$AF$121='Budget Narrative (6)'!$I$2),0))</f>
        <v>#N/A</v>
      </c>
      <c r="D97" s="657"/>
      <c r="E97" s="659"/>
      <c r="F97" s="827"/>
      <c r="I97" s="7"/>
      <c r="J97" s="14"/>
    </row>
    <row r="98" spans="1:10">
      <c r="A98" s="1469">
        <f>'Operating Detail (6)'!A61</f>
        <v>0</v>
      </c>
      <c r="B98" s="1470"/>
      <c r="C98" s="228" t="e">
        <f t="array" ref="C98">INDEX('Operating Detail (6)'!$C61:$AF61,0,MATCH(1,('Operating Detail (6)'!$C$12:$AF$12="New")*('Operating Detail (6)'!$C$121:$AF$121='Budget Narrative (6)'!$I$2),0))</f>
        <v>#N/A</v>
      </c>
      <c r="D98" s="657"/>
      <c r="E98" s="659"/>
      <c r="F98" s="827"/>
      <c r="I98" s="7"/>
      <c r="J98" s="14"/>
    </row>
    <row r="99" spans="1:10">
      <c r="A99" s="1469">
        <f>'Operating Detail (6)'!A62</f>
        <v>0</v>
      </c>
      <c r="B99" s="1470"/>
      <c r="C99" s="228" t="e">
        <f t="array" ref="C99">INDEX('Operating Detail (6)'!$C62:$AF62,0,MATCH(1,('Operating Detail (6)'!$C$12:$AF$12="New")*('Operating Detail (6)'!$C$121:$AF$121='Budget Narrative (6)'!$I$2),0))</f>
        <v>#N/A</v>
      </c>
      <c r="D99" s="657"/>
      <c r="E99" s="659"/>
      <c r="F99" s="827"/>
      <c r="I99" s="7"/>
      <c r="J99" s="14"/>
    </row>
    <row r="100" spans="1:10">
      <c r="A100" s="1469">
        <f>'Operating Detail (6)'!A63</f>
        <v>0</v>
      </c>
      <c r="B100" s="1470"/>
      <c r="C100" s="228" t="e">
        <f t="array" ref="C100">INDEX('Operating Detail (6)'!$C63:$AF63,0,MATCH(1,('Operating Detail (6)'!$C$12:$AF$12="New")*('Operating Detail (6)'!$C$121:$AF$121='Budget Narrative (6)'!$I$2),0))</f>
        <v>#N/A</v>
      </c>
      <c r="D100" s="657"/>
      <c r="E100" s="659"/>
      <c r="F100" s="827"/>
      <c r="I100" s="7"/>
      <c r="J100" s="14"/>
    </row>
    <row r="101" spans="1:10">
      <c r="A101" s="1469">
        <f>'Operating Detail (6)'!A64</f>
        <v>0</v>
      </c>
      <c r="B101" s="1470"/>
      <c r="C101" s="228" t="e">
        <f t="array" ref="C101">INDEX('Operating Detail (6)'!$C64:$AF64,0,MATCH(1,('Operating Detail (6)'!$C$12:$AF$12="New")*('Operating Detail (6)'!$C$121:$AF$121='Budget Narrative (6)'!$I$2),0))</f>
        <v>#N/A</v>
      </c>
      <c r="D101" s="657"/>
      <c r="E101" s="659"/>
      <c r="F101" s="827"/>
      <c r="I101" s="7"/>
      <c r="J101" s="14"/>
    </row>
    <row r="102" spans="1:10">
      <c r="A102" s="1469">
        <f>'Operating Detail (6)'!A64</f>
        <v>0</v>
      </c>
      <c r="B102" s="1470"/>
      <c r="C102" s="228" t="e">
        <f t="array" ref="C102">INDEX('Operating Detail (6)'!$C65:$AF65,0,MATCH(1,('Operating Detail (6)'!$C$12:$AF$12="New")*('Operating Detail (6)'!$C$121:$AF$121='Budget Narrative (6)'!$I$2),0))</f>
        <v>#N/A</v>
      </c>
      <c r="D102" s="657"/>
      <c r="E102" s="659"/>
      <c r="F102" s="827"/>
      <c r="I102" s="7"/>
      <c r="J102" s="14"/>
    </row>
    <row r="103" spans="1:10">
      <c r="A103" s="1469">
        <f>'Operating Detail (6)'!A65</f>
        <v>0</v>
      </c>
      <c r="B103" s="1470"/>
      <c r="C103" s="228" t="e">
        <f t="array" ref="C103">INDEX('Operating Detail (6)'!$C65:$AF65,0,MATCH(1,('Operating Detail (6)'!$C$12:$AF$12="New")*('Operating Detail (6)'!$C$121:$AF$121='Budget Narrative (6)'!$I$2),0))</f>
        <v>#N/A</v>
      </c>
      <c r="D103" s="657"/>
      <c r="E103" s="659"/>
      <c r="F103" s="827"/>
      <c r="I103" s="7"/>
      <c r="J103" s="14"/>
    </row>
    <row r="104" spans="1:10">
      <c r="A104" s="1469">
        <f>'Operating Detail (6)'!A66</f>
        <v>0</v>
      </c>
      <c r="B104" s="1470"/>
      <c r="C104" s="228" t="e">
        <f t="array" ref="C104">INDEX('Operating Detail (6)'!$C66:$AF66,0,MATCH(1,('Operating Detail (6)'!$C$12:$AF$12="New")*('Operating Detail (6)'!$C$121:$AF$121='Budget Narrative (6)'!$I$2),0))</f>
        <v>#N/A</v>
      </c>
      <c r="D104" s="657"/>
      <c r="E104" s="659"/>
      <c r="F104" s="827"/>
      <c r="I104" s="7"/>
      <c r="J104" s="14"/>
    </row>
    <row r="105" spans="1:10">
      <c r="A105" s="1475">
        <f>'Operating Detail (6)'!A67</f>
        <v>0</v>
      </c>
      <c r="B105" s="1476"/>
      <c r="C105" s="370"/>
      <c r="D105" s="179"/>
      <c r="E105" s="219"/>
      <c r="F105" s="827"/>
      <c r="I105" s="7"/>
      <c r="J105" s="14"/>
    </row>
    <row r="106" spans="1:10">
      <c r="A106" s="1477" t="str">
        <f>'Operating Detail (6)'!A68</f>
        <v>TOTAL OPERATING EXPENSES</v>
      </c>
      <c r="B106" s="1478"/>
      <c r="C106" s="717" t="e">
        <f>SUM(C51:C105)</f>
        <v>#N/A</v>
      </c>
      <c r="D106" s="14"/>
      <c r="E106" s="218"/>
      <c r="F106" s="3"/>
      <c r="I106" s="7"/>
      <c r="J106" s="14"/>
    </row>
    <row r="107" spans="1:10" s="731" customFormat="1" ht="13.5" thickBot="1">
      <c r="A107" s="732" t="s">
        <v>337</v>
      </c>
      <c r="B107" s="733" t="e">
        <f t="array" ref="B107">INDEX('Summary (6)'!E26:AH26,0,MATCH(1,('Summary (6)'!$E$21:$AH$21="New")*('Summary (6)'!$E$88:$AH$88='Budget Narrative (6)'!$I$2),0))</f>
        <v>#N/A</v>
      </c>
      <c r="C107" s="734" t="e">
        <f t="array" ref="C107">INDEX('Summary (6)'!E27:AH27,0,MATCH(1,('Summary (6)'!$E$21:$AH$21="New")*('Summary (6)'!$E$88:$AH$88='Budget Narrative (6)'!$I$2),0))</f>
        <v>#N/A</v>
      </c>
      <c r="D107" s="735"/>
      <c r="E107" s="736"/>
      <c r="F107" s="737"/>
      <c r="G107" s="728"/>
      <c r="H107" s="728"/>
      <c r="J107" s="730"/>
    </row>
    <row r="108" spans="1:10">
      <c r="A108" s="3"/>
      <c r="B108" s="6"/>
      <c r="C108" s="181"/>
      <c r="E108" s="3"/>
      <c r="F108" s="3"/>
      <c r="H108" s="706"/>
      <c r="I108" s="5"/>
      <c r="J108" s="4"/>
    </row>
    <row r="109" spans="1:10" ht="13" thickBot="1">
      <c r="A109" s="3"/>
      <c r="B109" s="6"/>
      <c r="C109" s="181"/>
      <c r="E109" s="3"/>
      <c r="F109" s="3"/>
      <c r="H109" s="706"/>
      <c r="I109" s="5"/>
      <c r="J109" s="4"/>
    </row>
    <row r="110" spans="1:10" s="4" customFormat="1" ht="25.5" customHeight="1">
      <c r="A110" s="1473" t="s">
        <v>338</v>
      </c>
      <c r="B110" s="1474"/>
      <c r="C110" s="212" t="s">
        <v>339</v>
      </c>
      <c r="D110" s="211" t="s">
        <v>330</v>
      </c>
      <c r="E110" s="213" t="s">
        <v>331</v>
      </c>
      <c r="F110" s="198"/>
      <c r="G110" s="704"/>
      <c r="H110" s="704"/>
    </row>
    <row r="111" spans="1:10">
      <c r="A111" s="1469">
        <f>'Operating Detail (6)'!A71</f>
        <v>0</v>
      </c>
      <c r="B111" s="1470"/>
      <c r="C111" s="228" t="e">
        <f t="array" ref="C111">INDEX('Operating Detail (6)'!$C71:$AF71,0,MATCH(1,('Operating Detail (6)'!$C$12:$AF$12="New")*('Operating Detail (6)'!$C$121:$AF$121='Budget Narrative (6)'!$I$2),0))</f>
        <v>#N/A</v>
      </c>
      <c r="D111" s="20"/>
      <c r="E111" s="214"/>
      <c r="F111" s="827"/>
    </row>
    <row r="112" spans="1:10">
      <c r="A112" s="1469">
        <f>'Operating Detail (6)'!A72</f>
        <v>0</v>
      </c>
      <c r="B112" s="1470"/>
      <c r="C112" s="228" t="e">
        <f t="array" ref="C112">INDEX('Operating Detail (6)'!$C81:$AF81,0,MATCH(1,('Operating Detail (6)'!$C$12:$AF$12="New")*('Operating Detail (6)'!$C$121:$AF$121='Budget Narrative (6)'!$I$2),0))</f>
        <v>#N/A</v>
      </c>
      <c r="D112" s="20"/>
      <c r="E112" s="215"/>
      <c r="F112" s="827"/>
    </row>
    <row r="113" spans="1:6">
      <c r="A113" s="1469">
        <f>'Operating Detail (6)'!A73</f>
        <v>0</v>
      </c>
      <c r="B113" s="1470"/>
      <c r="C113" s="228" t="e">
        <f t="array" ref="C113">INDEX('Operating Detail (6)'!$C82:$AF82,0,MATCH(1,('Operating Detail (6)'!$C$12:$AF$12="New")*('Operating Detail (6)'!$C$121:$AF$121='Budget Narrative (6)'!$I$2),0))</f>
        <v>#N/A</v>
      </c>
      <c r="D113" s="20"/>
      <c r="E113" s="215"/>
      <c r="F113" s="827"/>
    </row>
    <row r="114" spans="1:6">
      <c r="A114" s="1469">
        <f>'Operating Detail (6)'!A74</f>
        <v>0</v>
      </c>
      <c r="B114" s="1470"/>
      <c r="C114" s="228" t="e">
        <f t="array" ref="C114">INDEX('Operating Detail (6)'!$C83:$AF83,0,MATCH(1,('Operating Detail (6)'!$C$12:$AF$12="New")*('Operating Detail (6)'!$C$121:$AF$121='Budget Narrative (6)'!$I$2),0))</f>
        <v>#N/A</v>
      </c>
      <c r="D114" s="20"/>
      <c r="E114" s="215"/>
      <c r="F114" s="827"/>
    </row>
    <row r="115" spans="1:6">
      <c r="A115" s="1469">
        <f>'Operating Detail (6)'!A75</f>
        <v>0</v>
      </c>
      <c r="B115" s="1470"/>
      <c r="C115" s="228" t="e">
        <f t="array" ref="C115">INDEX('Operating Detail (6)'!$C84:$AF84,0,MATCH(1,('Operating Detail (6)'!$C$12:$AF$12="New")*('Operating Detail (6)'!$C$121:$AF$121='Budget Narrative (6)'!$I$2),0))</f>
        <v>#N/A</v>
      </c>
      <c r="D115" s="20"/>
      <c r="E115" s="215"/>
      <c r="F115" s="827"/>
    </row>
    <row r="116" spans="1:6">
      <c r="A116" s="1469">
        <f>'Operating Detail (6)'!A76</f>
        <v>0</v>
      </c>
      <c r="B116" s="1470"/>
      <c r="C116" s="228" t="e">
        <f t="array" ref="C116">INDEX('Operating Detail (6)'!$C85:$AF85,0,MATCH(1,('Operating Detail (6)'!$C$12:$AF$12="New")*('Operating Detail (6)'!$C$121:$AF$121='Budget Narrative (6)'!$I$2),0))</f>
        <v>#N/A</v>
      </c>
      <c r="D116" s="20"/>
      <c r="E116" s="215"/>
      <c r="F116" s="827"/>
    </row>
    <row r="117" spans="1:6">
      <c r="A117" s="1469">
        <f>'Operating Detail (6)'!A77</f>
        <v>0</v>
      </c>
      <c r="B117" s="1470"/>
      <c r="C117" s="228" t="e">
        <f t="array" ref="C117">INDEX('Operating Detail (6)'!$C86:$AF86,0,MATCH(1,('Operating Detail (6)'!$C$12:$AF$12="New")*('Operating Detail (6)'!$C$121:$AF$121='Budget Narrative (6)'!$I$2),0))</f>
        <v>#N/A</v>
      </c>
      <c r="D117" s="20"/>
      <c r="E117" s="215"/>
      <c r="F117" s="827"/>
    </row>
    <row r="118" spans="1:6">
      <c r="A118" s="1469">
        <f>'Operating Detail (6)'!A78</f>
        <v>0</v>
      </c>
      <c r="B118" s="1470"/>
      <c r="C118" s="228" t="e">
        <f t="array" ref="C118">INDEX('Operating Detail (6)'!$C87:$AF87,0,MATCH(1,('Operating Detail (6)'!$C$12:$AF$12="New")*('Operating Detail (6)'!$C$121:$AF$121='Budget Narrative (6)'!$I$2),0))</f>
        <v>#N/A</v>
      </c>
      <c r="D118" s="20"/>
      <c r="E118" s="215"/>
      <c r="F118" s="827"/>
    </row>
    <row r="119" spans="1:6">
      <c r="A119" s="1469">
        <f>'Operating Detail (6)'!A79</f>
        <v>0</v>
      </c>
      <c r="B119" s="1470"/>
      <c r="C119" s="228" t="e">
        <f t="array" ref="C119">INDEX('Operating Detail (6)'!$C88:$AF88,0,MATCH(1,('Operating Detail (6)'!$C$12:$AF$12="New")*('Operating Detail (6)'!$C$121:$AF$121='Budget Narrative (6)'!$I$2),0))</f>
        <v>#N/A</v>
      </c>
      <c r="D119" s="20"/>
      <c r="E119" s="215"/>
      <c r="F119" s="827"/>
    </row>
    <row r="120" spans="1:6">
      <c r="A120" s="1469">
        <f>'Operating Detail (6)'!A80</f>
        <v>0</v>
      </c>
      <c r="B120" s="1470"/>
      <c r="C120" s="228" t="e">
        <f t="array" ref="C120">INDEX('Operating Detail (6)'!$C89:$AF89,0,MATCH(1,('Operating Detail (6)'!$C$12:$AF$12="New")*('Operating Detail (6)'!$C$121:$AF$121='Budget Narrative (6)'!$I$2),0))</f>
        <v>#N/A</v>
      </c>
      <c r="D120" s="20"/>
      <c r="E120" s="215"/>
      <c r="F120" s="827"/>
    </row>
    <row r="121" spans="1:6">
      <c r="A121" s="1471" t="str">
        <f>'Operating Detail (6)'!A81</f>
        <v>Subcontractors:</v>
      </c>
      <c r="B121" s="1472"/>
      <c r="C121" s="661"/>
      <c r="D121" s="661"/>
      <c r="E121" s="662"/>
      <c r="F121" s="827"/>
    </row>
    <row r="122" spans="1:6">
      <c r="A122" s="1469">
        <f>'Operating Detail (6)'!A82</f>
        <v>0</v>
      </c>
      <c r="B122" s="1470"/>
      <c r="C122" s="228" t="e">
        <f t="array" ref="C122">INDEX('Operating Detail (6)'!$C91:$AF91,0,MATCH(1,('Operating Detail (6)'!$C$12:$AF$12="New")*('Operating Detail (6)'!$C$121:$AF$121='Budget Narrative (6)'!$I$2),0))</f>
        <v>#N/A</v>
      </c>
      <c r="D122" s="20"/>
      <c r="E122" s="216"/>
      <c r="F122" s="827"/>
    </row>
    <row r="123" spans="1:6">
      <c r="A123" s="1469">
        <f>'Operating Detail (6)'!A83</f>
        <v>0</v>
      </c>
      <c r="B123" s="1470"/>
      <c r="C123" s="228" t="e">
        <f t="array" ref="C123">INDEX('Operating Detail (6)'!$C92:$AF92,0,MATCH(1,('Operating Detail (6)'!$C$12:$AF$12="New")*('Operating Detail (6)'!$C$121:$AF$121='Budget Narrative (6)'!$I$2),0))</f>
        <v>#N/A</v>
      </c>
      <c r="D123" s="20"/>
      <c r="E123" s="216"/>
      <c r="F123" s="827"/>
    </row>
    <row r="124" spans="1:6">
      <c r="A124" s="1469">
        <f>'Operating Detail (6)'!A84</f>
        <v>0</v>
      </c>
      <c r="B124" s="1470"/>
      <c r="C124" s="228" t="e">
        <f t="array" ref="C124">INDEX('Operating Detail (6)'!$C93:$AF93,0,MATCH(1,('Operating Detail (6)'!$C$12:$AF$12="New")*('Operating Detail (6)'!$C$121:$AF$121='Budget Narrative (6)'!$I$2),0))</f>
        <v>#N/A</v>
      </c>
      <c r="D124" s="20"/>
      <c r="E124" s="215"/>
      <c r="F124" s="827"/>
    </row>
    <row r="125" spans="1:6">
      <c r="A125" s="1469">
        <f>'Operating Detail (6)'!A85</f>
        <v>0</v>
      </c>
      <c r="B125" s="1470"/>
      <c r="C125" s="228" t="e">
        <f t="array" ref="C125">INDEX('Operating Detail (6)'!$C94:$AF94,0,MATCH(1,('Operating Detail (6)'!$C$12:$AF$12="New")*('Operating Detail (6)'!$C$121:$AF$121='Budget Narrative (6)'!$I$2),0))</f>
        <v>#N/A</v>
      </c>
      <c r="D125" s="20"/>
      <c r="E125" s="215"/>
      <c r="F125" s="827"/>
    </row>
    <row r="126" spans="1:6">
      <c r="A126" s="1469">
        <f>'Operating Detail (6)'!A86</f>
        <v>0</v>
      </c>
      <c r="B126" s="1470"/>
      <c r="C126" s="228" t="e">
        <f t="array" ref="C126">INDEX('Operating Detail (6)'!$C95:$AF95,0,MATCH(1,('Operating Detail (6)'!$C$12:$AF$12="New")*('Operating Detail (6)'!$C$121:$AF$121='Budget Narrative (6)'!$I$2),0))</f>
        <v>#N/A</v>
      </c>
      <c r="D126" s="20"/>
      <c r="E126" s="215"/>
      <c r="F126" s="827"/>
    </row>
    <row r="127" spans="1:6">
      <c r="A127" s="1469">
        <f>'Operating Detail (6)'!A87</f>
        <v>0</v>
      </c>
      <c r="B127" s="1470"/>
      <c r="C127" s="228" t="e">
        <f t="array" ref="C127">INDEX('Operating Detail (6)'!$C96:$AF96,0,MATCH(1,('Operating Detail (6)'!$C$12:$AF$12="New")*('Operating Detail (6)'!$C$121:$AF$121='Budget Narrative (6)'!$I$2),0))</f>
        <v>#N/A</v>
      </c>
      <c r="D127" s="20"/>
      <c r="E127" s="215"/>
      <c r="F127" s="827"/>
    </row>
    <row r="128" spans="1:6">
      <c r="A128" s="1469">
        <f>'Operating Detail (6)'!A88</f>
        <v>0</v>
      </c>
      <c r="B128" s="1470"/>
      <c r="C128" s="228" t="e">
        <f t="array" ref="C128">INDEX('Operating Detail (6)'!$C97:$AF97,0,MATCH(1,('Operating Detail (6)'!$C$12:$AF$12="New")*('Operating Detail (6)'!$C$121:$AF$121='Budget Narrative (6)'!$I$2),0))</f>
        <v>#N/A</v>
      </c>
      <c r="E128" s="217"/>
    </row>
    <row r="129" spans="1:8">
      <c r="A129" s="1469">
        <f>'Operating Detail (6)'!A89</f>
        <v>0</v>
      </c>
      <c r="B129" s="1470"/>
      <c r="C129" s="228" t="e">
        <f t="array" ref="C129">INDEX('Operating Detail (6)'!$C98:$AF98,0,MATCH(1,('Operating Detail (6)'!$C$12:$AF$12="New")*('Operating Detail (6)'!$C$121:$AF$121='Budget Narrative (6)'!$I$2),0))</f>
        <v>#N/A</v>
      </c>
      <c r="E129" s="217"/>
    </row>
    <row r="130" spans="1:8">
      <c r="A130" s="1469">
        <f>'Operating Detail (6)'!A90</f>
        <v>0</v>
      </c>
      <c r="B130" s="1470"/>
      <c r="C130" s="228" t="e">
        <f t="array" ref="C130">INDEX('Operating Detail (6)'!$C99:$AF99,0,MATCH(1,('Operating Detail (6)'!$C$12:$AF$12="New")*('Operating Detail (6)'!$C$121:$AF$121='Budget Narrative (6)'!$I$2),0))</f>
        <v>#N/A</v>
      </c>
      <c r="E130" s="217"/>
    </row>
    <row r="131" spans="1:8">
      <c r="A131" s="1469" t="str">
        <f>'Operating Detail (6)'!A91</f>
        <v>Subcontractor indirect (First $25k only)</v>
      </c>
      <c r="B131" s="1470"/>
      <c r="C131" s="228" t="e" cm="1">
        <f t="array" ref="C131">INDEX('Operating Detail Capacity Build'!$C90:$G90,0,MATCH(1,('Operating Detail Capacity Build'!$C$11:$G$11="New")*('Operating Detail Capacity Build'!$C$117:$G$117='Budget Narrative Capacity Build'!$I$3),0))</f>
        <v>#N/A</v>
      </c>
      <c r="E131" s="217"/>
    </row>
    <row r="132" spans="1:8">
      <c r="A132" s="1469"/>
      <c r="B132" s="1470"/>
      <c r="C132" s="228"/>
      <c r="E132" s="217"/>
    </row>
    <row r="133" spans="1:8" s="731" customFormat="1" ht="13" thickBot="1">
      <c r="A133" s="1479" t="str">
        <f>'Operating Detail (6)'!A93</f>
        <v>TOTAL OTHER EXPENSES</v>
      </c>
      <c r="B133" s="1480"/>
      <c r="C133" s="734" t="e">
        <f>SUM(C111:C131)</f>
        <v>#N/A</v>
      </c>
      <c r="D133" s="735"/>
      <c r="E133" s="738"/>
      <c r="F133" s="739"/>
      <c r="G133" s="728"/>
      <c r="H133" s="728"/>
    </row>
    <row r="134" spans="1:8">
      <c r="A134" s="1470">
        <f>'Operating Detail (6)'!A94</f>
        <v>0</v>
      </c>
      <c r="B134" s="1470"/>
      <c r="C134" s="228"/>
    </row>
    <row r="135" spans="1:8" ht="13" thickBot="1">
      <c r="A135" s="827"/>
      <c r="B135" s="827"/>
      <c r="C135" s="228"/>
    </row>
    <row r="136" spans="1:8" ht="12.75" customHeight="1">
      <c r="A136" s="1473" t="str">
        <f>'Operating Detail (6)'!A95</f>
        <v>CAPITAL EXPENSES</v>
      </c>
      <c r="B136" s="1474"/>
      <c r="C136" s="212" t="s">
        <v>339</v>
      </c>
      <c r="D136" s="211" t="s">
        <v>330</v>
      </c>
      <c r="E136" s="213" t="s">
        <v>331</v>
      </c>
    </row>
    <row r="137" spans="1:8">
      <c r="A137" s="1469">
        <f>'Operating Detail (6)'!A96</f>
        <v>0</v>
      </c>
      <c r="B137" s="1470"/>
      <c r="C137" s="228" t="e" cm="1">
        <f t="array" ref="C137">INDEX('Operating Detail - SS'!$C95:$G95,0,MATCH(1,('Operating Detail - SS'!$C$11:$G$11="New")*('Operating Detail - SS'!$C$113:$G$113='Budget Narrative - SS'!#REF!),0))</f>
        <v>#N/A</v>
      </c>
      <c r="E137" s="217"/>
    </row>
    <row r="138" spans="1:8">
      <c r="A138" s="1469">
        <f>'Operating Detail (6)'!A97</f>
        <v>0</v>
      </c>
      <c r="B138" s="1470"/>
      <c r="C138" s="228" t="e">
        <f t="array" ref="C138">INDEX('Operating Detail (6)'!$C97:$AF97,0,MATCH(1,('Operating Detail (6)'!$C$12:$AF$12="New")*('Operating Detail (6)'!$C$121:$AF$121='Budget Narrative (6)'!$I$2),0))</f>
        <v>#N/A</v>
      </c>
      <c r="E138" s="217"/>
    </row>
    <row r="139" spans="1:8">
      <c r="A139" s="1469">
        <f>'Operating Detail (6)'!A98</f>
        <v>0</v>
      </c>
      <c r="B139" s="1470"/>
      <c r="C139" s="228" t="e">
        <f t="array" ref="C139">INDEX('Operating Detail (6)'!$C98:$AF98,0,MATCH(1,('Operating Detail (6)'!$C$12:$AF$12="New")*('Operating Detail (6)'!$C$121:$AF$121='Budget Narrative (6)'!$I$2),0))</f>
        <v>#N/A</v>
      </c>
      <c r="E139" s="217"/>
    </row>
    <row r="140" spans="1:8">
      <c r="A140" s="1469">
        <f>'Operating Detail (6)'!A99</f>
        <v>0</v>
      </c>
      <c r="B140" s="1470"/>
      <c r="C140" s="228" t="e">
        <f t="array" ref="C140">INDEX('Operating Detail (6)'!$C99:$AF99,0,MATCH(1,('Operating Detail (6)'!$C$12:$AF$12="New")*('Operating Detail (6)'!$C$121:$AF$121='Budget Narrative (6)'!$I$2),0))</f>
        <v>#N/A</v>
      </c>
      <c r="E140" s="217"/>
    </row>
    <row r="141" spans="1:8">
      <c r="A141" s="1469">
        <f>'Operating Detail (6)'!A100</f>
        <v>0</v>
      </c>
      <c r="B141" s="1470"/>
      <c r="C141" s="228" t="e">
        <f t="array" ref="C141">INDEX('Operating Detail (6)'!$C100:$AF100,0,MATCH(1,('Operating Detail (6)'!$C$12:$AF$12="New")*('Operating Detail (6)'!$C$121:$AF$121='Budget Narrative (6)'!$I$2),0))</f>
        <v>#N/A</v>
      </c>
      <c r="E141" s="217"/>
    </row>
    <row r="142" spans="1:8">
      <c r="A142" s="1469">
        <f>'Operating Detail (6)'!A101</f>
        <v>0</v>
      </c>
      <c r="B142" s="1470"/>
      <c r="C142" s="228" t="e">
        <f t="array" ref="C142">INDEX('Operating Detail (6)'!$C101:$AF101,0,MATCH(1,('Operating Detail (6)'!$C$12:$AF$12="New")*('Operating Detail (6)'!$C$121:$AF$121='Budget Narrative (6)'!$I$2),0))</f>
        <v>#N/A</v>
      </c>
      <c r="E142" s="217"/>
    </row>
    <row r="143" spans="1:8">
      <c r="A143" s="1469">
        <f>'Operating Detail (6)'!A102</f>
        <v>0</v>
      </c>
      <c r="B143" s="1470"/>
      <c r="C143" s="228" t="e">
        <f t="array" ref="C143">INDEX('Operating Detail (6)'!$C102:$AF102,0,MATCH(1,('Operating Detail (6)'!$C$12:$AF$12="New")*('Operating Detail (6)'!$C$121:$AF$121='Budget Narrative (6)'!$I$2),0))</f>
        <v>#N/A</v>
      </c>
      <c r="E143" s="217"/>
    </row>
    <row r="144" spans="1:8">
      <c r="A144" s="1469">
        <f>'Operating Detail (6)'!A103</f>
        <v>0</v>
      </c>
      <c r="B144" s="1470"/>
      <c r="C144" s="228"/>
      <c r="E144" s="217"/>
    </row>
    <row r="145" spans="1:8" s="731" customFormat="1" ht="13" thickBot="1">
      <c r="A145" s="1479" t="str">
        <f>'Operating Detail (6)'!A104</f>
        <v>TOTAL CAPITAL EXPENSES</v>
      </c>
      <c r="B145" s="1480"/>
      <c r="C145" s="734" t="e">
        <f>SUM(C137:C143)</f>
        <v>#N/A</v>
      </c>
      <c r="D145" s="735"/>
      <c r="E145" s="738"/>
      <c r="F145" s="739"/>
      <c r="G145" s="728"/>
      <c r="H145" s="728"/>
    </row>
    <row r="146" spans="1:8">
      <c r="A146" s="1470"/>
      <c r="B146" s="1470"/>
      <c r="C146" s="228"/>
    </row>
    <row r="147" spans="1:8" ht="13" thickBot="1">
      <c r="A147" s="1470"/>
      <c r="B147" s="1470"/>
      <c r="C147" s="228"/>
    </row>
    <row r="148" spans="1:8" ht="13">
      <c r="A148" s="1473" t="s">
        <v>340</v>
      </c>
      <c r="B148" s="1474"/>
      <c r="C148" s="212" t="s">
        <v>339</v>
      </c>
      <c r="D148" s="211" t="s">
        <v>330</v>
      </c>
      <c r="E148" s="213" t="s">
        <v>331</v>
      </c>
    </row>
    <row r="149" spans="1:8">
      <c r="A149" s="1469"/>
      <c r="B149" s="1470"/>
      <c r="C149" s="228"/>
      <c r="E149" s="217"/>
    </row>
    <row r="150" spans="1:8">
      <c r="A150" s="1469"/>
      <c r="B150" s="1470"/>
      <c r="C150" s="228"/>
      <c r="E150" s="217"/>
    </row>
    <row r="151" spans="1:8">
      <c r="A151" s="1469"/>
      <c r="B151" s="1470"/>
      <c r="C151" s="228"/>
      <c r="E151" s="217"/>
    </row>
    <row r="152" spans="1:8">
      <c r="A152" s="1469"/>
      <c r="B152" s="1470"/>
      <c r="C152" s="228"/>
      <c r="E152" s="217"/>
    </row>
    <row r="153" spans="1:8">
      <c r="A153" s="1469"/>
      <c r="B153" s="1470"/>
      <c r="C153" s="228"/>
      <c r="E153" s="217"/>
    </row>
    <row r="154" spans="1:8">
      <c r="A154" s="1469"/>
      <c r="B154" s="1470"/>
      <c r="C154" s="228"/>
      <c r="E154" s="217"/>
    </row>
    <row r="155" spans="1:8">
      <c r="A155" s="1469"/>
      <c r="B155" s="1470"/>
      <c r="C155" s="228"/>
      <c r="E155" s="217"/>
    </row>
    <row r="156" spans="1:8">
      <c r="A156" s="1469"/>
      <c r="B156" s="1470"/>
      <c r="C156" s="228"/>
      <c r="E156" s="217"/>
    </row>
    <row r="157" spans="1:8">
      <c r="A157" s="1469"/>
      <c r="B157" s="1470"/>
      <c r="C157" s="228"/>
      <c r="E157" s="217"/>
    </row>
    <row r="158" spans="1:8">
      <c r="A158" s="1469"/>
      <c r="B158" s="1470"/>
      <c r="C158" s="228"/>
      <c r="E158" s="217"/>
    </row>
    <row r="159" spans="1:8">
      <c r="A159" s="1469"/>
      <c r="B159" s="1470"/>
      <c r="C159" s="228"/>
      <c r="E159" s="217"/>
    </row>
    <row r="160" spans="1:8">
      <c r="A160" s="1469"/>
      <c r="B160" s="1470"/>
      <c r="C160" s="228"/>
      <c r="E160" s="217"/>
    </row>
    <row r="161" spans="1:5">
      <c r="A161" s="1469"/>
      <c r="B161" s="1470"/>
      <c r="C161" s="228"/>
      <c r="E161" s="217"/>
    </row>
    <row r="162" spans="1:5">
      <c r="A162" s="1469"/>
      <c r="B162" s="1470"/>
      <c r="C162" s="228"/>
      <c r="E162" s="217"/>
    </row>
    <row r="163" spans="1:5">
      <c r="A163" s="1469"/>
      <c r="B163" s="1470"/>
      <c r="C163" s="228"/>
      <c r="E163" s="217"/>
    </row>
    <row r="164" spans="1:5">
      <c r="A164" s="1469"/>
      <c r="B164" s="1470"/>
      <c r="C164" s="228"/>
      <c r="E164" s="217"/>
    </row>
    <row r="165" spans="1:5">
      <c r="A165" s="1469"/>
      <c r="B165" s="1470"/>
      <c r="C165" s="228"/>
      <c r="E165" s="217"/>
    </row>
    <row r="166" spans="1:5">
      <c r="A166" s="1469"/>
      <c r="B166" s="1470"/>
      <c r="C166" s="228"/>
      <c r="E166" s="217"/>
    </row>
    <row r="167" spans="1:5">
      <c r="A167" s="1469"/>
      <c r="B167" s="1470"/>
      <c r="C167" s="228"/>
      <c r="E167" s="217"/>
    </row>
    <row r="168" spans="1:5">
      <c r="A168" s="1469"/>
      <c r="B168" s="1470"/>
      <c r="C168" s="228"/>
      <c r="E168" s="217"/>
    </row>
    <row r="169" spans="1:5">
      <c r="A169" s="1469"/>
      <c r="B169" s="1470"/>
      <c r="C169" s="228"/>
      <c r="E169" s="217"/>
    </row>
    <row r="170" spans="1:5">
      <c r="A170" s="1469"/>
      <c r="B170" s="1470"/>
      <c r="C170" s="228"/>
      <c r="E170" s="217"/>
    </row>
    <row r="171" spans="1:5">
      <c r="A171" s="1469"/>
      <c r="B171" s="1470"/>
      <c r="C171" s="228"/>
      <c r="E171" s="217"/>
    </row>
    <row r="172" spans="1:5">
      <c r="A172" s="1469"/>
      <c r="B172" s="1470"/>
      <c r="C172" s="228"/>
      <c r="E172" s="217"/>
    </row>
    <row r="173" spans="1:5">
      <c r="A173" s="1469"/>
      <c r="B173" s="1470"/>
      <c r="C173" s="228"/>
      <c r="E173" s="217"/>
    </row>
    <row r="174" spans="1:5">
      <c r="A174" s="1469"/>
      <c r="B174" s="1470"/>
      <c r="C174" s="228"/>
      <c r="E174" s="217"/>
    </row>
    <row r="175" spans="1:5">
      <c r="A175" s="1469"/>
      <c r="B175" s="1470"/>
      <c r="C175" s="228"/>
      <c r="E175" s="217"/>
    </row>
    <row r="176" spans="1:5">
      <c r="A176" s="1469"/>
      <c r="B176" s="1470"/>
      <c r="C176" s="228"/>
      <c r="E176" s="217"/>
    </row>
    <row r="177" spans="1:9">
      <c r="A177" s="1469"/>
      <c r="B177" s="1470"/>
      <c r="C177" s="228"/>
      <c r="E177" s="217"/>
    </row>
    <row r="178" spans="1:9" s="737" customFormat="1" ht="13">
      <c r="A178" s="1647" t="s">
        <v>341</v>
      </c>
      <c r="B178" s="1648"/>
      <c r="C178" s="740">
        <f>SUM(C149:C177)</f>
        <v>0</v>
      </c>
      <c r="D178" s="741"/>
      <c r="E178" s="742"/>
      <c r="G178" s="743"/>
      <c r="H178" s="743"/>
    </row>
    <row r="179" spans="1:9" s="731" customFormat="1" ht="13" thickBot="1">
      <c r="A179" s="1649" t="s">
        <v>342</v>
      </c>
      <c r="B179" s="1650"/>
      <c r="C179" s="744" t="e">
        <f t="array" ref="C179">INDEX('Summary (6)'!$E30:$AH30,0,MATCH(1,('Summary (6)'!$E21:$AH21="New")*('Summary (6)'!$E88:$AH88='Budget Narrative (6)'!$I$2),0))</f>
        <v>#N/A</v>
      </c>
      <c r="D179" s="735"/>
      <c r="E179" s="738"/>
      <c r="G179" s="728"/>
      <c r="H179" s="728"/>
    </row>
    <row r="180" spans="1:9" s="731" customFormat="1">
      <c r="A180" s="1651" t="s">
        <v>343</v>
      </c>
      <c r="B180" s="1651"/>
      <c r="C180" s="745" t="e">
        <f>C179-C178</f>
        <v>#N/A</v>
      </c>
      <c r="D180" s="730"/>
      <c r="G180" s="728"/>
      <c r="H180" s="728"/>
    </row>
    <row r="181" spans="1:9" ht="13" thickBot="1">
      <c r="A181" s="1470"/>
      <c r="B181" s="1470"/>
      <c r="C181" s="228"/>
    </row>
    <row r="182" spans="1:9" ht="14">
      <c r="A182" s="1652" t="s">
        <v>385</v>
      </c>
      <c r="B182" s="1653"/>
      <c r="C182" s="1653"/>
      <c r="D182" s="1653"/>
      <c r="E182" s="1653"/>
      <c r="F182" s="1653"/>
      <c r="G182" s="1653"/>
      <c r="H182" s="1653"/>
      <c r="I182" s="1654"/>
    </row>
    <row r="183" spans="1:9" ht="13">
      <c r="A183" s="1655" t="s">
        <v>345</v>
      </c>
      <c r="B183" s="1655"/>
      <c r="C183" s="1655"/>
      <c r="D183" s="367" t="s">
        <v>1</v>
      </c>
      <c r="E183" s="1656" t="s">
        <v>346</v>
      </c>
      <c r="F183" s="1656"/>
      <c r="G183" s="1656" t="s">
        <v>2</v>
      </c>
      <c r="H183" s="1656"/>
      <c r="I183" s="1656"/>
    </row>
    <row r="184" spans="1:9" ht="96.75" customHeight="1">
      <c r="A184" s="1679" t="s">
        <v>347</v>
      </c>
      <c r="B184" s="1679"/>
      <c r="C184" s="1679"/>
      <c r="D184" s="368" t="s">
        <v>348</v>
      </c>
      <c r="E184" s="1657"/>
      <c r="F184" s="1657"/>
      <c r="G184" s="1658" t="s">
        <v>349</v>
      </c>
      <c r="H184" s="1659"/>
      <c r="I184" s="1660"/>
    </row>
    <row r="185" spans="1:9">
      <c r="A185" s="1679"/>
      <c r="B185" s="1679"/>
      <c r="C185" s="1679"/>
      <c r="D185" s="368" t="s">
        <v>350</v>
      </c>
      <c r="E185" s="1667" t="s">
        <v>367</v>
      </c>
      <c r="F185" s="1668"/>
      <c r="G185" s="1661"/>
      <c r="H185" s="1662"/>
      <c r="I185" s="1663"/>
    </row>
    <row r="186" spans="1:9">
      <c r="A186" s="1679"/>
      <c r="B186" s="1679"/>
      <c r="C186" s="1679"/>
      <c r="D186" s="368" t="s">
        <v>351</v>
      </c>
      <c r="E186" s="1667" t="s">
        <v>368</v>
      </c>
      <c r="F186" s="1668"/>
      <c r="G186" s="1661"/>
      <c r="H186" s="1662"/>
      <c r="I186" s="1663"/>
    </row>
    <row r="187" spans="1:9" ht="25">
      <c r="A187" s="1679"/>
      <c r="B187" s="1679"/>
      <c r="C187" s="1679"/>
      <c r="D187" s="368" t="s">
        <v>352</v>
      </c>
      <c r="E187" s="1667" t="s">
        <v>369</v>
      </c>
      <c r="F187" s="1668"/>
      <c r="G187" s="1661"/>
      <c r="H187" s="1662"/>
      <c r="I187" s="1663"/>
    </row>
    <row r="188" spans="1:9" ht="25">
      <c r="A188" s="1679"/>
      <c r="B188" s="1679"/>
      <c r="C188" s="1679"/>
      <c r="D188" s="368" t="s">
        <v>353</v>
      </c>
      <c r="E188" s="1667" t="s">
        <v>370</v>
      </c>
      <c r="F188" s="1668"/>
      <c r="G188" s="1661"/>
      <c r="H188" s="1662"/>
      <c r="I188" s="1663"/>
    </row>
    <row r="189" spans="1:9" ht="25">
      <c r="A189" s="1679"/>
      <c r="B189" s="1679"/>
      <c r="C189" s="1679"/>
      <c r="D189" s="368" t="s">
        <v>354</v>
      </c>
      <c r="E189" s="1667" t="s">
        <v>370</v>
      </c>
      <c r="F189" s="1668"/>
      <c r="G189" s="1661"/>
      <c r="H189" s="1662"/>
      <c r="I189" s="1663"/>
    </row>
    <row r="190" spans="1:9">
      <c r="A190" s="1679"/>
      <c r="B190" s="1679"/>
      <c r="C190" s="1679"/>
      <c r="D190" s="368" t="s">
        <v>355</v>
      </c>
      <c r="E190" s="1667" t="s">
        <v>371</v>
      </c>
      <c r="F190" s="1668"/>
      <c r="G190" s="1661"/>
      <c r="H190" s="1662"/>
      <c r="I190" s="1663"/>
    </row>
    <row r="191" spans="1:9">
      <c r="A191" s="1679"/>
      <c r="B191" s="1679"/>
      <c r="C191" s="1679"/>
      <c r="D191" s="368" t="s">
        <v>356</v>
      </c>
      <c r="E191" s="1667" t="s">
        <v>372</v>
      </c>
      <c r="F191" s="1668"/>
      <c r="G191" s="1661"/>
      <c r="H191" s="1662"/>
      <c r="I191" s="1663"/>
    </row>
    <row r="192" spans="1:9" ht="25">
      <c r="A192" s="1679"/>
      <c r="B192" s="1679"/>
      <c r="C192" s="1679"/>
      <c r="D192" s="368" t="s">
        <v>357</v>
      </c>
      <c r="E192" s="1667" t="s">
        <v>373</v>
      </c>
      <c r="F192" s="1668"/>
      <c r="G192" s="1664"/>
      <c r="H192" s="1665"/>
      <c r="I192" s="1666"/>
    </row>
    <row r="193" spans="1:9">
      <c r="A193" s="1679"/>
      <c r="B193" s="1679"/>
      <c r="C193" s="1679"/>
      <c r="D193" s="369"/>
      <c r="E193" s="1674"/>
      <c r="F193" s="1675"/>
      <c r="G193" s="1676"/>
      <c r="H193" s="1677"/>
      <c r="I193" s="1678"/>
    </row>
    <row r="194" spans="1:9" ht="15.5">
      <c r="A194" s="1679"/>
      <c r="B194" s="1679"/>
      <c r="C194" s="1679"/>
      <c r="D194" s="368" t="s">
        <v>358</v>
      </c>
      <c r="E194" s="1667" t="s">
        <v>374</v>
      </c>
      <c r="F194" s="1668"/>
      <c r="G194" s="1670"/>
      <c r="H194" s="1670"/>
      <c r="I194" s="1670"/>
    </row>
    <row r="195" spans="1:9" ht="15.5">
      <c r="A195" s="1679"/>
      <c r="B195" s="1679"/>
      <c r="C195" s="1679"/>
      <c r="D195" s="368" t="s">
        <v>359</v>
      </c>
      <c r="E195" s="1667" t="s">
        <v>375</v>
      </c>
      <c r="F195" s="1668"/>
      <c r="G195" s="1670"/>
      <c r="H195" s="1670"/>
      <c r="I195" s="1670"/>
    </row>
    <row r="196" spans="1:9" ht="28">
      <c r="A196" s="1679"/>
      <c r="B196" s="1679"/>
      <c r="C196" s="1679"/>
      <c r="D196" s="368" t="s">
        <v>360</v>
      </c>
      <c r="E196" s="1667" t="s">
        <v>376</v>
      </c>
      <c r="F196" s="1668"/>
      <c r="G196" s="1670"/>
      <c r="H196" s="1670"/>
      <c r="I196" s="1670"/>
    </row>
    <row r="197" spans="1:9" ht="25">
      <c r="A197" s="1679" t="s">
        <v>361</v>
      </c>
      <c r="B197" s="1679"/>
      <c r="C197" s="1679"/>
      <c r="D197" s="828" t="s">
        <v>362</v>
      </c>
      <c r="E197" s="1667" t="s">
        <v>377</v>
      </c>
      <c r="F197" s="1668"/>
      <c r="G197" s="1670"/>
      <c r="H197" s="1670"/>
      <c r="I197" s="1670"/>
    </row>
    <row r="198" spans="1:9" ht="15.5">
      <c r="A198" s="1669" t="s">
        <v>363</v>
      </c>
      <c r="B198" s="1669"/>
      <c r="C198" s="1669"/>
      <c r="D198" s="828" t="s">
        <v>364</v>
      </c>
      <c r="E198" s="1668"/>
      <c r="F198" s="1668"/>
      <c r="G198" s="1670"/>
      <c r="H198" s="1670"/>
      <c r="I198" s="1670"/>
    </row>
    <row r="199" spans="1:9">
      <c r="A199" s="1671" t="s">
        <v>365</v>
      </c>
      <c r="B199" s="1671"/>
      <c r="C199" s="1671"/>
      <c r="D199" s="1671"/>
      <c r="E199" s="1671"/>
      <c r="F199" s="1671"/>
      <c r="G199" s="1671"/>
      <c r="H199" s="1671"/>
      <c r="I199" s="1671"/>
    </row>
    <row r="200" spans="1:9" ht="13">
      <c r="A200" s="1672" t="s">
        <v>366</v>
      </c>
      <c r="B200" s="1673"/>
      <c r="C200" s="1673"/>
      <c r="D200" s="1673"/>
      <c r="E200" s="1673"/>
      <c r="F200" s="1673"/>
      <c r="G200" s="1673"/>
      <c r="H200" s="1673"/>
      <c r="I200" s="1673"/>
    </row>
    <row r="201" spans="1:9">
      <c r="A201" s="827">
        <f>'Operating Detail (6)'!A160</f>
        <v>0</v>
      </c>
      <c r="B201" s="827"/>
      <c r="C201" s="228"/>
    </row>
    <row r="202" spans="1:9">
      <c r="A202" s="827">
        <f>'Operating Detail (6)'!A161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246" priority="2">
      <formula>LEN(TRIM(B2))=0</formula>
    </cfRule>
  </conditionalFormatting>
  <conditionalFormatting sqref="B4:F45 C111:E120 C122:E131 C137:E143">
    <cfRule type="expression" dxfId="245" priority="17">
      <formula>$C4=0</formula>
    </cfRule>
  </conditionalFormatting>
  <conditionalFormatting sqref="C48">
    <cfRule type="expression" dxfId="244" priority="1">
      <formula>$A48=0</formula>
    </cfRule>
  </conditionalFormatting>
  <conditionalFormatting sqref="C106">
    <cfRule type="expression" dxfId="243" priority="15">
      <formula>$A106=0</formula>
    </cfRule>
  </conditionalFormatting>
  <conditionalFormatting sqref="C133">
    <cfRule type="expression" dxfId="242" priority="14">
      <formula>$A133=0</formula>
    </cfRule>
  </conditionalFormatting>
  <conditionalFormatting sqref="C145">
    <cfRule type="expression" dxfId="241" priority="13">
      <formula>$A145=0</formula>
    </cfRule>
  </conditionalFormatting>
  <conditionalFormatting sqref="C179">
    <cfRule type="expression" dxfId="240" priority="10">
      <formula>$C179=0</formula>
    </cfRule>
  </conditionalFormatting>
  <conditionalFormatting sqref="C180">
    <cfRule type="cellIs" dxfId="239" priority="9" operator="notBetween">
      <formula>-2</formula>
      <formula>2</formula>
    </cfRule>
  </conditionalFormatting>
  <conditionalFormatting sqref="C51:E92">
    <cfRule type="expression" dxfId="238" priority="5">
      <formula>$C51=0</formula>
    </cfRule>
  </conditionalFormatting>
  <conditionalFormatting sqref="C94:E105">
    <cfRule type="expression" dxfId="237" priority="3">
      <formula>$C94=0</formula>
    </cfRule>
  </conditionalFormatting>
  <conditionalFormatting sqref="C149:E177">
    <cfRule type="expression" dxfId="236" priority="11">
      <formula>$C149=0</formula>
    </cfRule>
  </conditionalFormatting>
  <conditionalFormatting sqref="D51:E92">
    <cfRule type="containsBlanks" dxfId="235" priority="6">
      <formula>LEN(TRIM(D51))=0</formula>
    </cfRule>
  </conditionalFormatting>
  <conditionalFormatting sqref="D94:E104">
    <cfRule type="containsBlanks" dxfId="234" priority="4">
      <formula>LEN(TRIM(D94))=0</formula>
    </cfRule>
  </conditionalFormatting>
  <conditionalFormatting sqref="D149:E177">
    <cfRule type="containsBlanks" dxfId="233" priority="12">
      <formula>LEN(TRIM(D149))=0</formula>
    </cfRule>
  </conditionalFormatting>
  <conditionalFormatting sqref="D4:F45 D111:E120 D122:E131 D137:E143">
    <cfRule type="containsBlanks" dxfId="232" priority="18">
      <formula>LEN(TRIM(D4))=0</formula>
    </cfRule>
  </conditionalFormatting>
  <hyperlinks>
    <hyperlink ref="A200" r:id="rId1" xr:uid="{00000000-0004-0000-1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2766444-5892-41A2-AB2C-C78C6CF7789D}">
          <x14:formula1>
            <xm:f>'Dropdown Lists'!$F$2:$F$31</xm:f>
          </x14:formula1>
          <xm:sqref>B2:C2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M93"/>
  <sheetViews>
    <sheetView showGridLines="0" topLeftCell="A43" zoomScaleNormal="100" workbookViewId="0">
      <pane xSplit="4" topLeftCell="E1" activePane="topRight" state="frozen"/>
      <selection activeCell="C9" sqref="C9:I9"/>
      <selection pane="topRight" activeCell="C9" sqref="C9:I9"/>
    </sheetView>
  </sheetViews>
  <sheetFormatPr defaultColWidth="11.453125" defaultRowHeight="15.5" outlineLevelCol="1"/>
  <cols>
    <col min="1" max="1" width="18" style="33" customWidth="1"/>
    <col min="2" max="3" width="15.453125" style="33" customWidth="1"/>
    <col min="4" max="4" width="13" style="33" customWidth="1"/>
    <col min="5" max="6" width="16.54296875" style="33" customWidth="1" outlineLevel="1"/>
    <col min="7" max="7" width="16.54296875" style="33" customWidth="1"/>
    <col min="8" max="9" width="16.54296875" style="33" customWidth="1" outlineLevel="1"/>
    <col min="10" max="10" width="16.54296875" style="33" customWidth="1"/>
    <col min="11" max="12" width="16.54296875" style="33" customWidth="1" outlineLevel="1"/>
    <col min="13" max="13" width="16.54296875" style="33" customWidth="1"/>
    <col min="14" max="15" width="16.54296875" style="33" customWidth="1" outlineLevel="1"/>
    <col min="16" max="16" width="16.54296875" style="33" customWidth="1"/>
    <col min="17" max="18" width="16.54296875" style="33" customWidth="1" outlineLevel="1"/>
    <col min="19" max="19" width="16.54296875" style="33" customWidth="1"/>
    <col min="20" max="21" width="16.54296875" style="33" customWidth="1" outlineLevel="1"/>
    <col min="22" max="22" width="16.54296875" style="33" customWidth="1"/>
    <col min="23" max="24" width="16.54296875" style="33" customWidth="1" outlineLevel="1"/>
    <col min="25" max="25" width="16.54296875" style="33" customWidth="1"/>
    <col min="26" max="27" width="16.54296875" style="33" customWidth="1" outlineLevel="1"/>
    <col min="28" max="28" width="16.54296875" style="33" customWidth="1"/>
    <col min="29" max="30" width="16.54296875" style="33" customWidth="1" outlineLevel="1"/>
    <col min="31" max="31" width="16.54296875" style="33" customWidth="1"/>
    <col min="32" max="33" width="16.54296875" style="33" customWidth="1" outlineLevel="1"/>
    <col min="34" max="37" width="16.54296875" style="33" customWidth="1"/>
    <col min="38" max="38" width="14.26953125" style="33" customWidth="1"/>
    <col min="39" max="39" width="14" style="33" bestFit="1" customWidth="1"/>
    <col min="40" max="41" width="21.1796875" style="33" customWidth="1"/>
    <col min="42" max="42" width="14" style="33" bestFit="1" customWidth="1"/>
    <col min="43" max="16384" width="11.453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45566</v>
      </c>
      <c r="C5" s="817">
        <f>'Summary - SS'!C5</f>
        <v>47299</v>
      </c>
      <c r="D5" s="810">
        <f>ROUNDUP(YEARFRAC(B5,C5),0)</f>
        <v>5</v>
      </c>
    </row>
    <row r="6" spans="1:29">
      <c r="A6" s="35" t="s">
        <v>226</v>
      </c>
      <c r="B6" s="817">
        <f>B5</f>
        <v>45566</v>
      </c>
      <c r="C6" s="817" t="e">
        <f>'Summary - SS'!#REF!</f>
        <v>#REF!</v>
      </c>
      <c r="D6" s="810" t="e">
        <f>ROUNDUP(YEARFRAC(B6,C6),0)</f>
        <v>#REF!</v>
      </c>
    </row>
    <row r="7" spans="1:29" ht="15.75" customHeight="1">
      <c r="A7" s="37" t="s">
        <v>378</v>
      </c>
      <c r="B7" s="1313">
        <f>'Summary - SS'!B6</f>
        <v>0</v>
      </c>
      <c r="C7" s="1301">
        <f>'Summary - SS'!C6</f>
        <v>0</v>
      </c>
      <c r="D7" s="1314">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7" t="str">
        <f>'Summary - SS'!B7</f>
        <v>RFQ #144 TAY Site at 42 Otis</v>
      </c>
      <c r="C8" s="1458">
        <f>'Summary - SS'!C7</f>
        <v>0</v>
      </c>
      <c r="D8" s="1459">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4" t="e">
        <f>'Summary - SS'!#REF!</f>
        <v>#REF!</v>
      </c>
      <c r="C9" s="1184" t="e">
        <f>'Summary - SS'!#REF!</f>
        <v>#REF!</v>
      </c>
      <c r="D9" s="1184"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4" t="e">
        <f>'Summary - SS'!#REF!</f>
        <v>#REF!</v>
      </c>
      <c r="C10" s="1184" t="e">
        <f>'Summary - SS'!#REF!</f>
        <v>#REF!</v>
      </c>
      <c r="D10" s="1184"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3" t="e">
        <f>'Summary - SS'!#REF!</f>
        <v>#REF!</v>
      </c>
      <c r="C11" s="1583" t="e">
        <f>'Summary - SS'!#REF!</f>
        <v>#REF!</v>
      </c>
      <c r="D11" s="1583" t="e">
        <f>'Summary - SS'!#REF!</f>
        <v>#REF!</v>
      </c>
    </row>
    <row r="12" spans="1:29">
      <c r="A12" s="34" t="s">
        <v>283</v>
      </c>
      <c r="B12" s="1693"/>
      <c r="C12" s="1694"/>
      <c r="D12" s="1695"/>
    </row>
    <row r="13" spans="1:29">
      <c r="A13" s="32" t="s">
        <v>258</v>
      </c>
      <c r="B13" s="193" t="s">
        <v>380</v>
      </c>
      <c r="C13" s="390" t="s">
        <v>260</v>
      </c>
      <c r="D13" s="1690">
        <f>'Summary - SS'!D9</f>
        <v>0</v>
      </c>
    </row>
    <row r="14" spans="1:29">
      <c r="A14" s="34" t="s">
        <v>381</v>
      </c>
      <c r="B14" s="881">
        <f>AI53</f>
        <v>0</v>
      </c>
      <c r="C14" s="881">
        <f>AK53</f>
        <v>0</v>
      </c>
      <c r="D14" s="1691"/>
    </row>
    <row r="15" spans="1:29" ht="18.75" customHeight="1">
      <c r="A15" s="34" t="s">
        <v>382</v>
      </c>
      <c r="B15" s="253" t="e">
        <f>'Summary (ALL Budgets)'!#REF!</f>
        <v>#REF!</v>
      </c>
      <c r="C15" s="253" t="e">
        <f>'Summary (ALL Budgets)'!#REF!</f>
        <v>#REF!</v>
      </c>
      <c r="D15" s="1691"/>
    </row>
    <row r="16" spans="1:29" s="32" customFormat="1" ht="18.75" customHeight="1">
      <c r="A16" s="192" t="s">
        <v>383</v>
      </c>
      <c r="B16" s="253" t="e">
        <f>'Summary - SS'!#REF!</f>
        <v>#REF!</v>
      </c>
      <c r="C16" s="253" t="e">
        <f>'Summary (ALL Budgets)'!#REF!</f>
        <v>#REF!</v>
      </c>
      <c r="D16" s="1692"/>
    </row>
    <row r="17" spans="1:38" s="646" customFormat="1" ht="18.75" customHeight="1" thickBot="1">
      <c r="A17" s="642"/>
      <c r="B17" s="642"/>
      <c r="C17" s="642"/>
      <c r="D17" s="642"/>
      <c r="E17" s="1573" t="e">
        <f>IF((AND(F87&gt;$D$5,F87&lt;=$D$6)),"EXTENSION YEAR"," ")</f>
        <v>#REF!</v>
      </c>
      <c r="F17" s="1573"/>
      <c r="G17" s="1573"/>
      <c r="H17" s="1573" t="e">
        <f>IF((AND(I87&gt;$D$5,I87&lt;=$D$6)),"EXTENSION YEAR"," ")</f>
        <v>#REF!</v>
      </c>
      <c r="I17" s="1573"/>
      <c r="J17" s="1573"/>
      <c r="K17" s="1573" t="e">
        <f>IF((AND(L87&gt;$D$5,L87&lt;=$D$6)),"EXTENSION YEAR"," ")</f>
        <v>#REF!</v>
      </c>
      <c r="L17" s="1573"/>
      <c r="M17" s="1573"/>
      <c r="N17" s="1573" t="e">
        <f>IF((AND(O87&gt;$D$5,O87&lt;=$D$6)),"EXTENSION YEAR"," ")</f>
        <v>#REF!</v>
      </c>
      <c r="O17" s="1573"/>
      <c r="P17" s="1573"/>
      <c r="Q17" s="1573" t="e">
        <f>IF((AND(R87&gt;$D$5,R87&lt;=$D$6)),"EXTENSION YEAR"," ")</f>
        <v>#REF!</v>
      </c>
      <c r="R17" s="1573"/>
      <c r="S17" s="1573"/>
      <c r="T17" s="1573" t="e">
        <f>IF((AND(U87&gt;$D$5,U87&lt;=$D$6)),"EXTENSION YEAR"," ")</f>
        <v>#REF!</v>
      </c>
      <c r="U17" s="1573"/>
      <c r="V17" s="1573"/>
      <c r="W17" s="1573" t="e">
        <f>IF((AND(X87&gt;$D$5,X87&lt;=$D$6)),"EXTENSION YEAR"," ")</f>
        <v>#REF!</v>
      </c>
      <c r="X17" s="1573"/>
      <c r="Y17" s="1573"/>
      <c r="Z17" s="1573" t="e">
        <f>IF((AND(AA87&gt;$D$5,AA87&lt;=$D$6)),"EXTENSION YEAR"," ")</f>
        <v>#REF!</v>
      </c>
      <c r="AA17" s="1573"/>
      <c r="AB17" s="1573"/>
      <c r="AC17" s="1573" t="e">
        <f>IF((AND(AD87&gt;$D$5,AD87&lt;=$D$6)),"EXTENSION YEAR"," ")</f>
        <v>#REF!</v>
      </c>
      <c r="AD17" s="1573"/>
      <c r="AE17" s="1573"/>
      <c r="AF17" s="1573" t="e">
        <f>IF((AND(AG87&gt;$D$5,AG87&lt;=$D$6)),"EXTENSION YEAR"," ")</f>
        <v>#REF!</v>
      </c>
      <c r="AG17" s="1573"/>
      <c r="AH17" s="1573"/>
      <c r="AI17" s="645"/>
      <c r="AJ17" s="645"/>
      <c r="AK17" s="645"/>
    </row>
    <row r="18" spans="1:38" s="73" customFormat="1" ht="18.75" customHeight="1">
      <c r="E18" s="1247" t="s">
        <v>237</v>
      </c>
      <c r="F18" s="1248"/>
      <c r="G18" s="1249"/>
      <c r="H18" s="1251" t="s">
        <v>238</v>
      </c>
      <c r="I18" s="1251"/>
      <c r="J18" s="1252"/>
      <c r="K18" s="1254" t="s">
        <v>239</v>
      </c>
      <c r="L18" s="1254"/>
      <c r="M18" s="1254"/>
      <c r="N18" s="1256" t="s">
        <v>240</v>
      </c>
      <c r="O18" s="1257"/>
      <c r="P18" s="1258"/>
      <c r="Q18" s="1259" t="s">
        <v>241</v>
      </c>
      <c r="R18" s="1260"/>
      <c r="S18" s="1261"/>
      <c r="T18" s="1262" t="s">
        <v>242</v>
      </c>
      <c r="U18" s="1262"/>
      <c r="V18" s="1262"/>
      <c r="W18" s="1219" t="s">
        <v>243</v>
      </c>
      <c r="X18" s="1220"/>
      <c r="Y18" s="1221"/>
      <c r="Z18" s="1222" t="s">
        <v>244</v>
      </c>
      <c r="AA18" s="1223"/>
      <c r="AB18" s="1224"/>
      <c r="AC18" s="1225" t="s">
        <v>245</v>
      </c>
      <c r="AD18" s="1226"/>
      <c r="AE18" s="1227"/>
      <c r="AF18" s="1228" t="s">
        <v>246</v>
      </c>
      <c r="AG18" s="1229"/>
      <c r="AH18" s="1229"/>
      <c r="AI18" s="1574" t="s">
        <v>259</v>
      </c>
      <c r="AJ18" s="1575"/>
      <c r="AK18" s="1576"/>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10/1/2024 - 6/30/2029</v>
      </c>
      <c r="AJ19" s="668" t="str">
        <f>CONCATENATE(AJ92," - ",AJ93)</f>
        <v>10/1/2024 - 6/30/2029</v>
      </c>
      <c r="AK19" s="669" t="str">
        <f>CONCATENATE(AK92," - ",AK93)</f>
        <v>10/1/2024 - 6/30/2029</v>
      </c>
    </row>
    <row r="20" spans="1:38">
      <c r="A20" s="94"/>
      <c r="B20" s="94"/>
      <c r="C20" s="94"/>
      <c r="D20" s="94"/>
      <c r="E20" s="442" t="e">
        <f>_xlfn.CONCAT(ROUND(YEARFRAC(E88,E89),0)*12," Months")</f>
        <v>#REF!</v>
      </c>
      <c r="F20" s="74" t="e">
        <f t="shared" ref="F20:AH20" si="1">_xlfn.CONCAT(ROUND(YEARFRAC(F88,F89),0)*12," Months")</f>
        <v>#REF!</v>
      </c>
      <c r="G20" s="443" t="str">
        <f t="shared" si="1"/>
        <v>12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8" t="e">
        <f>IF($B$10="New Agreement","","Current")</f>
        <v>#REF!</v>
      </c>
      <c r="AJ20" s="1572" t="e">
        <f>'Summary - SS'!#REF!</f>
        <v>#REF!</v>
      </c>
      <c r="AK20" s="1570"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69"/>
      <c r="AJ21" s="1482"/>
      <c r="AK21" s="1571"/>
    </row>
    <row r="22" spans="1:38">
      <c r="A22" s="1319" t="s">
        <v>261</v>
      </c>
      <c r="B22" s="1308"/>
      <c r="C22" s="1308"/>
      <c r="D22" s="1308"/>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5" t="s">
        <v>262</v>
      </c>
      <c r="B23" s="1202"/>
      <c r="C23" s="1202"/>
      <c r="D23" s="1202"/>
      <c r="E23" s="55">
        <f>'Salary Detail (7)'!G62</f>
        <v>0</v>
      </c>
      <c r="F23" s="54">
        <f>'Salary Detail (7)'!H62</f>
        <v>0</v>
      </c>
      <c r="G23" s="266">
        <f>'Salary Detail (7)'!I62</f>
        <v>0</v>
      </c>
      <c r="H23" s="124">
        <f>'Salary Detail (7)'!N62</f>
        <v>0</v>
      </c>
      <c r="I23" s="54">
        <f>'Salary Detail (7)'!O62</f>
        <v>0</v>
      </c>
      <c r="J23" s="266">
        <f>'Salary Detail (7)'!P62</f>
        <v>0</v>
      </c>
      <c r="K23" s="124">
        <f>'Salary Detail (7)'!U62</f>
        <v>0</v>
      </c>
      <c r="L23" s="54">
        <f>'Salary Detail (7)'!V62</f>
        <v>0</v>
      </c>
      <c r="M23" s="265">
        <f>'Salary Detail (7)'!W62</f>
        <v>0</v>
      </c>
      <c r="N23" s="55">
        <f>'Salary Detail (7)'!AB62</f>
        <v>0</v>
      </c>
      <c r="O23" s="54">
        <f>'Salary Detail (7)'!AC62</f>
        <v>0</v>
      </c>
      <c r="P23" s="266">
        <f>'Salary Detail (7)'!AD62</f>
        <v>0</v>
      </c>
      <c r="Q23" s="55">
        <f>'Salary Detail (7)'!AI62</f>
        <v>0</v>
      </c>
      <c r="R23" s="54">
        <f>'Salary Detail (7)'!AJ62</f>
        <v>0</v>
      </c>
      <c r="S23" s="266">
        <f>'Salary Detail (7)'!AK62</f>
        <v>0</v>
      </c>
      <c r="T23" s="124">
        <f>'Salary Detail (7)'!AP62</f>
        <v>0</v>
      </c>
      <c r="U23" s="54">
        <f>'Salary Detail (7)'!AQ62</f>
        <v>0</v>
      </c>
      <c r="V23" s="265">
        <f>'Salary Detail (7)'!AR62</f>
        <v>0</v>
      </c>
      <c r="W23" s="55">
        <f>'Salary Detail (7)'!AW62</f>
        <v>0</v>
      </c>
      <c r="X23" s="54">
        <f>'Salary Detail (7)'!AX62</f>
        <v>0</v>
      </c>
      <c r="Y23" s="266">
        <f>'Salary Detail (7)'!AY62</f>
        <v>0</v>
      </c>
      <c r="Z23" s="55">
        <f>'Salary Detail (7)'!BD62</f>
        <v>0</v>
      </c>
      <c r="AA23" s="54">
        <f>'Salary Detail (7)'!BE62</f>
        <v>0</v>
      </c>
      <c r="AB23" s="266">
        <f>'Salary Detail (7)'!BF62</f>
        <v>0</v>
      </c>
      <c r="AC23" s="55">
        <f>'Salary Detail (7)'!BK62</f>
        <v>0</v>
      </c>
      <c r="AD23" s="54">
        <f>'Salary Detail (7)'!BL62</f>
        <v>0</v>
      </c>
      <c r="AE23" s="266">
        <f>'Salary Detail (7)'!BM62</f>
        <v>0</v>
      </c>
      <c r="AF23" s="55">
        <f>'Salary Detail (7)'!BR62</f>
        <v>0</v>
      </c>
      <c r="AG23" s="54">
        <f>'Salary Detail (7)'!BS62</f>
        <v>0</v>
      </c>
      <c r="AH23" s="266">
        <f>'Salary Detail (7)'!BT62</f>
        <v>0</v>
      </c>
      <c r="AI23" s="254">
        <f t="shared" ref="AI23:AK25" si="2">SUM(E23,H23,K23,N23,Q23,T23,W23,Z23,AC23,AF23)</f>
        <v>0</v>
      </c>
      <c r="AJ23" s="255">
        <f t="shared" si="2"/>
        <v>0</v>
      </c>
      <c r="AK23" s="45">
        <f t="shared" si="2"/>
        <v>0</v>
      </c>
    </row>
    <row r="24" spans="1:38">
      <c r="A24" s="1202" t="s">
        <v>263</v>
      </c>
      <c r="B24" s="1202"/>
      <c r="C24" s="1202"/>
      <c r="D24" s="1202"/>
      <c r="E24" s="38">
        <f>'Operating Detail (7)'!C68</f>
        <v>0</v>
      </c>
      <c r="F24" s="39">
        <f>'Operating Detail (7)'!D68</f>
        <v>0</v>
      </c>
      <c r="G24" s="267">
        <f>'Operating Detail (7)'!E68</f>
        <v>0</v>
      </c>
      <c r="H24" s="125">
        <f>'Operating Detail (7)'!F68</f>
        <v>0</v>
      </c>
      <c r="I24" s="39">
        <f>'Operating Detail (7)'!G68</f>
        <v>0</v>
      </c>
      <c r="J24" s="267">
        <f>'Operating Detail (7)'!H68</f>
        <v>0</v>
      </c>
      <c r="K24" s="125">
        <f>'Operating Detail (7)'!I68</f>
        <v>0</v>
      </c>
      <c r="L24" s="39">
        <f>'Operating Detail (7)'!J68</f>
        <v>0</v>
      </c>
      <c r="M24" s="256">
        <f>'Operating Detail (7)'!K68</f>
        <v>0</v>
      </c>
      <c r="N24" s="38">
        <f>'Operating Detail (7)'!L68</f>
        <v>0</v>
      </c>
      <c r="O24" s="39">
        <f>'Operating Detail (7)'!M68</f>
        <v>0</v>
      </c>
      <c r="P24" s="267">
        <f>'Operating Detail (7)'!N68</f>
        <v>0</v>
      </c>
      <c r="Q24" s="38">
        <f>'Operating Detail (7)'!O68</f>
        <v>0</v>
      </c>
      <c r="R24" s="39">
        <f>'Operating Detail (7)'!P68</f>
        <v>0</v>
      </c>
      <c r="S24" s="267">
        <f>'Operating Detail (7)'!Q68</f>
        <v>0</v>
      </c>
      <c r="T24" s="125">
        <f>'Operating Detail (7)'!R68</f>
        <v>0</v>
      </c>
      <c r="U24" s="39">
        <f>'Operating Detail (7)'!S68</f>
        <v>0</v>
      </c>
      <c r="V24" s="256">
        <f>'Operating Detail (7)'!T68</f>
        <v>0</v>
      </c>
      <c r="W24" s="38">
        <f>'Operating Detail (7)'!U68</f>
        <v>0</v>
      </c>
      <c r="X24" s="39">
        <f>'Operating Detail (7)'!V68</f>
        <v>0</v>
      </c>
      <c r="Y24" s="267">
        <f>'Operating Detail (7)'!W68</f>
        <v>0</v>
      </c>
      <c r="Z24" s="38">
        <f>'Operating Detail (7)'!X68</f>
        <v>0</v>
      </c>
      <c r="AA24" s="39">
        <f>'Operating Detail (7)'!Y68</f>
        <v>0</v>
      </c>
      <c r="AB24" s="267">
        <f>'Operating Detail (7)'!Z68</f>
        <v>0</v>
      </c>
      <c r="AC24" s="38">
        <f>'Operating Detail (7)'!AA68</f>
        <v>0</v>
      </c>
      <c r="AD24" s="39">
        <f>'Operating Detail (7)'!AB68</f>
        <v>0</v>
      </c>
      <c r="AE24" s="267">
        <f>'Operating Detail (7)'!AC68</f>
        <v>0</v>
      </c>
      <c r="AF24" s="38">
        <f>'Operating Detail (7)'!AD68</f>
        <v>0</v>
      </c>
      <c r="AG24" s="39">
        <f>'Operating Detail (7)'!AE68</f>
        <v>0</v>
      </c>
      <c r="AH24" s="267">
        <f>'Operating Detail (7)'!AF68</f>
        <v>0</v>
      </c>
      <c r="AI24" s="256">
        <f t="shared" si="2"/>
        <v>0</v>
      </c>
      <c r="AJ24" s="257">
        <f t="shared" si="2"/>
        <v>0</v>
      </c>
      <c r="AK24" s="40">
        <f t="shared" si="2"/>
        <v>0</v>
      </c>
      <c r="AL24" s="41"/>
    </row>
    <row r="25" spans="1:38" s="42" customFormat="1">
      <c r="A25" s="1202" t="s">
        <v>264</v>
      </c>
      <c r="B25" s="1202"/>
      <c r="C25" s="1202"/>
      <c r="D25" s="1202"/>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21" t="s">
        <v>265</v>
      </c>
      <c r="B26" s="1321"/>
      <c r="C26" s="1321"/>
      <c r="D26" s="1321"/>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2" t="s">
        <v>285</v>
      </c>
      <c r="B27" s="1202"/>
      <c r="C27" s="1202"/>
      <c r="D27" s="1202"/>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2" t="s">
        <v>267</v>
      </c>
      <c r="B28" s="1202"/>
      <c r="C28" s="1202"/>
      <c r="D28" s="1202"/>
      <c r="E28" s="268">
        <f>'Operating Detail (7)'!C93</f>
        <v>0</v>
      </c>
      <c r="F28" s="269">
        <f>'Operating Detail (7)'!D93</f>
        <v>0</v>
      </c>
      <c r="G28" s="271">
        <f>'Operating Detail (7)'!E93</f>
        <v>0</v>
      </c>
      <c r="H28" s="272">
        <f>'Operating Detail (7)'!F93</f>
        <v>0</v>
      </c>
      <c r="I28" s="269">
        <f>'Operating Detail (7)'!G93</f>
        <v>0</v>
      </c>
      <c r="J28" s="271">
        <f>'Operating Detail (7)'!H93</f>
        <v>0</v>
      </c>
      <c r="K28" s="272">
        <f>'Operating Detail (7)'!I93</f>
        <v>0</v>
      </c>
      <c r="L28" s="269">
        <f>'Operating Detail (7)'!J93</f>
        <v>0</v>
      </c>
      <c r="M28" s="270">
        <f>'Operating Detail (7)'!K93</f>
        <v>0</v>
      </c>
      <c r="N28" s="268">
        <f>'Operating Detail (7)'!L93</f>
        <v>0</v>
      </c>
      <c r="O28" s="269">
        <f>'Operating Detail (7)'!M93</f>
        <v>0</v>
      </c>
      <c r="P28" s="271">
        <f>'Operating Detail (7)'!N93</f>
        <v>0</v>
      </c>
      <c r="Q28" s="268">
        <f>'Operating Detail (7)'!O93</f>
        <v>0</v>
      </c>
      <c r="R28" s="269">
        <f>'Operating Detail (7)'!P93</f>
        <v>0</v>
      </c>
      <c r="S28" s="271">
        <f>'Operating Detail (7)'!Q93</f>
        <v>0</v>
      </c>
      <c r="T28" s="272">
        <f>'Operating Detail (7)'!R93</f>
        <v>0</v>
      </c>
      <c r="U28" s="269">
        <f>'Operating Detail (7)'!S93</f>
        <v>0</v>
      </c>
      <c r="V28" s="270">
        <f>'Operating Detail (7)'!T93</f>
        <v>0</v>
      </c>
      <c r="W28" s="268">
        <f>'Operating Detail (7)'!U93</f>
        <v>0</v>
      </c>
      <c r="X28" s="269">
        <f>'Operating Detail (7)'!V93</f>
        <v>0</v>
      </c>
      <c r="Y28" s="271">
        <f>'Operating Detail (7)'!W93</f>
        <v>0</v>
      </c>
      <c r="Z28" s="268">
        <f>'Operating Detail (7)'!X93</f>
        <v>0</v>
      </c>
      <c r="AA28" s="269">
        <f>'Operating Detail (7)'!Y93</f>
        <v>0</v>
      </c>
      <c r="AB28" s="271">
        <f>'Operating Detail (7)'!Z93</f>
        <v>0</v>
      </c>
      <c r="AC28" s="268">
        <f>'Operating Detail (7)'!AA93</f>
        <v>0</v>
      </c>
      <c r="AD28" s="269">
        <f>'Operating Detail (7)'!AB93</f>
        <v>0</v>
      </c>
      <c r="AE28" s="271">
        <f>'Operating Detail (7)'!AC93</f>
        <v>0</v>
      </c>
      <c r="AF28" s="268">
        <f>'Operating Detail (7)'!AD93</f>
        <v>0</v>
      </c>
      <c r="AG28" s="269">
        <f>'Operating Detail (7)'!AE93</f>
        <v>0</v>
      </c>
      <c r="AH28" s="271">
        <f>'Operating Detail (7)'!AF93</f>
        <v>0</v>
      </c>
      <c r="AI28" s="256">
        <f t="shared" ref="AI28:AK30" si="5">SUM(E28,H28,K28,N28,Q28,T28,W28,Z28,AC28,AF28)</f>
        <v>0</v>
      </c>
      <c r="AJ28" s="257">
        <f t="shared" si="5"/>
        <v>0</v>
      </c>
      <c r="AK28" s="40">
        <f t="shared" si="5"/>
        <v>0</v>
      </c>
    </row>
    <row r="29" spans="1:38">
      <c r="A29" s="1202" t="s">
        <v>286</v>
      </c>
      <c r="B29" s="1202"/>
      <c r="C29" s="1202"/>
      <c r="D29" s="1202"/>
      <c r="E29" s="273">
        <f>'Operating Detail (7)'!C104</f>
        <v>0</v>
      </c>
      <c r="F29" s="269">
        <f>'Operating Detail (7)'!D104</f>
        <v>0</v>
      </c>
      <c r="G29" s="271">
        <f>'Operating Detail (7)'!E104</f>
        <v>0</v>
      </c>
      <c r="H29" s="274">
        <f>'Operating Detail (7)'!F104</f>
        <v>0</v>
      </c>
      <c r="I29" s="269">
        <f>'Operating Detail (7)'!G104</f>
        <v>0</v>
      </c>
      <c r="J29" s="271">
        <f>'Operating Detail (7)'!H104</f>
        <v>0</v>
      </c>
      <c r="K29" s="274">
        <f>'Operating Detail (7)'!I104</f>
        <v>0</v>
      </c>
      <c r="L29" s="269">
        <f>'Operating Detail (7)'!J104</f>
        <v>0</v>
      </c>
      <c r="M29" s="270">
        <f>'Operating Detail (7)'!K104</f>
        <v>0</v>
      </c>
      <c r="N29" s="273">
        <f>'Operating Detail (7)'!L104</f>
        <v>0</v>
      </c>
      <c r="O29" s="269">
        <f>'Operating Detail (7)'!M104</f>
        <v>0</v>
      </c>
      <c r="P29" s="271">
        <f>'Operating Detail (7)'!N104</f>
        <v>0</v>
      </c>
      <c r="Q29" s="273">
        <f>'Operating Detail (7)'!O104</f>
        <v>0</v>
      </c>
      <c r="R29" s="269">
        <f>'Operating Detail (7)'!P104</f>
        <v>0</v>
      </c>
      <c r="S29" s="271">
        <f>'Operating Detail (7)'!Q104</f>
        <v>0</v>
      </c>
      <c r="T29" s="274">
        <f>'Operating Detail (7)'!R104</f>
        <v>0</v>
      </c>
      <c r="U29" s="269">
        <f>'Operating Detail (7)'!S104</f>
        <v>0</v>
      </c>
      <c r="V29" s="270">
        <f>'Operating Detail (7)'!T104</f>
        <v>0</v>
      </c>
      <c r="W29" s="273">
        <f>'Operating Detail (7)'!U104</f>
        <v>0</v>
      </c>
      <c r="X29" s="269">
        <f>'Operating Detail (7)'!V104</f>
        <v>0</v>
      </c>
      <c r="Y29" s="271">
        <f>'Operating Detail (7)'!W104</f>
        <v>0</v>
      </c>
      <c r="Z29" s="273">
        <f>'Operating Detail (7)'!X104</f>
        <v>0</v>
      </c>
      <c r="AA29" s="269">
        <f>'Operating Detail (7)'!Y104</f>
        <v>0</v>
      </c>
      <c r="AB29" s="271">
        <f>'Operating Detail (7)'!Z104</f>
        <v>0</v>
      </c>
      <c r="AC29" s="273">
        <f>'Operating Detail (7)'!AA104</f>
        <v>0</v>
      </c>
      <c r="AD29" s="269">
        <f>'Operating Detail (7)'!AB104</f>
        <v>0</v>
      </c>
      <c r="AE29" s="271">
        <f>'Operating Detail (7)'!AC104</f>
        <v>0</v>
      </c>
      <c r="AF29" s="273">
        <f>'Operating Detail (7)'!AD104</f>
        <v>0</v>
      </c>
      <c r="AG29" s="269">
        <f>'Operating Detail (7)'!AE104</f>
        <v>0</v>
      </c>
      <c r="AH29" s="271">
        <f>'Operating Detail (7)'!AF104</f>
        <v>0</v>
      </c>
      <c r="AI29" s="256">
        <f t="shared" si="5"/>
        <v>0</v>
      </c>
      <c r="AJ29" s="257">
        <f t="shared" si="5"/>
        <v>0</v>
      </c>
      <c r="AK29" s="40">
        <f t="shared" si="5"/>
        <v>0</v>
      </c>
    </row>
    <row r="30" spans="1:38" s="32" customFormat="1">
      <c r="A30" s="1202" t="s">
        <v>287</v>
      </c>
      <c r="B30" s="1202"/>
      <c r="C30" s="1202"/>
      <c r="D30" s="1202"/>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4" t="s">
        <v>270</v>
      </c>
      <c r="B31" s="1194"/>
      <c r="C31" s="1194"/>
      <c r="D31" s="1194"/>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7"/>
      <c r="B32" s="1307"/>
      <c r="C32" s="1307"/>
      <c r="D32" s="1307"/>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9" t="s">
        <v>271</v>
      </c>
      <c r="B33" s="1308"/>
      <c r="C33" s="1308"/>
      <c r="D33" s="1308"/>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7" t="str">
        <f>IF('Summary - SS'!A27:D27&lt;&gt;"",'Summary - SS'!A27:D27,"")</f>
        <v>Prop C</v>
      </c>
      <c r="B34" s="1448"/>
      <c r="C34" s="1448"/>
      <c r="D34" s="1448"/>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7" t="str">
        <f>IF('Summary - SS'!A28:D28&lt;&gt;"",'Summary - SS'!A28:D28,"")</f>
        <v>Prop C - One Time</v>
      </c>
      <c r="B35" s="1448"/>
      <c r="C35" s="1448"/>
      <c r="D35" s="1448"/>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7" t="str">
        <f>IF('Summary - SS'!A29:D29&lt;&gt;"",'Summary - SS'!A29:D29,"")</f>
        <v>Prop C - Start Up</v>
      </c>
      <c r="B36" s="1448"/>
      <c r="C36" s="1448"/>
      <c r="D36" s="1448"/>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7" t="str">
        <f>IF('Summary - SS'!A30:D30&lt;&gt;"",'Summary - SS'!A30:D30,"")</f>
        <v/>
      </c>
      <c r="B37" s="1448"/>
      <c r="C37" s="1448"/>
      <c r="D37" s="1448"/>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7" t="str">
        <f>IF('Summary - SS'!A31:D31&lt;&gt;"",'Summary - SS'!A31:D31,"")</f>
        <v/>
      </c>
      <c r="B38" s="1448"/>
      <c r="C38" s="1448"/>
      <c r="D38" s="1448"/>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7" t="str">
        <f>IF('Summary - SS'!A32:D32&lt;&gt;"",'Summary - SS'!A32:D32,"")</f>
        <v/>
      </c>
      <c r="B39" s="1448"/>
      <c r="C39" s="1448"/>
      <c r="D39" s="1448"/>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7" t="str">
        <f>IF('Summary - SS'!A33:D33&lt;&gt;"",'Summary - SS'!A33:D33,"")</f>
        <v/>
      </c>
      <c r="B40" s="1448"/>
      <c r="C40" s="1448"/>
      <c r="D40" s="1448"/>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7" t="str">
        <f>IF('Summary - SS'!A34:D34&lt;&gt;"",'Summary - SS'!A34:D34,"")</f>
        <v/>
      </c>
      <c r="B41" s="1448"/>
      <c r="C41" s="1448"/>
      <c r="D41" s="1448"/>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7" t="str">
        <f>IF('Summary - SS'!A35:D35&lt;&gt;"",'Summary - SS'!A35:D35,"")</f>
        <v/>
      </c>
      <c r="B42" s="1448"/>
      <c r="C42" s="1448"/>
      <c r="D42" s="1448"/>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7" t="str">
        <f>IF('Summary - SS'!A36:D36&lt;&gt;"",'Summary - SS'!A36:D36,"")</f>
        <v/>
      </c>
      <c r="B43" s="1448"/>
      <c r="C43" s="1448"/>
      <c r="D43" s="1448"/>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7" t="str">
        <f>IF('Summary - SS'!A37:D37&lt;&gt;"",'Summary - SS'!A37:D37,"")</f>
        <v/>
      </c>
      <c r="B44" s="1448"/>
      <c r="C44" s="1448"/>
      <c r="D44" s="1448"/>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7" t="str">
        <f>IF('Summary - SS'!A38:D38&lt;&gt;"",'Summary - SS'!A38:D38,"")</f>
        <v/>
      </c>
      <c r="B45" s="1448"/>
      <c r="C45" s="1448"/>
      <c r="D45" s="1448"/>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7" t="str">
        <f>IF('Summary - SS'!A39:D39&lt;&gt;"",'Summary - SS'!A39:D39,"")</f>
        <v/>
      </c>
      <c r="B46" s="1448"/>
      <c r="C46" s="1448"/>
      <c r="D46" s="1448"/>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7" t="str">
        <f>IF('Summary - SS'!A40:D40&lt;&gt;"",'Summary - SS'!A40:D40,"")</f>
        <v/>
      </c>
      <c r="B47" s="1448"/>
      <c r="C47" s="1448"/>
      <c r="D47" s="1448"/>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7" t="str">
        <f>IF('Summary - SS'!A41:D41&lt;&gt;"",'Summary - SS'!A41:D41,"")</f>
        <v/>
      </c>
      <c r="B48" s="1448"/>
      <c r="C48" s="1448"/>
      <c r="D48" s="1448"/>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7" t="str">
        <f>IF('Summary - SS'!A42:D42&lt;&gt;"",'Summary - SS'!A42:D42,"")</f>
        <v/>
      </c>
      <c r="B49" s="1448"/>
      <c r="C49" s="1448"/>
      <c r="D49" s="1448"/>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7" t="str">
        <f>IF('Summary - SS'!A43:D43&lt;&gt;"",'Summary - SS'!A43:D43,"")</f>
        <v/>
      </c>
      <c r="B50" s="1448"/>
      <c r="C50" s="1448"/>
      <c r="D50" s="1448"/>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7" t="str">
        <f>IF('Summary - SS'!A44:D44&lt;&gt;"",'Summary - SS'!A44:D44,"")</f>
        <v/>
      </c>
      <c r="B51" s="1448"/>
      <c r="C51" s="1448"/>
      <c r="D51" s="1448"/>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7" t="str">
        <f>IF('Summary - SS'!A45:D45&lt;&gt;"",'Summary - SS'!A45:D45,"")</f>
        <v/>
      </c>
      <c r="B52" s="1448"/>
      <c r="C52" s="1448"/>
      <c r="D52" s="1448"/>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5" t="s">
        <v>272</v>
      </c>
      <c r="B53" s="1456"/>
      <c r="C53" s="1456"/>
      <c r="D53" s="1456"/>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7"/>
      <c r="B54" s="1307"/>
      <c r="C54" s="1307"/>
      <c r="D54" s="1307"/>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8" t="s">
        <v>273</v>
      </c>
      <c r="B55" s="1308"/>
      <c r="C55" s="1308"/>
      <c r="D55" s="1308"/>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24" t="str">
        <f>IF('Summary - SS'!A49:D49&lt;&gt;"",'Summary - SS'!A49:D49,"")</f>
        <v/>
      </c>
      <c r="B56" s="1324"/>
      <c r="C56" s="1324"/>
      <c r="D56" s="1324"/>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24" t="str">
        <f>IF('Summary - SS'!A50:D50&lt;&gt;"",'Summary - SS'!A50:D50,"")</f>
        <v/>
      </c>
      <c r="B57" s="1324"/>
      <c r="C57" s="1324"/>
      <c r="D57" s="1324"/>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24" t="str">
        <f>IF('Summary - SS'!A51:D51&lt;&gt;"",'Summary - SS'!A51:D51,"")</f>
        <v/>
      </c>
      <c r="B58" s="1324"/>
      <c r="C58" s="1324"/>
      <c r="D58" s="1324"/>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194" t="str">
        <f>IF('Summary - SS'!A52:D52&lt;&gt;"",'Summary - SS'!A52:D52,"")</f>
        <v/>
      </c>
      <c r="B59" s="1194"/>
      <c r="C59" s="1194"/>
      <c r="D59" s="1194"/>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4" t="s">
        <v>274</v>
      </c>
      <c r="B60" s="1194"/>
      <c r="C60" s="1194"/>
      <c r="D60" s="1194"/>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4"/>
      <c r="B61" s="1194"/>
      <c r="C61" s="1194"/>
      <c r="D61" s="1194"/>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4" t="s">
        <v>275</v>
      </c>
      <c r="B62" s="1194"/>
      <c r="C62" s="1194"/>
      <c r="D62" s="1194"/>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2" t="s">
        <v>276</v>
      </c>
      <c r="B63" s="1202"/>
      <c r="C63" s="1202"/>
      <c r="D63" s="1202"/>
      <c r="E63" s="268">
        <f>IF(AND(E62-E31&gt;-2,E62-E31&lt;2),0,E62-E31)</f>
        <v>0</v>
      </c>
      <c r="F63" s="376"/>
      <c r="G63" s="282">
        <f>IF(AND(G62-G31&gt;-2,G62-G31&lt;2),0,G62-G31)</f>
        <v>0</v>
      </c>
      <c r="H63" s="466">
        <f>IF(AND(H62-H31&gt;-2,H62-H31&lt;2),0,H62-H31)</f>
        <v>0</v>
      </c>
      <c r="I63" s="476"/>
      <c r="J63" s="465">
        <f>IF(AND(J62-J31&gt;-2,J62-J31&lt;2),0,J62-J31)</f>
        <v>0</v>
      </c>
      <c r="K63" s="466">
        <f>IF(AND(K62-K31&gt;-2,K62-K31&lt;2),0,K62-K31)</f>
        <v>0</v>
      </c>
      <c r="L63" s="476"/>
      <c r="M63" s="467">
        <f>IF(AND(M62-M31&gt;-2,M62-M31&lt;2),0,M62-M31)</f>
        <v>0</v>
      </c>
      <c r="N63" s="464">
        <f>IF(AND(N62-N31&gt;-2,N62-N31&lt;2),0,N62-N31)</f>
        <v>0</v>
      </c>
      <c r="O63" s="476"/>
      <c r="P63" s="465">
        <f>IF(AND(P62-P31&gt;-2,P62-P31&lt;2),0,P62-P31)</f>
        <v>0</v>
      </c>
      <c r="Q63" s="464">
        <f>IF(AND(Q62-Q31&gt;-2,Q62-Q31&lt;2),0,Q62-Q31)</f>
        <v>0</v>
      </c>
      <c r="R63" s="476"/>
      <c r="S63" s="465">
        <f>IF(AND(S62-S31&gt;-2,S62-S31&lt;2),0,S62-S31)</f>
        <v>0</v>
      </c>
      <c r="T63" s="466">
        <f>IF(AND(T62-T31&gt;-2,T62-T31&lt;2),0,T62-T31)</f>
        <v>0</v>
      </c>
      <c r="U63" s="476"/>
      <c r="V63" s="467">
        <f>IF(AND(V62-V31&gt;-2,V62-V31&lt;2),0,V62-V31)</f>
        <v>0</v>
      </c>
      <c r="W63" s="464">
        <f>IF(AND(W62-W31&gt;-2,W62-W31&lt;2),0,W62-W31)</f>
        <v>0</v>
      </c>
      <c r="X63" s="476"/>
      <c r="Y63" s="465">
        <f>IF(AND(Y62-Y31&gt;-2,Y62-Y31&lt;2),0,Y62-Y31)</f>
        <v>0</v>
      </c>
      <c r="Z63" s="464">
        <f>IF(AND(Z62-Z31&gt;-2,Z62-Z31&lt;2),0,Z62-Z31)</f>
        <v>0</v>
      </c>
      <c r="AA63" s="476"/>
      <c r="AB63" s="465">
        <f>IF(AND(AB62-AB31&gt;-2,AB62-AB31&lt;2),0,AB62-AB31)</f>
        <v>0</v>
      </c>
      <c r="AC63" s="464">
        <f>IF(AND(AC62-AC31&gt;-2,AC62-AC31&lt;2),0,AC62-AC31)</f>
        <v>0</v>
      </c>
      <c r="AD63" s="476"/>
      <c r="AE63" s="465">
        <f>IF(AND(AE62-AE31&gt;-2,AE62-AE31&lt;2),0,AE62-AE31)</f>
        <v>0</v>
      </c>
      <c r="AF63" s="464">
        <f>IF(AND(AF62-AF31&gt;-2,AF62-AF31&lt;2),0,AF62-AF31)</f>
        <v>0</v>
      </c>
      <c r="AG63" s="476"/>
      <c r="AH63" s="465">
        <f>IF(AND(AH62-AH31&gt;-2,AH62-AH31&lt;2),0,AH62-AH31)</f>
        <v>0</v>
      </c>
      <c r="AI63" s="261">
        <f>IF(AND(AI62-AI31&gt;-4,AI62-AI31&lt;4),0,AI62-AI31)</f>
        <v>0</v>
      </c>
      <c r="AJ63" s="169"/>
      <c r="AK63" s="468">
        <f>IF(AND(AK62-AK31&gt;-4,AK62-AK31&lt;4),0,AK62-AK31)</f>
        <v>0</v>
      </c>
      <c r="AL63" s="46"/>
      <c r="AM63" s="46"/>
    </row>
    <row r="64" spans="1:39" ht="13"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49999999999999" customHeight="1">
      <c r="A65" s="62"/>
      <c r="B65" s="62"/>
      <c r="C65" s="62"/>
      <c r="D65" s="62"/>
      <c r="E65" s="56"/>
      <c r="AH65" s="52"/>
      <c r="AI65" s="52"/>
    </row>
    <row r="66" spans="1:35" ht="20.149999999999999" customHeight="1">
      <c r="A66" s="62"/>
      <c r="B66" s="62"/>
      <c r="C66" s="62"/>
      <c r="D66" s="62"/>
      <c r="E66" s="56"/>
      <c r="AH66" s="52"/>
      <c r="AI66" s="52"/>
    </row>
    <row r="67" spans="1:35">
      <c r="A67" s="808" t="s">
        <v>278</v>
      </c>
      <c r="B67" s="1184" t="str">
        <f>IF('Summary - SS'!B60:D60&lt;&gt;"",'Summary - SS'!B60:D60,"")</f>
        <v/>
      </c>
      <c r="C67" s="1184"/>
      <c r="D67" s="1184"/>
      <c r="E67" s="56"/>
    </row>
    <row r="68" spans="1:35">
      <c r="A68" s="808" t="s">
        <v>279</v>
      </c>
      <c r="B68" s="1184" t="str">
        <f>IF('Summary - SS'!B61:D61&lt;&gt;"",'Summary - SS'!B61:D61,"")</f>
        <v/>
      </c>
      <c r="C68" s="1184"/>
      <c r="D68" s="1184"/>
      <c r="E68" s="56"/>
    </row>
    <row r="69" spans="1:35" ht="17.25" customHeight="1">
      <c r="A69" s="808" t="s">
        <v>280</v>
      </c>
      <c r="B69" s="1184" t="str">
        <f>IF('Summary - SS'!B62:D62&lt;&gt;"",'Summary - SS'!B62:D62,"")</f>
        <v/>
      </c>
      <c r="C69" s="1184"/>
      <c r="D69" s="1184"/>
      <c r="E69" s="56"/>
      <c r="AH69" s="53"/>
    </row>
    <row r="70" spans="1:35" ht="17.25" customHeight="1">
      <c r="A70" s="808" t="s">
        <v>281</v>
      </c>
      <c r="B70" s="1184" t="str">
        <f>IF('Summary - SS'!B63:D63&lt;&gt;"",'Summary - SS'!B63:D63,"")</f>
        <v/>
      </c>
      <c r="C70" s="1184"/>
      <c r="D70" s="1184"/>
      <c r="E70" s="56"/>
      <c r="AH70" s="53"/>
    </row>
    <row r="71" spans="1:35" ht="15.75" customHeight="1">
      <c r="A71" s="1194"/>
      <c r="B71" s="1194"/>
      <c r="C71" s="1194"/>
      <c r="D71" s="830"/>
      <c r="E71" s="189"/>
    </row>
    <row r="72" spans="1:35">
      <c r="A72" s="1584" t="s">
        <v>282</v>
      </c>
      <c r="B72" s="1585"/>
      <c r="C72" s="1586" t="e">
        <f>_xlfn.SINGLE('Summary - SS'!#REF!)</f>
        <v>#REF!</v>
      </c>
      <c r="D72" s="1587"/>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45566</v>
      </c>
      <c r="H88" s="50" t="e">
        <f>'Summary - SS'!#REF!</f>
        <v>#REF!</v>
      </c>
      <c r="I88" s="50" t="e">
        <f>'Summary - SS'!#REF!</f>
        <v>#REF!</v>
      </c>
      <c r="J88" s="50">
        <f>'Summary - SS'!F80</f>
        <v>45839</v>
      </c>
      <c r="K88" s="50" t="e">
        <f>'Summary - SS'!#REF!</f>
        <v>#REF!</v>
      </c>
      <c r="L88" s="50" t="e">
        <f>'Summary - SS'!#REF!</f>
        <v>#REF!</v>
      </c>
      <c r="M88" s="50">
        <f>'Summary - SS'!G80</f>
        <v>46204</v>
      </c>
      <c r="N88" s="50" t="e">
        <f>'Summary - SS'!#REF!</f>
        <v>#REF!</v>
      </c>
      <c r="O88" s="50" t="e">
        <f>'Summary - SS'!#REF!</f>
        <v>#REF!</v>
      </c>
      <c r="P88" s="50">
        <f>'Summary - SS'!H80</f>
        <v>46569</v>
      </c>
      <c r="Q88" s="50" t="e">
        <f>'Summary - SS'!#REF!</f>
        <v>#REF!</v>
      </c>
      <c r="R88" s="50" t="e">
        <f>'Summary - SS'!#REF!</f>
        <v>#REF!</v>
      </c>
      <c r="S88" s="50">
        <f>'Summary - SS'!I80</f>
        <v>46935</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45566</v>
      </c>
      <c r="AJ88" s="50">
        <f>$B$6</f>
        <v>45566</v>
      </c>
      <c r="AK88" s="50">
        <f>$B$6</f>
        <v>45566</v>
      </c>
    </row>
    <row r="89" spans="1:37" ht="13.5" customHeight="1">
      <c r="A89" s="49" t="s">
        <v>233</v>
      </c>
      <c r="B89" s="49"/>
      <c r="C89" s="49"/>
      <c r="D89" s="49"/>
      <c r="E89" s="50" t="e">
        <f>'Summary - SS'!#REF!</f>
        <v>#REF!</v>
      </c>
      <c r="F89" s="50" t="e">
        <f>'Summary - SS'!#REF!</f>
        <v>#REF!</v>
      </c>
      <c r="G89" s="50">
        <f>'Summary - SS'!E81</f>
        <v>45838</v>
      </c>
      <c r="H89" s="50" t="e">
        <f>'Summary - SS'!#REF!</f>
        <v>#REF!</v>
      </c>
      <c r="I89" s="50" t="e">
        <f>'Summary - SS'!#REF!</f>
        <v>#REF!</v>
      </c>
      <c r="J89" s="50">
        <f>'Summary - SS'!F81</f>
        <v>46203</v>
      </c>
      <c r="K89" s="50" t="e">
        <f>'Summary - SS'!#REF!</f>
        <v>#REF!</v>
      </c>
      <c r="L89" s="50" t="e">
        <f>'Summary - SS'!#REF!</f>
        <v>#REF!</v>
      </c>
      <c r="M89" s="50">
        <f>'Summary - SS'!G81</f>
        <v>46568</v>
      </c>
      <c r="N89" s="50" t="e">
        <f>'Summary - SS'!#REF!</f>
        <v>#REF!</v>
      </c>
      <c r="O89" s="50" t="e">
        <f>'Summary - SS'!#REF!</f>
        <v>#REF!</v>
      </c>
      <c r="P89" s="50">
        <f>'Summary - SS'!H81</f>
        <v>46934</v>
      </c>
      <c r="Q89" s="50" t="e">
        <f>'Summary - SS'!#REF!</f>
        <v>#REF!</v>
      </c>
      <c r="R89" s="50" t="e">
        <f>'Summary - SS'!#REF!</f>
        <v>#REF!</v>
      </c>
      <c r="S89" s="50">
        <f>'Summary - SS'!I81</f>
        <v>47299</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47391</v>
      </c>
      <c r="AJ89" s="50">
        <f t="shared" ref="AJ89:AK89" si="60">DATE(YEAR(AJ88)+$D$5,MONTH(AJ88),DAY(AJ88))-1</f>
        <v>47391</v>
      </c>
      <c r="AK89" s="50">
        <f t="shared" si="60"/>
        <v>47391</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10/1/2024</v>
      </c>
      <c r="AJ92" s="33" t="str">
        <f>TEXT($B$6,"m/d/yyyy")</f>
        <v>10/1/2024</v>
      </c>
      <c r="AK92" s="33" t="str">
        <f>TEXT($B$6,"m/d/yyyy")</f>
        <v>10/1/2024</v>
      </c>
    </row>
    <row r="93" spans="1:37">
      <c r="AI93" s="33" t="str">
        <f>TEXT($C$5,"m/d/yyyy")</f>
        <v>6/30/2029</v>
      </c>
      <c r="AJ93" s="33" t="str">
        <f t="shared" ref="AJ93:AK93" si="63">TEXT($C$5,"m/d/yyyy")</f>
        <v>6/30/2029</v>
      </c>
      <c r="AK93" s="33" t="str">
        <f t="shared" si="63"/>
        <v>6/30/2029</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231" priority="49">
      <formula>LEN(TRIM(B7))=0</formula>
    </cfRule>
  </conditionalFormatting>
  <conditionalFormatting sqref="B16">
    <cfRule type="containsBlanks" dxfId="230" priority="36">
      <formula>LEN(TRIM(B16))=0</formula>
    </cfRule>
  </conditionalFormatting>
  <conditionalFormatting sqref="B15:C15">
    <cfRule type="cellIs" dxfId="229" priority="26" operator="lessThan">
      <formula>0</formula>
    </cfRule>
  </conditionalFormatting>
  <conditionalFormatting sqref="B10:D10">
    <cfRule type="cellIs" dxfId="228" priority="6" operator="equal">
      <formula>"New Agreement"</formula>
    </cfRule>
    <cfRule type="cellIs" dxfId="227" priority="7" stopIfTrue="1" operator="equal">
      <formula>"Amendment"</formula>
    </cfRule>
    <cfRule type="cellIs" dxfId="226" priority="8" operator="equal">
      <formula>"Modification"</formula>
    </cfRule>
    <cfRule type="cellIs" dxfId="225" priority="9" operator="equal">
      <formula>"Revision"</formula>
    </cfRule>
    <cfRule type="containsBlanks" dxfId="224" priority="10">
      <formula>LEN(TRIM(B10))=0</formula>
    </cfRule>
  </conditionalFormatting>
  <conditionalFormatting sqref="E26 G26:H26 J26:K26 M26:N26 P26:Q26 S26:T26 V26:W26 Y26:Z26 AB26:AC26 AE26:AF26 AH26">
    <cfRule type="containsBlanks" dxfId="223" priority="33">
      <formula>LEN(TRIM(E26))=0</formula>
    </cfRule>
  </conditionalFormatting>
  <conditionalFormatting sqref="E30 G30:H30 J30:K30 M30:N30 P30:Q30 S30:T30 V30:W30 Y30:Z30 AB30:AC30 AE30:AF30 AH30">
    <cfRule type="containsBlanks" dxfId="222" priority="29">
      <formula>LEN(TRIM(E30))=0</formula>
    </cfRule>
  </conditionalFormatting>
  <conditionalFormatting sqref="E18:AH22">
    <cfRule type="expression" dxfId="221" priority="2">
      <formula>E$87&gt;$D$6</formula>
    </cfRule>
  </conditionalFormatting>
  <conditionalFormatting sqref="E20:AH53">
    <cfRule type="expression" dxfId="220" priority="1">
      <formula>E$90&gt;E$89</formula>
    </cfRule>
  </conditionalFormatting>
  <conditionalFormatting sqref="E23:AH63">
    <cfRule type="expression" dxfId="219" priority="301">
      <formula>E$87&gt;$D$6</formula>
    </cfRule>
  </conditionalFormatting>
  <conditionalFormatting sqref="E30:AH30">
    <cfRule type="expression" dxfId="218" priority="28">
      <formula>COUNTIF($A$34:$D$53,"*HUD*")=0</formula>
    </cfRule>
  </conditionalFormatting>
  <conditionalFormatting sqref="E63:AK63">
    <cfRule type="cellIs" dxfId="217" priority="51" operator="notBetween">
      <formula>-2</formula>
      <formula>2</formula>
    </cfRule>
  </conditionalFormatting>
  <conditionalFormatting sqref="F21 I21 L21 O21 F23:F25 I23:I25 L23:L25 O23:O25 R23:R25 U23:U25 X23:X25 AA23:AA25 AD23:AD25 AG23:AG25 AJ23:AJ25 AJ28:AJ61">
    <cfRule type="cellIs" dxfId="216" priority="59" operator="notEqual">
      <formula>0</formula>
    </cfRule>
  </conditionalFormatting>
  <conditionalFormatting sqref="F28:F62 I28:I62 L28:L62 O28:O62 R28:R62 U28:U62 X28:X62 AA28:AA62 AD28:AD62 AG28:AG62">
    <cfRule type="cellIs" dxfId="215" priority="30" operator="notEqual">
      <formula>0</formula>
    </cfRule>
  </conditionalFormatting>
  <conditionalFormatting sqref="H54:AH63 E63:AH63 E54:G62">
    <cfRule type="expression" dxfId="214" priority="247">
      <formula>E$90&gt;E$89</formula>
    </cfRule>
  </conditionalFormatting>
  <conditionalFormatting sqref="Q32:Q33">
    <cfRule type="cellIs" dxfId="213" priority="4" operator="notEqual">
      <formula>0</formula>
    </cfRule>
  </conditionalFormatting>
  <conditionalFormatting sqref="Q54:Q55">
    <cfRule type="cellIs" dxfId="212" priority="5" operator="notEqual">
      <formula>0</formula>
    </cfRule>
  </conditionalFormatting>
  <conditionalFormatting sqref="AJ62:AJ63 F63 I63 L63 O63 R63 U63 X63 AA63 AD63 AG63">
    <cfRule type="cellIs" dxfId="211"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51" customWidth="1"/>
    <col min="2" max="2" width="45.1796875" style="293" customWidth="1"/>
    <col min="3" max="3" width="14.7265625" style="251" customWidth="1" outlineLevel="1"/>
    <col min="4" max="5" width="11" style="251" customWidth="1" outlineLevel="1"/>
    <col min="6" max="6" width="11" style="251" customWidth="1"/>
    <col min="7" max="7" width="15.7265625" style="251" customWidth="1" outlineLevel="1"/>
    <col min="8" max="8" width="15.7265625" style="292" customWidth="1" outlineLevel="1"/>
    <col min="9" max="9" width="15.7265625" style="251" customWidth="1"/>
    <col min="10" max="10" width="15.7265625" style="251" customWidth="1" outlineLevel="1"/>
    <col min="11" max="12" width="11" style="251" customWidth="1" outlineLevel="1"/>
    <col min="13" max="13" width="11" style="251" customWidth="1"/>
    <col min="14" max="14" width="15.7265625" style="251" customWidth="1" outlineLevel="1"/>
    <col min="15" max="15" width="15.7265625" style="292" customWidth="1" outlineLevel="1"/>
    <col min="16" max="16" width="15.7265625" style="251" customWidth="1"/>
    <col min="17" max="17" width="15.7265625" style="251" customWidth="1" outlineLevel="1"/>
    <col min="18" max="19" width="11" style="251" customWidth="1" outlineLevel="1"/>
    <col min="20" max="20" width="11" style="251" customWidth="1"/>
    <col min="21" max="21" width="15.7265625" style="251" customWidth="1" outlineLevel="1"/>
    <col min="22" max="22" width="15.7265625" style="292" customWidth="1" outlineLevel="1"/>
    <col min="23" max="23" width="15.7265625" style="251" customWidth="1"/>
    <col min="24" max="24" width="15.7265625" style="251" customWidth="1" outlineLevel="1"/>
    <col min="25" max="26" width="11" style="251" customWidth="1" outlineLevel="1"/>
    <col min="27" max="27" width="11" style="251" customWidth="1"/>
    <col min="28" max="28" width="15.7265625" style="251" customWidth="1" outlineLevel="1"/>
    <col min="29" max="29" width="15.7265625" style="292" customWidth="1" outlineLevel="1"/>
    <col min="30" max="30" width="15.7265625" style="251" customWidth="1"/>
    <col min="31" max="31" width="15.7265625" style="251" customWidth="1" outlineLevel="1"/>
    <col min="32" max="33" width="11" style="251" customWidth="1" outlineLevel="1"/>
    <col min="34" max="34" width="11" style="251" customWidth="1"/>
    <col min="35" max="35" width="15.7265625" style="251" customWidth="1" outlineLevel="1"/>
    <col min="36" max="36" width="15.7265625" style="292" customWidth="1" outlineLevel="1"/>
    <col min="37" max="37" width="15.7265625" style="251" customWidth="1"/>
    <col min="38" max="38" width="15.7265625" style="251" customWidth="1" outlineLevel="1"/>
    <col min="39" max="40" width="11" style="251" customWidth="1" outlineLevel="1"/>
    <col min="41" max="41" width="11" style="251" customWidth="1"/>
    <col min="42" max="42" width="15.7265625" style="251" customWidth="1" outlineLevel="1"/>
    <col min="43" max="43" width="15.7265625" style="292" customWidth="1" outlineLevel="1"/>
    <col min="44" max="44" width="15.7265625" style="251" customWidth="1"/>
    <col min="45" max="45" width="15.7265625" style="251" customWidth="1" outlineLevel="1"/>
    <col min="46" max="47" width="11" style="251" customWidth="1" outlineLevel="1"/>
    <col min="48" max="48" width="11" style="251" customWidth="1"/>
    <col min="49" max="49" width="15.7265625" style="251" customWidth="1" outlineLevel="1"/>
    <col min="50" max="50" width="15.7265625" style="292" customWidth="1" outlineLevel="1"/>
    <col min="51" max="51" width="15.7265625" style="251" customWidth="1"/>
    <col min="52" max="52" width="15.7265625" style="251" customWidth="1" outlineLevel="1"/>
    <col min="53" max="54" width="11" style="251" customWidth="1" outlineLevel="1"/>
    <col min="55" max="55" width="11" style="251" customWidth="1"/>
    <col min="56" max="56" width="15.7265625" style="251" customWidth="1" outlineLevel="1"/>
    <col min="57" max="57" width="15.7265625" style="292" customWidth="1" outlineLevel="1"/>
    <col min="58" max="58" width="15.7265625" style="251" customWidth="1"/>
    <col min="59" max="59" width="15.7265625" style="251" customWidth="1" outlineLevel="1"/>
    <col min="60" max="61" width="11" style="251" customWidth="1" outlineLevel="1"/>
    <col min="62" max="62" width="11" style="251" customWidth="1"/>
    <col min="63" max="63" width="15.7265625" style="251" customWidth="1" outlineLevel="1"/>
    <col min="64" max="64" width="15.7265625" style="292" customWidth="1" outlineLevel="1"/>
    <col min="65" max="65" width="15.7265625" style="251" customWidth="1"/>
    <col min="66" max="66" width="15.7265625" style="56" customWidth="1" outlineLevel="1"/>
    <col min="67" max="67" width="12.54296875" style="56" customWidth="1" outlineLevel="1"/>
    <col min="68" max="68" width="9.7265625" style="66" customWidth="1" outlineLevel="1"/>
    <col min="69" max="69" width="10.26953125" style="251" customWidth="1"/>
    <col min="70" max="71" width="17.7265625" style="251" customWidth="1" outlineLevel="1"/>
    <col min="72" max="72" width="17.7265625" style="251" customWidth="1"/>
    <col min="73" max="74" width="17.7265625" style="251" customWidth="1" outlineLevel="1"/>
    <col min="75" max="105" width="17.7265625" style="251" customWidth="1"/>
    <col min="106" max="16384" width="17.7265625" style="251"/>
  </cols>
  <sheetData>
    <row r="1" spans="1:112" s="56" customFormat="1">
      <c r="A1" s="63" t="str">
        <f>'Summary (7)'!A1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(7)'!B3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(7)'!A7</f>
        <v>Provider Name</v>
      </c>
      <c r="B4" s="579">
        <f>'Summary (7)'!B7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(7)'!A8</f>
        <v>Program</v>
      </c>
      <c r="B5" s="579" t="str">
        <f>'Summary (7)'!B8</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(7)'!A9</f>
        <v>F$P Contract ID#</v>
      </c>
      <c r="B6" s="507" t="e">
        <f>'Summary (7)'!B9</f>
        <v>#REF!</v>
      </c>
      <c r="BN6" s="1588"/>
      <c r="BO6" s="1588"/>
      <c r="BP6" s="1588"/>
    </row>
    <row r="7" spans="1:112" s="70" customFormat="1">
      <c r="A7" s="229" t="s">
        <v>283</v>
      </c>
      <c r="B7" s="583">
        <f>'Summary (7)'!B12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 thickBot="1">
      <c r="A9" s="251"/>
      <c r="B9" s="134"/>
      <c r="C9" s="1589" t="e">
        <f>'Summary (7)'!H17</f>
        <v>#REF!</v>
      </c>
      <c r="D9" s="1589"/>
      <c r="E9" s="1589"/>
      <c r="F9" s="1589"/>
      <c r="G9" s="1589"/>
      <c r="H9" s="1589"/>
      <c r="I9" s="1589"/>
      <c r="J9" s="1589" t="e">
        <f>'Summary (7)'!K17</f>
        <v>#REF!</v>
      </c>
      <c r="K9" s="1589"/>
      <c r="L9" s="1589"/>
      <c r="M9" s="1589"/>
      <c r="N9" s="1589"/>
      <c r="O9" s="1589"/>
      <c r="P9" s="1589"/>
      <c r="Q9" s="1589" t="e">
        <f>'Summary (7)'!N17</f>
        <v>#REF!</v>
      </c>
      <c r="R9" s="1589"/>
      <c r="S9" s="1589"/>
      <c r="T9" s="1589"/>
      <c r="U9" s="1589"/>
      <c r="V9" s="1589"/>
      <c r="W9" s="1589"/>
      <c r="X9" s="1589" t="e">
        <f>'Summary (7)'!Q17</f>
        <v>#REF!</v>
      </c>
      <c r="Y9" s="1589"/>
      <c r="Z9" s="1589"/>
      <c r="AA9" s="1589"/>
      <c r="AB9" s="1589"/>
      <c r="AC9" s="1589"/>
      <c r="AD9" s="1589"/>
      <c r="AE9" s="1589" t="e">
        <f>'Summary (7)'!T17</f>
        <v>#REF!</v>
      </c>
      <c r="AF9" s="1589"/>
      <c r="AG9" s="1589"/>
      <c r="AH9" s="1589"/>
      <c r="AI9" s="1589"/>
      <c r="AJ9" s="1589"/>
      <c r="AK9" s="1589"/>
      <c r="AL9" s="1589" t="e">
        <f>'Summary (7)'!W17</f>
        <v>#REF!</v>
      </c>
      <c r="AM9" s="1589"/>
      <c r="AN9" s="1589"/>
      <c r="AO9" s="1589"/>
      <c r="AP9" s="1589"/>
      <c r="AQ9" s="1589"/>
      <c r="AR9" s="1589"/>
      <c r="AS9" s="1589" t="e">
        <f>'Summary (7)'!Z17</f>
        <v>#REF!</v>
      </c>
      <c r="AT9" s="1589"/>
      <c r="AU9" s="1589"/>
      <c r="AV9" s="1589"/>
      <c r="AW9" s="1589"/>
      <c r="AX9" s="1589"/>
      <c r="AY9" s="1589"/>
      <c r="AZ9" s="1589" t="e">
        <f>'Summary (7)'!AC17</f>
        <v>#REF!</v>
      </c>
      <c r="BA9" s="1589"/>
      <c r="BB9" s="1589"/>
      <c r="BC9" s="1589"/>
      <c r="BD9" s="1589"/>
      <c r="BE9" s="1589"/>
      <c r="BF9" s="1589"/>
      <c r="BG9" s="1589" t="e">
        <f>'Summary (7)'!AF17</f>
        <v>#REF!</v>
      </c>
      <c r="BH9" s="1589"/>
      <c r="BI9" s="1589"/>
      <c r="BJ9" s="1589"/>
      <c r="BK9" s="1589"/>
      <c r="BL9" s="1589"/>
      <c r="BM9" s="1589"/>
      <c r="BN9" s="1589">
        <f>'Summary (7)'!AM17</f>
        <v>0</v>
      </c>
      <c r="BO9" s="1589"/>
      <c r="BP9" s="1589"/>
      <c r="BQ9" s="1589"/>
      <c r="BR9" s="1589"/>
      <c r="BS9" s="1589"/>
      <c r="BT9" s="1589"/>
    </row>
    <row r="10" spans="1:112" ht="18" customHeight="1">
      <c r="A10" s="1392"/>
      <c r="B10" s="1393"/>
      <c r="C10" s="1410" t="s">
        <v>237</v>
      </c>
      <c r="D10" s="1411"/>
      <c r="E10" s="1411"/>
      <c r="F10" s="1411"/>
      <c r="G10" s="1411"/>
      <c r="H10" s="1411"/>
      <c r="I10" s="1412"/>
      <c r="J10" s="1380" t="s">
        <v>238</v>
      </c>
      <c r="K10" s="1381"/>
      <c r="L10" s="1381"/>
      <c r="M10" s="1381"/>
      <c r="N10" s="1381"/>
      <c r="O10" s="1381"/>
      <c r="P10" s="1382"/>
      <c r="Q10" s="1407" t="s">
        <v>239</v>
      </c>
      <c r="R10" s="1408"/>
      <c r="S10" s="1408"/>
      <c r="T10" s="1408"/>
      <c r="U10" s="1408"/>
      <c r="V10" s="1408"/>
      <c r="W10" s="1409"/>
      <c r="X10" s="1424" t="s">
        <v>240</v>
      </c>
      <c r="Y10" s="1425"/>
      <c r="Z10" s="1425"/>
      <c r="AA10" s="1425"/>
      <c r="AB10" s="1425"/>
      <c r="AC10" s="1425"/>
      <c r="AD10" s="1426"/>
      <c r="AE10" s="1427" t="s">
        <v>241</v>
      </c>
      <c r="AF10" s="1428"/>
      <c r="AG10" s="1428"/>
      <c r="AH10" s="1428"/>
      <c r="AI10" s="1428"/>
      <c r="AJ10" s="1428"/>
      <c r="AK10" s="1429"/>
      <c r="AL10" s="1495" t="s">
        <v>242</v>
      </c>
      <c r="AM10" s="1496"/>
      <c r="AN10" s="1496"/>
      <c r="AO10" s="1496"/>
      <c r="AP10" s="1496"/>
      <c r="AQ10" s="1496"/>
      <c r="AR10" s="1497"/>
      <c r="AS10" s="1498" t="s">
        <v>243</v>
      </c>
      <c r="AT10" s="1499"/>
      <c r="AU10" s="1499"/>
      <c r="AV10" s="1499"/>
      <c r="AW10" s="1499"/>
      <c r="AX10" s="1499"/>
      <c r="AY10" s="1500"/>
      <c r="AZ10" s="1501" t="s">
        <v>244</v>
      </c>
      <c r="BA10" s="1502"/>
      <c r="BB10" s="1502"/>
      <c r="BC10" s="1502"/>
      <c r="BD10" s="1502"/>
      <c r="BE10" s="1502"/>
      <c r="BF10" s="1503"/>
      <c r="BG10" s="1504" t="s">
        <v>245</v>
      </c>
      <c r="BH10" s="1505"/>
      <c r="BI10" s="1505"/>
      <c r="BJ10" s="1505"/>
      <c r="BK10" s="1505"/>
      <c r="BL10" s="1505"/>
      <c r="BM10" s="1506"/>
      <c r="BN10" s="1487" t="s">
        <v>246</v>
      </c>
      <c r="BO10" s="1488"/>
      <c r="BP10" s="1488"/>
      <c r="BQ10" s="1488"/>
      <c r="BR10" s="1488"/>
      <c r="BS10" s="1488"/>
      <c r="BT10" s="1488"/>
      <c r="BU10" s="1590" t="s">
        <v>259</v>
      </c>
      <c r="BV10" s="1591"/>
      <c r="BW10" s="1592"/>
    </row>
    <row r="11" spans="1:112" s="296" customFormat="1" ht="31.5" customHeight="1">
      <c r="A11" s="1394"/>
      <c r="B11" s="1395"/>
      <c r="C11" s="1374" t="s">
        <v>312</v>
      </c>
      <c r="D11" s="1375"/>
      <c r="E11" s="1368" t="s">
        <v>313</v>
      </c>
      <c r="F11" s="1369"/>
      <c r="G11" s="98" t="e">
        <f>'Summary (7)'!E19</f>
        <v>#REF!</v>
      </c>
      <c r="H11" s="316" t="e">
        <f>'Summary (7)'!F19</f>
        <v>#REF!</v>
      </c>
      <c r="I11" s="135" t="e">
        <f>'Summary (7)'!G19</f>
        <v>#REF!</v>
      </c>
      <c r="J11" s="1383" t="s">
        <v>312</v>
      </c>
      <c r="K11" s="1384"/>
      <c r="L11" s="1389" t="s">
        <v>313</v>
      </c>
      <c r="M11" s="1384"/>
      <c r="N11" s="99" t="e">
        <f>'Summary (7)'!H19</f>
        <v>#REF!</v>
      </c>
      <c r="O11" s="317" t="e">
        <f>'Summary (7)'!I19</f>
        <v>#REF!</v>
      </c>
      <c r="P11" s="142" t="e">
        <f>'Summary (7)'!J19</f>
        <v>#REF!</v>
      </c>
      <c r="Q11" s="1413" t="s">
        <v>312</v>
      </c>
      <c r="R11" s="1414"/>
      <c r="S11" s="1419" t="s">
        <v>313</v>
      </c>
      <c r="T11" s="1414"/>
      <c r="U11" s="100" t="e">
        <f>'Summary (7)'!K19</f>
        <v>#REF!</v>
      </c>
      <c r="V11" s="318" t="e">
        <f>'Summary (7)'!L19</f>
        <v>#REF!</v>
      </c>
      <c r="W11" s="145" t="e">
        <f>'Summary (7)'!M19</f>
        <v>#REF!</v>
      </c>
      <c r="X11" s="1362" t="s">
        <v>312</v>
      </c>
      <c r="Y11" s="1363"/>
      <c r="Z11" s="1404" t="s">
        <v>313</v>
      </c>
      <c r="AA11" s="1363"/>
      <c r="AB11" s="101" t="e">
        <f>'Summary (7)'!N19</f>
        <v>#REF!</v>
      </c>
      <c r="AC11" s="319" t="e">
        <f>'Summary (7)'!O19</f>
        <v>#REF!</v>
      </c>
      <c r="AD11" s="148" t="e">
        <f>'Summary (7)'!P19</f>
        <v>#REF!</v>
      </c>
      <c r="AE11" s="1430" t="s">
        <v>312</v>
      </c>
      <c r="AF11" s="1431"/>
      <c r="AG11" s="1436" t="s">
        <v>313</v>
      </c>
      <c r="AH11" s="1431"/>
      <c r="AI11" s="821" t="e">
        <f>'Summary (7)'!Q19</f>
        <v>#REF!</v>
      </c>
      <c r="AJ11" s="320" t="e">
        <f>'Summary (7)'!R19</f>
        <v>#REF!</v>
      </c>
      <c r="AK11" s="151" t="e">
        <f>'Summary (7)'!S19</f>
        <v>#REF!</v>
      </c>
      <c r="AL11" s="1509" t="s">
        <v>312</v>
      </c>
      <c r="AM11" s="1510"/>
      <c r="AN11" s="1524" t="s">
        <v>313</v>
      </c>
      <c r="AO11" s="1510"/>
      <c r="AP11" s="820" t="e">
        <f>'Summary (7)'!T19</f>
        <v>#REF!</v>
      </c>
      <c r="AQ11" s="321" t="e">
        <f>'Summary (7)'!U19</f>
        <v>#REF!</v>
      </c>
      <c r="AR11" s="154" t="e">
        <f>'Summary (7)'!V19</f>
        <v>#REF!</v>
      </c>
      <c r="AS11" s="1527" t="s">
        <v>312</v>
      </c>
      <c r="AT11" s="1528"/>
      <c r="AU11" s="1533" t="s">
        <v>313</v>
      </c>
      <c r="AV11" s="1528"/>
      <c r="AW11" s="818" t="e">
        <f>'Summary (7)'!W19</f>
        <v>#REF!</v>
      </c>
      <c r="AX11" s="322" t="e">
        <f>'Summary (7)'!X19</f>
        <v>#REF!</v>
      </c>
      <c r="AY11" s="157" t="e">
        <f>'Summary (7)'!Y19</f>
        <v>#REF!</v>
      </c>
      <c r="AZ11" s="1536" t="s">
        <v>312</v>
      </c>
      <c r="BA11" s="1537"/>
      <c r="BB11" s="1542" t="s">
        <v>313</v>
      </c>
      <c r="BC11" s="1537"/>
      <c r="BD11" s="823" t="e">
        <f>'Summary (7)'!Z19</f>
        <v>#REF!</v>
      </c>
      <c r="BE11" s="323" t="e">
        <f>'Summary (7)'!AA19</f>
        <v>#REF!</v>
      </c>
      <c r="BF11" s="160" t="e">
        <f>'Summary (7)'!AB19</f>
        <v>#REF!</v>
      </c>
      <c r="BG11" s="1545" t="s">
        <v>312</v>
      </c>
      <c r="BH11" s="1490"/>
      <c r="BI11" s="1489" t="s">
        <v>313</v>
      </c>
      <c r="BJ11" s="1490"/>
      <c r="BK11" s="824" t="e">
        <f>'Summary (7)'!AC19</f>
        <v>#REF!</v>
      </c>
      <c r="BL11" s="324" t="e">
        <f>'Summary (7)'!AD19</f>
        <v>#REF!</v>
      </c>
      <c r="BM11" s="163" t="e">
        <f>'Summary (7)'!AE19</f>
        <v>#REF!</v>
      </c>
      <c r="BN11" s="1515" t="s">
        <v>312</v>
      </c>
      <c r="BO11" s="1516"/>
      <c r="BP11" s="1521" t="s">
        <v>313</v>
      </c>
      <c r="BQ11" s="1516"/>
      <c r="BR11" s="110" t="e">
        <f>'Summary (7)'!AF19</f>
        <v>#REF!</v>
      </c>
      <c r="BS11" s="325" t="e">
        <f>'Summary (7)'!AG19</f>
        <v>#REF!</v>
      </c>
      <c r="BT11" s="692" t="e">
        <f>'Summary (7)'!AH19</f>
        <v>#REF!</v>
      </c>
      <c r="BU11" s="670" t="str">
        <f>'Summary (7)'!AI19</f>
        <v>10/1/2024 - 6/30/2029</v>
      </c>
      <c r="BV11" s="695" t="str">
        <f>'Summary (7)'!AJ19</f>
        <v>10/1/2024 - 6/30/2029</v>
      </c>
      <c r="BW11" s="696" t="str">
        <f>'Summary (7)'!AK19</f>
        <v>10/1/2024 - 6/30/2029</v>
      </c>
    </row>
    <row r="12" spans="1:112" s="296" customFormat="1">
      <c r="A12" s="1394"/>
      <c r="B12" s="1395"/>
      <c r="C12" s="1376"/>
      <c r="D12" s="1377"/>
      <c r="E12" s="1370"/>
      <c r="F12" s="1371"/>
      <c r="G12" s="98" t="e">
        <f>'Summary (7)'!E20</f>
        <v>#REF!</v>
      </c>
      <c r="H12" s="316" t="e">
        <f>'Summary (7)'!F20</f>
        <v>#REF!</v>
      </c>
      <c r="I12" s="135" t="str">
        <f>'Summary (7)'!G20</f>
        <v>12 Months</v>
      </c>
      <c r="J12" s="1385"/>
      <c r="K12" s="1386"/>
      <c r="L12" s="1390"/>
      <c r="M12" s="1386"/>
      <c r="N12" s="99" t="e">
        <f>'Summary (7)'!H20</f>
        <v>#REF!</v>
      </c>
      <c r="O12" s="317" t="e">
        <f>'Summary (7)'!I20</f>
        <v>#REF!</v>
      </c>
      <c r="P12" s="142" t="str">
        <f>'Summary (7)'!J20</f>
        <v>12 Months</v>
      </c>
      <c r="Q12" s="1415"/>
      <c r="R12" s="1416"/>
      <c r="S12" s="1420"/>
      <c r="T12" s="1416"/>
      <c r="U12" s="100" t="e">
        <f>'Summary (7)'!K20</f>
        <v>#REF!</v>
      </c>
      <c r="V12" s="318" t="e">
        <f>'Summary (7)'!L20</f>
        <v>#REF!</v>
      </c>
      <c r="W12" s="145" t="str">
        <f>'Summary (7)'!M20</f>
        <v>12 Months</v>
      </c>
      <c r="X12" s="1364"/>
      <c r="Y12" s="1365"/>
      <c r="Z12" s="1405"/>
      <c r="AA12" s="1365"/>
      <c r="AB12" s="101" t="e">
        <f>'Summary (7)'!N20</f>
        <v>#REF!</v>
      </c>
      <c r="AC12" s="319" t="e">
        <f>'Summary (7)'!O20</f>
        <v>#REF!</v>
      </c>
      <c r="AD12" s="148" t="str">
        <f>'Summary (7)'!P20</f>
        <v>12 Months</v>
      </c>
      <c r="AE12" s="1432"/>
      <c r="AF12" s="1433"/>
      <c r="AG12" s="1437"/>
      <c r="AH12" s="1433"/>
      <c r="AI12" s="821" t="e">
        <f>'Summary (7)'!Q20</f>
        <v>#REF!</v>
      </c>
      <c r="AJ12" s="320" t="e">
        <f>'Summary (7)'!R20</f>
        <v>#REF!</v>
      </c>
      <c r="AK12" s="151" t="str">
        <f>'Summary (7)'!S20</f>
        <v>12 Months</v>
      </c>
      <c r="AL12" s="1511"/>
      <c r="AM12" s="1512"/>
      <c r="AN12" s="1525"/>
      <c r="AO12" s="1512"/>
      <c r="AP12" s="820" t="e">
        <f>'Summary (7)'!T20</f>
        <v>#REF!</v>
      </c>
      <c r="AQ12" s="321" t="e">
        <f>'Summary (7)'!U20</f>
        <v>#REF!</v>
      </c>
      <c r="AR12" s="154" t="e">
        <f>'Summary (7)'!V20</f>
        <v>#REF!</v>
      </c>
      <c r="AS12" s="1529"/>
      <c r="AT12" s="1530"/>
      <c r="AU12" s="1534"/>
      <c r="AV12" s="1530"/>
      <c r="AW12" s="818" t="e">
        <f>'Summary (7)'!W20</f>
        <v>#REF!</v>
      </c>
      <c r="AX12" s="322" t="e">
        <f>'Summary (7)'!X20</f>
        <v>#REF!</v>
      </c>
      <c r="AY12" s="157" t="e">
        <f>'Summary (7)'!Y20</f>
        <v>#REF!</v>
      </c>
      <c r="AZ12" s="1538"/>
      <c r="BA12" s="1539"/>
      <c r="BB12" s="1543"/>
      <c r="BC12" s="1539"/>
      <c r="BD12" s="823" t="e">
        <f>'Summary (7)'!Z20</f>
        <v>#REF!</v>
      </c>
      <c r="BE12" s="323" t="e">
        <f>'Summary (7)'!AA20</f>
        <v>#REF!</v>
      </c>
      <c r="BF12" s="160" t="e">
        <f>'Summary (7)'!AB20</f>
        <v>#REF!</v>
      </c>
      <c r="BG12" s="1546"/>
      <c r="BH12" s="1492"/>
      <c r="BI12" s="1491"/>
      <c r="BJ12" s="1492"/>
      <c r="BK12" s="824" t="e">
        <f>'Summary (7)'!AC20</f>
        <v>#REF!</v>
      </c>
      <c r="BL12" s="324" t="e">
        <f>'Summary (7)'!AD20</f>
        <v>#REF!</v>
      </c>
      <c r="BM12" s="163" t="e">
        <f>'Summary (7)'!AE20</f>
        <v>#REF!</v>
      </c>
      <c r="BN12" s="1517"/>
      <c r="BO12" s="1518"/>
      <c r="BP12" s="1522"/>
      <c r="BQ12" s="1518"/>
      <c r="BR12" s="110" t="e">
        <f>'Summary (7)'!AF20</f>
        <v>#REF!</v>
      </c>
      <c r="BS12" s="325" t="e">
        <f>'Summary (7)'!AG20</f>
        <v>#REF!</v>
      </c>
      <c r="BT12" s="692" t="e">
        <f>'Summary (7)'!AH20</f>
        <v>#REF!</v>
      </c>
      <c r="BU12" s="1593" t="e">
        <f>IF('Summary - SS'!#REF!="New Agreement","","Current")</f>
        <v>#REF!</v>
      </c>
      <c r="BV12" s="1595" t="e">
        <f>'Summary (7)'!AJ20</f>
        <v>#REF!</v>
      </c>
      <c r="BW12" s="1422" t="str">
        <f>'Summary (6)'!AK20</f>
        <v>New</v>
      </c>
    </row>
    <row r="13" spans="1:112" s="297" customFormat="1" ht="15.75" customHeight="1">
      <c r="A13" s="1394"/>
      <c r="B13" s="1395"/>
      <c r="C13" s="1378"/>
      <c r="D13" s="1379"/>
      <c r="E13" s="1372"/>
      <c r="F13" s="1373"/>
      <c r="G13" s="102" t="e">
        <f>IF('Summary - SS'!#REF!="New Agreement","","Current")</f>
        <v>#REF!</v>
      </c>
      <c r="H13" s="316" t="e">
        <f>'Summary (7)'!F21</f>
        <v>#REF!</v>
      </c>
      <c r="I13" s="136" t="str">
        <f>'Summary (7)'!G21</f>
        <v>New</v>
      </c>
      <c r="J13" s="1387"/>
      <c r="K13" s="1388"/>
      <c r="L13" s="1391"/>
      <c r="M13" s="1388"/>
      <c r="N13" s="103" t="e">
        <f>IF('Summary - SS'!#REF!="New Agreement","","Current")</f>
        <v>#REF!</v>
      </c>
      <c r="O13" s="317" t="e">
        <f>'Summary (7)'!I21</f>
        <v>#REF!</v>
      </c>
      <c r="P13" s="143" t="str">
        <f>'Summary (7)'!J21</f>
        <v>New</v>
      </c>
      <c r="Q13" s="1417"/>
      <c r="R13" s="1418"/>
      <c r="S13" s="1421"/>
      <c r="T13" s="1418"/>
      <c r="U13" s="104" t="e">
        <f>IF('Summary - SS'!#REF!="New Agreement","","Current")</f>
        <v>#REF!</v>
      </c>
      <c r="V13" s="318" t="e">
        <f>'Summary (7)'!L21</f>
        <v>#REF!</v>
      </c>
      <c r="W13" s="146" t="str">
        <f>'Summary (7)'!M21</f>
        <v>New</v>
      </c>
      <c r="X13" s="1366"/>
      <c r="Y13" s="1367"/>
      <c r="Z13" s="1406"/>
      <c r="AA13" s="1367"/>
      <c r="AB13" s="105" t="e">
        <f>IF('Summary - SS'!#REF!="New Agreement","","Current")</f>
        <v>#REF!</v>
      </c>
      <c r="AC13" s="326" t="e">
        <f>'Summary (7)'!O21</f>
        <v>#REF!</v>
      </c>
      <c r="AD13" s="149" t="str">
        <f>'Summary (7)'!P21</f>
        <v>New</v>
      </c>
      <c r="AE13" s="1434"/>
      <c r="AF13" s="1435"/>
      <c r="AG13" s="1438"/>
      <c r="AH13" s="1435"/>
      <c r="AI13" s="106" t="e">
        <f>IF('Summary - SS'!#REF!="New Agreement","","Current")</f>
        <v>#REF!</v>
      </c>
      <c r="AJ13" s="327" t="e">
        <f>'Summary (7)'!R21</f>
        <v>#REF!</v>
      </c>
      <c r="AK13" s="152" t="str">
        <f>'Summary (7)'!S21</f>
        <v>New</v>
      </c>
      <c r="AL13" s="1513"/>
      <c r="AM13" s="1514"/>
      <c r="AN13" s="1526"/>
      <c r="AO13" s="1514"/>
      <c r="AP13" s="111" t="e">
        <f>IF('Summary - SS'!#REF!="New Agreement","","Current")</f>
        <v>#REF!</v>
      </c>
      <c r="AQ13" s="328" t="e">
        <f>'Summary (7)'!U21</f>
        <v>#REF!</v>
      </c>
      <c r="AR13" s="155" t="str">
        <f>'Summary (7)'!V21</f>
        <v>New</v>
      </c>
      <c r="AS13" s="1531"/>
      <c r="AT13" s="1532"/>
      <c r="AU13" s="1535"/>
      <c r="AV13" s="1532"/>
      <c r="AW13" s="112" t="e">
        <f>IF('Summary - SS'!#REF!="New Agreement","","Current")</f>
        <v>#REF!</v>
      </c>
      <c r="AX13" s="329" t="e">
        <f>'Summary (7)'!X21</f>
        <v>#REF!</v>
      </c>
      <c r="AY13" s="158" t="str">
        <f>'Summary (7)'!Y21</f>
        <v>New</v>
      </c>
      <c r="AZ13" s="1540"/>
      <c r="BA13" s="1541"/>
      <c r="BB13" s="1544"/>
      <c r="BC13" s="1541"/>
      <c r="BD13" s="113" t="e">
        <f>IF('Summary - SS'!#REF!="New Agreement","","Current")</f>
        <v>#REF!</v>
      </c>
      <c r="BE13" s="330" t="e">
        <f>'Summary (7)'!AA21</f>
        <v>#REF!</v>
      </c>
      <c r="BF13" s="161" t="str">
        <f>'Summary (7)'!AB21</f>
        <v>New</v>
      </c>
      <c r="BG13" s="1547"/>
      <c r="BH13" s="1494"/>
      <c r="BI13" s="1493"/>
      <c r="BJ13" s="1494"/>
      <c r="BK13" s="114" t="e">
        <f>IF('Summary - SS'!#REF!="New Agreement","","Current")</f>
        <v>#REF!</v>
      </c>
      <c r="BL13" s="331" t="e">
        <f>'Summary (7)'!AD21</f>
        <v>#REF!</v>
      </c>
      <c r="BM13" s="164" t="str">
        <f>'Summary (7)'!AE21</f>
        <v>New</v>
      </c>
      <c r="BN13" s="1519"/>
      <c r="BO13" s="1520"/>
      <c r="BP13" s="1523"/>
      <c r="BQ13" s="1520"/>
      <c r="BR13" s="115" t="e">
        <f>IF('Summary - SS'!#REF!="New Agreement","","Current")</f>
        <v>#REF!</v>
      </c>
      <c r="BS13" s="332" t="e">
        <f>'Summary (7)'!AG21</f>
        <v>#REF!</v>
      </c>
      <c r="BT13" s="693" t="str">
        <f>'Summary (7)'!AH21</f>
        <v>New</v>
      </c>
      <c r="BU13" s="1594"/>
      <c r="BV13" s="1596"/>
      <c r="BW13" s="1423"/>
    </row>
    <row r="14" spans="1:112" s="297" customFormat="1" ht="62">
      <c r="A14" s="1396" t="s">
        <v>311</v>
      </c>
      <c r="B14" s="1397"/>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60"/>
      <c r="B15" s="1190"/>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60"/>
      <c r="B16" s="1190"/>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49999999999999" customHeight="1">
      <c r="A17" s="1360"/>
      <c r="B17" s="1190"/>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49999999999999" customHeight="1">
      <c r="A18" s="1360"/>
      <c r="B18" s="1190"/>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49999999999999" customHeight="1">
      <c r="A19" s="1360"/>
      <c r="B19" s="1190"/>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49999999999999" customHeight="1">
      <c r="A20" s="1360"/>
      <c r="B20" s="1190"/>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49999999999999" customHeight="1">
      <c r="A21" s="1360"/>
      <c r="B21" s="1190"/>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49999999999999" customHeight="1">
      <c r="A22" s="1360"/>
      <c r="B22" s="1190"/>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49999999999999" customHeight="1">
      <c r="A23" s="1360"/>
      <c r="B23" s="1190"/>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49999999999999" customHeight="1">
      <c r="A24" s="1360"/>
      <c r="B24" s="1190"/>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49999999999999" customHeight="1">
      <c r="A25" s="1360"/>
      <c r="B25" s="1190"/>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49999999999999" customHeight="1">
      <c r="A26" s="1360"/>
      <c r="B26" s="1190"/>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49999999999999" customHeight="1">
      <c r="A27" s="1360"/>
      <c r="B27" s="1190"/>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49999999999999" customHeight="1">
      <c r="A28" s="1360"/>
      <c r="B28" s="1190"/>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49999999999999" customHeight="1">
      <c r="A29" s="1360"/>
      <c r="B29" s="1190"/>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49999999999999" customHeight="1">
      <c r="A30" s="1360"/>
      <c r="B30" s="1190"/>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49999999999999" customHeight="1">
      <c r="A31" s="1360"/>
      <c r="B31" s="1190"/>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49999999999999" customHeight="1">
      <c r="A32" s="1360"/>
      <c r="B32" s="1190"/>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49999999999999" customHeight="1">
      <c r="A33" s="1360"/>
      <c r="B33" s="1190"/>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49999999999999" customHeight="1">
      <c r="A34" s="1360"/>
      <c r="B34" s="1190"/>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49999999999999" customHeight="1">
      <c r="A35" s="1360"/>
      <c r="B35" s="1190"/>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49999999999999" customHeight="1">
      <c r="A36" s="1360"/>
      <c r="B36" s="1190"/>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49999999999999" customHeight="1">
      <c r="A37" s="1360"/>
      <c r="B37" s="1190"/>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49999999999999" customHeight="1">
      <c r="A38" s="1360"/>
      <c r="B38" s="1190"/>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49999999999999" customHeight="1">
      <c r="A39" s="1360"/>
      <c r="B39" s="1190"/>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49999999999999" customHeight="1">
      <c r="A40" s="1360"/>
      <c r="B40" s="1190"/>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49999999999999" customHeight="1">
      <c r="A41" s="1360"/>
      <c r="B41" s="1190"/>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49999999999999" customHeight="1">
      <c r="A42" s="1360"/>
      <c r="B42" s="1190"/>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49999999999999" customHeight="1">
      <c r="A43" s="1360"/>
      <c r="B43" s="1190"/>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49999999999999" customHeight="1">
      <c r="A44" s="1360"/>
      <c r="B44" s="1190"/>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49999999999999" customHeight="1">
      <c r="A45" s="1360"/>
      <c r="B45" s="1190"/>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49999999999999" customHeight="1">
      <c r="A46" s="1360"/>
      <c r="B46" s="1190"/>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49999999999999" customHeight="1">
      <c r="A47" s="1360"/>
      <c r="B47" s="1190"/>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49999999999999" customHeight="1">
      <c r="A48" s="1360"/>
      <c r="B48" s="1190"/>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49999999999999" customHeight="1">
      <c r="A49" s="1360"/>
      <c r="B49" s="1190"/>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49999999999999" customHeight="1">
      <c r="A50" s="1360"/>
      <c r="B50" s="1190"/>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49999999999999" customHeight="1">
      <c r="A51" s="1360"/>
      <c r="B51" s="1190"/>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49999999999999" customHeight="1">
      <c r="A52" s="1360"/>
      <c r="B52" s="1190"/>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49999999999999" customHeight="1">
      <c r="A53" s="1360"/>
      <c r="B53" s="1190"/>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49999999999999" customHeight="1">
      <c r="A54" s="1360"/>
      <c r="B54" s="1190"/>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49999999999999" customHeight="1">
      <c r="A55" s="1360"/>
      <c r="B55" s="1190"/>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49999999999999" customHeight="1">
      <c r="A56" s="1360"/>
      <c r="B56" s="1190"/>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49999999999999" customHeight="1">
      <c r="A57" s="1360"/>
      <c r="B57" s="1190"/>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49999999999999" customHeight="1">
      <c r="A58" s="1441"/>
      <c r="B58" s="1442"/>
      <c r="C58" s="1401" t="s">
        <v>319</v>
      </c>
      <c r="D58" s="1402"/>
      <c r="E58" s="1402"/>
      <c r="F58" s="1403"/>
      <c r="G58" s="494">
        <f>ROUND(SUM(G15:G57),0)</f>
        <v>0</v>
      </c>
      <c r="H58" s="492">
        <f>ROUND(SUM(H15:H57),0)</f>
        <v>0</v>
      </c>
      <c r="I58" s="495">
        <f>ROUND(SUM(I15:I57),0)</f>
        <v>0</v>
      </c>
      <c r="J58" s="1401" t="s">
        <v>319</v>
      </c>
      <c r="K58" s="1402"/>
      <c r="L58" s="1402"/>
      <c r="M58" s="1403"/>
      <c r="N58" s="494">
        <f>ROUND(SUM(N15:N57),0)</f>
        <v>0</v>
      </c>
      <c r="O58" s="492">
        <f>ROUND(SUM(O15:O57),0)</f>
        <v>0</v>
      </c>
      <c r="P58" s="495">
        <f>ROUND(SUM(P15:P57),0)</f>
        <v>0</v>
      </c>
      <c r="Q58" s="1401" t="s">
        <v>319</v>
      </c>
      <c r="R58" s="1402"/>
      <c r="S58" s="1402"/>
      <c r="T58" s="1403"/>
      <c r="U58" s="494">
        <f>ROUND(SUM(U15:U57),0)</f>
        <v>0</v>
      </c>
      <c r="V58" s="492">
        <f>ROUND(SUM(V15:V57),0)</f>
        <v>0</v>
      </c>
      <c r="W58" s="495">
        <f>ROUND(SUM(W15:W57),0)</f>
        <v>0</v>
      </c>
      <c r="X58" s="1401" t="s">
        <v>319</v>
      </c>
      <c r="Y58" s="1402"/>
      <c r="Z58" s="1402"/>
      <c r="AA58" s="1403"/>
      <c r="AB58" s="494">
        <f>ROUND(SUM(AB15:AB57),0)</f>
        <v>0</v>
      </c>
      <c r="AC58" s="492">
        <f>ROUND(SUM(AC15:AC57),0)</f>
        <v>0</v>
      </c>
      <c r="AD58" s="495">
        <f>ROUND(SUM(AD15:AD57),0)</f>
        <v>0</v>
      </c>
      <c r="AE58" s="1401" t="s">
        <v>319</v>
      </c>
      <c r="AF58" s="1402"/>
      <c r="AG58" s="1402"/>
      <c r="AH58" s="1403"/>
      <c r="AI58" s="494">
        <f>ROUND(SUM(AI15:AI57),0)</f>
        <v>0</v>
      </c>
      <c r="AJ58" s="492">
        <f>ROUND(SUM(AJ15:AJ57),0)</f>
        <v>0</v>
      </c>
      <c r="AK58" s="495">
        <f>SUM(AK15:AK57)</f>
        <v>0</v>
      </c>
      <c r="AL58" s="1401" t="s">
        <v>319</v>
      </c>
      <c r="AM58" s="1402"/>
      <c r="AN58" s="1402"/>
      <c r="AO58" s="1403"/>
      <c r="AP58" s="494">
        <f>ROUND(SUM(AP15:AP57),0)</f>
        <v>0</v>
      </c>
      <c r="AQ58" s="492">
        <f>ROUND(SUM(AQ15:AQ57),0)</f>
        <v>0</v>
      </c>
      <c r="AR58" s="495">
        <f>ROUND(SUM(AR15:AR57),0)</f>
        <v>0</v>
      </c>
      <c r="AS58" s="1401" t="s">
        <v>319</v>
      </c>
      <c r="AT58" s="1402"/>
      <c r="AU58" s="1402"/>
      <c r="AV58" s="1403"/>
      <c r="AW58" s="494">
        <f>ROUND(SUM(AW15:AW57),0)</f>
        <v>0</v>
      </c>
      <c r="AX58" s="492">
        <f>ROUND(SUM(AX15:AX57),0)</f>
        <v>0</v>
      </c>
      <c r="AY58" s="495">
        <f>ROUND(SUM(AY15:AY57),0)</f>
        <v>0</v>
      </c>
      <c r="AZ58" s="1401" t="s">
        <v>319</v>
      </c>
      <c r="BA58" s="1402"/>
      <c r="BB58" s="1402"/>
      <c r="BC58" s="1403"/>
      <c r="BD58" s="494">
        <f>ROUND(SUM(BD15:BD57),0)</f>
        <v>0</v>
      </c>
      <c r="BE58" s="492">
        <f>ROUND(SUM(BE15:BE57),0)</f>
        <v>0</v>
      </c>
      <c r="BF58" s="495">
        <f>ROUND(SUM(BF15:BF57),0)</f>
        <v>0</v>
      </c>
      <c r="BG58" s="1401" t="s">
        <v>319</v>
      </c>
      <c r="BH58" s="1402"/>
      <c r="BI58" s="1402"/>
      <c r="BJ58" s="1403"/>
      <c r="BK58" s="494">
        <f>ROUND(SUM(BK15:BK57),0)</f>
        <v>0</v>
      </c>
      <c r="BL58" s="492">
        <f>ROUND(SUM(BL15:BL57),0)</f>
        <v>0</v>
      </c>
      <c r="BM58" s="495">
        <f>ROUND(SUM(BM15:BM57),0)</f>
        <v>0</v>
      </c>
      <c r="BN58" s="1401" t="s">
        <v>319</v>
      </c>
      <c r="BO58" s="1402"/>
      <c r="BP58" s="1402"/>
      <c r="BQ58" s="1403"/>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49999999999999" customHeight="1">
      <c r="A59" s="1443" t="s">
        <v>320</v>
      </c>
      <c r="B59" s="1444"/>
      <c r="C59" s="1399"/>
      <c r="D59" s="1399"/>
      <c r="E59" s="1400"/>
      <c r="F59" s="499">
        <f>SUM(F15:F57)</f>
        <v>0</v>
      </c>
      <c r="G59" s="714"/>
      <c r="H59" s="715"/>
      <c r="I59" s="716"/>
      <c r="J59" s="1398"/>
      <c r="K59" s="1399"/>
      <c r="L59" s="1400"/>
      <c r="M59" s="499">
        <f>SUM(M15:M57)</f>
        <v>0</v>
      </c>
      <c r="N59" s="714"/>
      <c r="O59" s="715"/>
      <c r="P59" s="716"/>
      <c r="Q59" s="1398"/>
      <c r="R59" s="1399"/>
      <c r="S59" s="1400"/>
      <c r="T59" s="499">
        <f>SUM(T15:T57)</f>
        <v>0</v>
      </c>
      <c r="U59" s="714"/>
      <c r="V59" s="715"/>
      <c r="W59" s="716"/>
      <c r="X59" s="1398"/>
      <c r="Y59" s="1399"/>
      <c r="Z59" s="1400"/>
      <c r="AA59" s="499">
        <f>SUM(AA15:AA57)</f>
        <v>0</v>
      </c>
      <c r="AB59" s="714"/>
      <c r="AC59" s="715"/>
      <c r="AD59" s="716"/>
      <c r="AE59" s="1398"/>
      <c r="AF59" s="1399"/>
      <c r="AG59" s="1400"/>
      <c r="AH59" s="499"/>
      <c r="AI59" s="714"/>
      <c r="AJ59" s="715"/>
      <c r="AK59" s="716"/>
      <c r="AL59" s="1398"/>
      <c r="AM59" s="1399"/>
      <c r="AN59" s="1400"/>
      <c r="AO59" s="499">
        <f>SUM(AO15:AO57)</f>
        <v>0</v>
      </c>
      <c r="AP59" s="714"/>
      <c r="AQ59" s="715"/>
      <c r="AR59" s="716"/>
      <c r="AS59" s="1398"/>
      <c r="AT59" s="1399"/>
      <c r="AU59" s="1400"/>
      <c r="AV59" s="499">
        <f>SUM(AV15:AV57)</f>
        <v>0</v>
      </c>
      <c r="AW59" s="714"/>
      <c r="AX59" s="715"/>
      <c r="AY59" s="716"/>
      <c r="AZ59" s="1398"/>
      <c r="BA59" s="1399"/>
      <c r="BB59" s="1400"/>
      <c r="BC59" s="499">
        <f>SUM(BC15:BC57)</f>
        <v>0</v>
      </c>
      <c r="BD59" s="714"/>
      <c r="BE59" s="715"/>
      <c r="BF59" s="716"/>
      <c r="BG59" s="1398"/>
      <c r="BH59" s="1399"/>
      <c r="BI59" s="1400"/>
      <c r="BJ59" s="499">
        <f>SUM(BJ15:BJ57)</f>
        <v>0</v>
      </c>
      <c r="BK59" s="714"/>
      <c r="BL59" s="715"/>
      <c r="BM59" s="716"/>
      <c r="BN59" s="1398"/>
      <c r="BO59" s="1399"/>
      <c r="BP59" s="1400"/>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49999999999999" customHeight="1">
      <c r="A60" s="1445" t="s">
        <v>321</v>
      </c>
      <c r="B60" s="1446"/>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49999999999999" customHeight="1">
      <c r="A61" s="1445" t="s">
        <v>322</v>
      </c>
      <c r="B61" s="1446"/>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 thickBot="1">
      <c r="A62" s="1439" t="s">
        <v>323</v>
      </c>
      <c r="B62" s="1440"/>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49999999999999"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49999999999999"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49999999999999"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49999999999999"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49999999999999"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49999999999999"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49999999999999"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49999999999999"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49999999999999"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(7)'!$E87</f>
        <v>1</v>
      </c>
      <c r="D74" s="200">
        <f>'Summary (7)'!$E87</f>
        <v>1</v>
      </c>
      <c r="E74" s="200">
        <f>'Summary (7)'!$E87</f>
        <v>1</v>
      </c>
      <c r="F74" s="200">
        <f>'Summary (7)'!$E87</f>
        <v>1</v>
      </c>
      <c r="G74" s="200">
        <f>'Summary (7)'!$E87</f>
        <v>1</v>
      </c>
      <c r="H74" s="339">
        <f>'Summary (7)'!$E87</f>
        <v>1</v>
      </c>
      <c r="I74" s="201">
        <f>'Summary (7)'!$E87</f>
        <v>1</v>
      </c>
      <c r="J74" s="199">
        <f>'Summary (7)'!$H87</f>
        <v>2</v>
      </c>
      <c r="K74" s="200">
        <f>'Summary (7)'!$H87</f>
        <v>2</v>
      </c>
      <c r="L74" s="200">
        <f>'Summary (7)'!$H87</f>
        <v>2</v>
      </c>
      <c r="M74" s="200">
        <f>'Summary (7)'!$H87</f>
        <v>2</v>
      </c>
      <c r="N74" s="200">
        <f>'Summary (7)'!$H87</f>
        <v>2</v>
      </c>
      <c r="O74" s="339">
        <f>'Summary (7)'!$H87</f>
        <v>2</v>
      </c>
      <c r="P74" s="201">
        <f>'Summary (7)'!$H87</f>
        <v>2</v>
      </c>
      <c r="Q74" s="199">
        <f>'Summary (7)'!$K87</f>
        <v>3</v>
      </c>
      <c r="R74" s="200">
        <f>'Summary (7)'!$K87</f>
        <v>3</v>
      </c>
      <c r="S74" s="200">
        <f>'Summary (7)'!$K87</f>
        <v>3</v>
      </c>
      <c r="T74" s="200">
        <f>'Summary (7)'!$K87</f>
        <v>3</v>
      </c>
      <c r="U74" s="200">
        <f>'Summary (7)'!$K87</f>
        <v>3</v>
      </c>
      <c r="V74" s="339">
        <f>'Summary (7)'!$K87</f>
        <v>3</v>
      </c>
      <c r="W74" s="201">
        <f>'Summary (7)'!$K87</f>
        <v>3</v>
      </c>
      <c r="X74" s="199">
        <f>'Summary (7)'!$N87</f>
        <v>4</v>
      </c>
      <c r="Y74" s="200">
        <f>'Summary (7)'!$N87</f>
        <v>4</v>
      </c>
      <c r="Z74" s="200">
        <f>'Summary (7)'!$N87</f>
        <v>4</v>
      </c>
      <c r="AA74" s="200">
        <f>'Summary (7)'!$N87</f>
        <v>4</v>
      </c>
      <c r="AB74" s="200">
        <f>'Summary (7)'!$N87</f>
        <v>4</v>
      </c>
      <c r="AC74" s="339">
        <f>'Summary (7)'!$N87</f>
        <v>4</v>
      </c>
      <c r="AD74" s="201">
        <f>'Summary (7)'!$N87</f>
        <v>4</v>
      </c>
      <c r="AE74" s="199">
        <f>'Summary (7)'!$Q87</f>
        <v>5</v>
      </c>
      <c r="AF74" s="200">
        <f>'Summary (7)'!$Q87</f>
        <v>5</v>
      </c>
      <c r="AG74" s="200">
        <f>'Summary (7)'!$Q87</f>
        <v>5</v>
      </c>
      <c r="AH74" s="200">
        <f>'Summary (7)'!$Q87</f>
        <v>5</v>
      </c>
      <c r="AI74" s="200">
        <f>'Summary (7)'!$Q87</f>
        <v>5</v>
      </c>
      <c r="AJ74" s="339">
        <f>'Summary (7)'!$Q87</f>
        <v>5</v>
      </c>
      <c r="AK74" s="201">
        <f>'Summary (7)'!$Q87</f>
        <v>5</v>
      </c>
      <c r="AL74" s="199">
        <f>'Summary (7)'!$T87</f>
        <v>6</v>
      </c>
      <c r="AM74" s="200">
        <f>'Summary (7)'!$T87</f>
        <v>6</v>
      </c>
      <c r="AN74" s="200">
        <f>'Summary (7)'!$T87</f>
        <v>6</v>
      </c>
      <c r="AO74" s="200">
        <f>'Summary (7)'!$T87</f>
        <v>6</v>
      </c>
      <c r="AP74" s="200">
        <f>'Summary (7)'!$T87</f>
        <v>6</v>
      </c>
      <c r="AQ74" s="339">
        <f>'Summary (7)'!$T87</f>
        <v>6</v>
      </c>
      <c r="AR74" s="201">
        <f>'Summary (7)'!$T87</f>
        <v>6</v>
      </c>
      <c r="AS74" s="199">
        <f>'Summary (7)'!$W87</f>
        <v>7</v>
      </c>
      <c r="AT74" s="200">
        <f>'Summary (7)'!$W87</f>
        <v>7</v>
      </c>
      <c r="AU74" s="200">
        <f>'Summary (7)'!$W87</f>
        <v>7</v>
      </c>
      <c r="AV74" s="200">
        <f>'Summary (7)'!$W87</f>
        <v>7</v>
      </c>
      <c r="AW74" s="200">
        <f>'Summary (7)'!$W87</f>
        <v>7</v>
      </c>
      <c r="AX74" s="339">
        <f>'Summary (7)'!$W87</f>
        <v>7</v>
      </c>
      <c r="AY74" s="201">
        <f>'Summary (7)'!$W87</f>
        <v>7</v>
      </c>
      <c r="AZ74" s="199">
        <f>'Summary (7)'!$Z87</f>
        <v>8</v>
      </c>
      <c r="BA74" s="200">
        <f>'Summary (7)'!$Z87</f>
        <v>8</v>
      </c>
      <c r="BB74" s="200">
        <f>'Summary (7)'!$Z87</f>
        <v>8</v>
      </c>
      <c r="BC74" s="200">
        <f>'Summary (7)'!$Z87</f>
        <v>8</v>
      </c>
      <c r="BD74" s="200">
        <f>'Summary (7)'!$Z87</f>
        <v>8</v>
      </c>
      <c r="BE74" s="339">
        <f>'Summary (7)'!$Z87</f>
        <v>8</v>
      </c>
      <c r="BF74" s="201">
        <f>'Summary (7)'!$Z87</f>
        <v>8</v>
      </c>
      <c r="BG74" s="199">
        <f>'Summary (7)'!$AC87</f>
        <v>9</v>
      </c>
      <c r="BH74" s="200">
        <f>'Summary (7)'!$AC87</f>
        <v>9</v>
      </c>
      <c r="BI74" s="200">
        <f>'Summary (7)'!$AC87</f>
        <v>9</v>
      </c>
      <c r="BJ74" s="200">
        <f>'Summary (7)'!$AC87</f>
        <v>9</v>
      </c>
      <c r="BK74" s="200">
        <f>'Summary (7)'!$AC87</f>
        <v>9</v>
      </c>
      <c r="BL74" s="339">
        <f>'Summary (7)'!$AC87</f>
        <v>9</v>
      </c>
      <c r="BM74" s="201">
        <f>'Summary (7)'!$AC87</f>
        <v>9</v>
      </c>
      <c r="BN74" s="199">
        <f>'Summary (7)'!$AF87</f>
        <v>10</v>
      </c>
      <c r="BO74" s="200">
        <f>'Summary (7)'!$AF87</f>
        <v>10</v>
      </c>
      <c r="BP74" s="200">
        <f>'Summary (7)'!$AF87</f>
        <v>10</v>
      </c>
      <c r="BQ74" s="200">
        <f>'Summary (7)'!$AF87</f>
        <v>10</v>
      </c>
      <c r="BR74" s="200">
        <f>'Summary (7)'!$AF87</f>
        <v>10</v>
      </c>
      <c r="BS74" s="339">
        <f>'Summary (7)'!$AF87</f>
        <v>10</v>
      </c>
      <c r="BT74" s="201">
        <f>'Summary (7)'!$AF87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(7)'!$E88</f>
        <v>#REF!</v>
      </c>
      <c r="D75" s="65" t="e">
        <f>'Summary (7)'!$E88</f>
        <v>#REF!</v>
      </c>
      <c r="E75" s="65" t="e">
        <f>'Summary (7)'!$E88</f>
        <v>#REF!</v>
      </c>
      <c r="F75" s="65" t="e">
        <f>'Summary (7)'!$E88</f>
        <v>#REF!</v>
      </c>
      <c r="G75" s="65" t="e">
        <f>'Summary (7)'!$E88</f>
        <v>#REF!</v>
      </c>
      <c r="H75" s="340" t="e">
        <f>'Summary (7)'!$E88</f>
        <v>#REF!</v>
      </c>
      <c r="I75" s="203" t="e">
        <f>'Summary (7)'!$E88</f>
        <v>#REF!</v>
      </c>
      <c r="J75" s="202" t="e">
        <f>'Summary (7)'!$H88</f>
        <v>#REF!</v>
      </c>
      <c r="K75" s="65" t="e">
        <f>'Summary (7)'!$H88</f>
        <v>#REF!</v>
      </c>
      <c r="L75" s="65" t="e">
        <f>'Summary (7)'!$H88</f>
        <v>#REF!</v>
      </c>
      <c r="M75" s="65" t="e">
        <f>'Summary (7)'!$H88</f>
        <v>#REF!</v>
      </c>
      <c r="N75" s="65" t="e">
        <f>'Summary (7)'!$H88</f>
        <v>#REF!</v>
      </c>
      <c r="O75" s="340" t="e">
        <f>'Summary (7)'!$H88</f>
        <v>#REF!</v>
      </c>
      <c r="P75" s="203" t="e">
        <f>'Summary (7)'!$H88</f>
        <v>#REF!</v>
      </c>
      <c r="Q75" s="202" t="e">
        <f>'Summary (7)'!$K88</f>
        <v>#REF!</v>
      </c>
      <c r="R75" s="65" t="e">
        <f>'Summary (7)'!$K88</f>
        <v>#REF!</v>
      </c>
      <c r="S75" s="65" t="e">
        <f>'Summary (7)'!$K88</f>
        <v>#REF!</v>
      </c>
      <c r="T75" s="65" t="e">
        <f>'Summary (7)'!$K88</f>
        <v>#REF!</v>
      </c>
      <c r="U75" s="65" t="e">
        <f>'Summary (7)'!$K88</f>
        <v>#REF!</v>
      </c>
      <c r="V75" s="340" t="e">
        <f>'Summary (7)'!$K88</f>
        <v>#REF!</v>
      </c>
      <c r="W75" s="203" t="e">
        <f>'Summary (7)'!$K88</f>
        <v>#REF!</v>
      </c>
      <c r="X75" s="202" t="e">
        <f>'Summary (7)'!$N88</f>
        <v>#REF!</v>
      </c>
      <c r="Y75" s="65" t="e">
        <f>'Summary (7)'!$N88</f>
        <v>#REF!</v>
      </c>
      <c r="Z75" s="65" t="e">
        <f>'Summary (7)'!$N88</f>
        <v>#REF!</v>
      </c>
      <c r="AA75" s="65" t="e">
        <f>'Summary (7)'!$N88</f>
        <v>#REF!</v>
      </c>
      <c r="AB75" s="65" t="e">
        <f>'Summary (7)'!$N88</f>
        <v>#REF!</v>
      </c>
      <c r="AC75" s="340" t="e">
        <f>'Summary (7)'!$N88</f>
        <v>#REF!</v>
      </c>
      <c r="AD75" s="203" t="e">
        <f>'Summary (7)'!$N88</f>
        <v>#REF!</v>
      </c>
      <c r="AE75" s="202" t="e">
        <f>'Summary (7)'!$Q88</f>
        <v>#REF!</v>
      </c>
      <c r="AF75" s="65" t="e">
        <f>'Summary (7)'!$Q88</f>
        <v>#REF!</v>
      </c>
      <c r="AG75" s="65" t="e">
        <f>'Summary (7)'!$Q88</f>
        <v>#REF!</v>
      </c>
      <c r="AH75" s="65" t="e">
        <f>'Summary (7)'!$Q88</f>
        <v>#REF!</v>
      </c>
      <c r="AI75" s="65" t="e">
        <f>'Summary (7)'!$Q88</f>
        <v>#REF!</v>
      </c>
      <c r="AJ75" s="340" t="e">
        <f>'Summary (7)'!$Q88</f>
        <v>#REF!</v>
      </c>
      <c r="AK75" s="203" t="e">
        <f>'Summary (7)'!$Q88</f>
        <v>#REF!</v>
      </c>
      <c r="AL75" s="202" t="e">
        <f>'Summary (7)'!$T88</f>
        <v>#REF!</v>
      </c>
      <c r="AM75" s="65" t="e">
        <f>'Summary (7)'!$T88</f>
        <v>#REF!</v>
      </c>
      <c r="AN75" s="65" t="e">
        <f>'Summary (7)'!$T88</f>
        <v>#REF!</v>
      </c>
      <c r="AO75" s="65" t="e">
        <f>'Summary (7)'!$T88</f>
        <v>#REF!</v>
      </c>
      <c r="AP75" s="65" t="e">
        <f>'Summary (7)'!$T88</f>
        <v>#REF!</v>
      </c>
      <c r="AQ75" s="340" t="e">
        <f>'Summary (7)'!$T88</f>
        <v>#REF!</v>
      </c>
      <c r="AR75" s="203" t="e">
        <f>'Summary (7)'!$T88</f>
        <v>#REF!</v>
      </c>
      <c r="AS75" s="202" t="e">
        <f>'Summary (7)'!$W88</f>
        <v>#REF!</v>
      </c>
      <c r="AT75" s="65" t="e">
        <f>'Summary (7)'!$W88</f>
        <v>#REF!</v>
      </c>
      <c r="AU75" s="65" t="e">
        <f>'Summary (7)'!$W88</f>
        <v>#REF!</v>
      </c>
      <c r="AV75" s="65" t="e">
        <f>'Summary (7)'!$W88</f>
        <v>#REF!</v>
      </c>
      <c r="AW75" s="65" t="e">
        <f>'Summary (7)'!$W88</f>
        <v>#REF!</v>
      </c>
      <c r="AX75" s="340" t="e">
        <f>'Summary (7)'!$W88</f>
        <v>#REF!</v>
      </c>
      <c r="AY75" s="203" t="e">
        <f>'Summary (7)'!$W88</f>
        <v>#REF!</v>
      </c>
      <c r="AZ75" s="202" t="e">
        <f>'Summary (7)'!$Z88</f>
        <v>#REF!</v>
      </c>
      <c r="BA75" s="65" t="e">
        <f>'Summary (7)'!$Z88</f>
        <v>#REF!</v>
      </c>
      <c r="BB75" s="65" t="e">
        <f>'Summary (7)'!$Z88</f>
        <v>#REF!</v>
      </c>
      <c r="BC75" s="65" t="e">
        <f>'Summary (7)'!$Z88</f>
        <v>#REF!</v>
      </c>
      <c r="BD75" s="65" t="e">
        <f>'Summary (7)'!$Z88</f>
        <v>#REF!</v>
      </c>
      <c r="BE75" s="340" t="e">
        <f>'Summary (7)'!$Z88</f>
        <v>#REF!</v>
      </c>
      <c r="BF75" s="203" t="e">
        <f>'Summary (7)'!$Z88</f>
        <v>#REF!</v>
      </c>
      <c r="BG75" s="202" t="e">
        <f>'Summary (7)'!$AC88</f>
        <v>#REF!</v>
      </c>
      <c r="BH75" s="65" t="e">
        <f>'Summary (7)'!$AC88</f>
        <v>#REF!</v>
      </c>
      <c r="BI75" s="65" t="e">
        <f>'Summary (7)'!$AC88</f>
        <v>#REF!</v>
      </c>
      <c r="BJ75" s="65" t="e">
        <f>'Summary (7)'!$AC88</f>
        <v>#REF!</v>
      </c>
      <c r="BK75" s="65" t="e">
        <f>'Summary (7)'!$AC88</f>
        <v>#REF!</v>
      </c>
      <c r="BL75" s="340" t="e">
        <f>'Summary (7)'!$AC88</f>
        <v>#REF!</v>
      </c>
      <c r="BM75" s="203" t="e">
        <f>'Summary (7)'!$AC88</f>
        <v>#REF!</v>
      </c>
      <c r="BN75" s="202" t="e">
        <f>'Summary (7)'!$AF88</f>
        <v>#REF!</v>
      </c>
      <c r="BO75" s="65" t="e">
        <f>'Summary (7)'!$AF88</f>
        <v>#REF!</v>
      </c>
      <c r="BP75" s="65" t="e">
        <f>'Summary (7)'!$AF88</f>
        <v>#REF!</v>
      </c>
      <c r="BQ75" s="65" t="e">
        <f>'Summary (7)'!$AF88</f>
        <v>#REF!</v>
      </c>
      <c r="BR75" s="65" t="e">
        <f>'Summary (7)'!$AF88</f>
        <v>#REF!</v>
      </c>
      <c r="BS75" s="340" t="e">
        <f>'Summary (7)'!$AF88</f>
        <v>#REF!</v>
      </c>
      <c r="BT75" s="203" t="e">
        <f>'Summary (7)'!$AF88</f>
        <v>#REF!</v>
      </c>
      <c r="BU75" s="65">
        <f>'Summary (7)'!AI88</f>
        <v>45566</v>
      </c>
      <c r="BV75" s="65">
        <f>'Summary (7)'!AJ88</f>
        <v>45566</v>
      </c>
      <c r="BW75" s="65">
        <f>'Summary (7)'!AK88</f>
        <v>45566</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(7)'!$E89</f>
        <v>#REF!</v>
      </c>
      <c r="D76" s="65" t="e">
        <f>'Summary (7)'!$E89</f>
        <v>#REF!</v>
      </c>
      <c r="E76" s="65" t="e">
        <f>'Summary (7)'!$E89</f>
        <v>#REF!</v>
      </c>
      <c r="F76" s="65" t="e">
        <f>'Summary (7)'!$E89</f>
        <v>#REF!</v>
      </c>
      <c r="G76" s="65" t="e">
        <f>'Summary (7)'!$E89</f>
        <v>#REF!</v>
      </c>
      <c r="H76" s="340" t="e">
        <f>'Summary (7)'!$E89</f>
        <v>#REF!</v>
      </c>
      <c r="I76" s="203" t="e">
        <f>'Summary (7)'!$E89</f>
        <v>#REF!</v>
      </c>
      <c r="J76" s="202" t="e">
        <f>'Summary (7)'!$H89</f>
        <v>#REF!</v>
      </c>
      <c r="K76" s="65" t="e">
        <f>'Summary (7)'!$H89</f>
        <v>#REF!</v>
      </c>
      <c r="L76" s="65" t="e">
        <f>'Summary (7)'!$H89</f>
        <v>#REF!</v>
      </c>
      <c r="M76" s="65" t="e">
        <f>'Summary (7)'!$H89</f>
        <v>#REF!</v>
      </c>
      <c r="N76" s="65" t="e">
        <f>'Summary (7)'!$H89</f>
        <v>#REF!</v>
      </c>
      <c r="O76" s="340" t="e">
        <f>'Summary (7)'!$H89</f>
        <v>#REF!</v>
      </c>
      <c r="P76" s="203" t="e">
        <f>'Summary (7)'!$H89</f>
        <v>#REF!</v>
      </c>
      <c r="Q76" s="202" t="e">
        <f>'Summary (7)'!$K89</f>
        <v>#REF!</v>
      </c>
      <c r="R76" s="65" t="e">
        <f>'Summary (7)'!$K89</f>
        <v>#REF!</v>
      </c>
      <c r="S76" s="65" t="e">
        <f>'Summary (7)'!$K89</f>
        <v>#REF!</v>
      </c>
      <c r="T76" s="65" t="e">
        <f>'Summary (7)'!$K89</f>
        <v>#REF!</v>
      </c>
      <c r="U76" s="65" t="e">
        <f>'Summary (7)'!$K89</f>
        <v>#REF!</v>
      </c>
      <c r="V76" s="340" t="e">
        <f>'Summary (7)'!$K89</f>
        <v>#REF!</v>
      </c>
      <c r="W76" s="203" t="e">
        <f>'Summary (7)'!$K89</f>
        <v>#REF!</v>
      </c>
      <c r="X76" s="202" t="e">
        <f>'Summary (7)'!$N89</f>
        <v>#REF!</v>
      </c>
      <c r="Y76" s="65" t="e">
        <f>'Summary (7)'!$N89</f>
        <v>#REF!</v>
      </c>
      <c r="Z76" s="65" t="e">
        <f>'Summary (7)'!$N89</f>
        <v>#REF!</v>
      </c>
      <c r="AA76" s="65" t="e">
        <f>'Summary (7)'!$N89</f>
        <v>#REF!</v>
      </c>
      <c r="AB76" s="65" t="e">
        <f>'Summary (7)'!$N89</f>
        <v>#REF!</v>
      </c>
      <c r="AC76" s="340" t="e">
        <f>'Summary (7)'!$N89</f>
        <v>#REF!</v>
      </c>
      <c r="AD76" s="203" t="e">
        <f>'Summary (7)'!$N89</f>
        <v>#REF!</v>
      </c>
      <c r="AE76" s="202" t="e">
        <f>'Summary (7)'!$Q89</f>
        <v>#REF!</v>
      </c>
      <c r="AF76" s="65" t="e">
        <f>'Summary (7)'!$Q89</f>
        <v>#REF!</v>
      </c>
      <c r="AG76" s="65" t="e">
        <f>'Summary (7)'!$Q89</f>
        <v>#REF!</v>
      </c>
      <c r="AH76" s="65" t="e">
        <f>'Summary (7)'!$Q89</f>
        <v>#REF!</v>
      </c>
      <c r="AI76" s="65" t="e">
        <f>'Summary (7)'!$Q89</f>
        <v>#REF!</v>
      </c>
      <c r="AJ76" s="340" t="e">
        <f>'Summary (7)'!$Q89</f>
        <v>#REF!</v>
      </c>
      <c r="AK76" s="203" t="e">
        <f>'Summary (7)'!$Q89</f>
        <v>#REF!</v>
      </c>
      <c r="AL76" s="202" t="e">
        <f>'Summary (7)'!$T89</f>
        <v>#REF!</v>
      </c>
      <c r="AM76" s="65" t="e">
        <f>'Summary (7)'!$T89</f>
        <v>#REF!</v>
      </c>
      <c r="AN76" s="65" t="e">
        <f>'Summary (7)'!$T89</f>
        <v>#REF!</v>
      </c>
      <c r="AO76" s="65" t="e">
        <f>'Summary (7)'!$T89</f>
        <v>#REF!</v>
      </c>
      <c r="AP76" s="65" t="e">
        <f>'Summary (7)'!$T89</f>
        <v>#REF!</v>
      </c>
      <c r="AQ76" s="340" t="e">
        <f>'Summary (7)'!$T89</f>
        <v>#REF!</v>
      </c>
      <c r="AR76" s="203" t="e">
        <f>'Summary (7)'!$T89</f>
        <v>#REF!</v>
      </c>
      <c r="AS76" s="202" t="e">
        <f>'Summary (7)'!$W89</f>
        <v>#REF!</v>
      </c>
      <c r="AT76" s="65" t="e">
        <f>'Summary (7)'!$W89</f>
        <v>#REF!</v>
      </c>
      <c r="AU76" s="65" t="e">
        <f>'Summary (7)'!$W89</f>
        <v>#REF!</v>
      </c>
      <c r="AV76" s="65" t="e">
        <f>'Summary (7)'!$W89</f>
        <v>#REF!</v>
      </c>
      <c r="AW76" s="65" t="e">
        <f>'Summary (7)'!$W89</f>
        <v>#REF!</v>
      </c>
      <c r="AX76" s="340" t="e">
        <f>'Summary (7)'!$W89</f>
        <v>#REF!</v>
      </c>
      <c r="AY76" s="203" t="e">
        <f>'Summary (7)'!$W89</f>
        <v>#REF!</v>
      </c>
      <c r="AZ76" s="202" t="e">
        <f>'Summary (7)'!$Z89</f>
        <v>#REF!</v>
      </c>
      <c r="BA76" s="65" t="e">
        <f>'Summary (7)'!$Z89</f>
        <v>#REF!</v>
      </c>
      <c r="BB76" s="65" t="e">
        <f>'Summary (7)'!$Z89</f>
        <v>#REF!</v>
      </c>
      <c r="BC76" s="65" t="e">
        <f>'Summary (7)'!$Z89</f>
        <v>#REF!</v>
      </c>
      <c r="BD76" s="65" t="e">
        <f>'Summary (7)'!$Z89</f>
        <v>#REF!</v>
      </c>
      <c r="BE76" s="340" t="e">
        <f>'Summary (7)'!$Z89</f>
        <v>#REF!</v>
      </c>
      <c r="BF76" s="203" t="e">
        <f>'Summary (7)'!$Z89</f>
        <v>#REF!</v>
      </c>
      <c r="BG76" s="202" t="e">
        <f>'Summary (7)'!$AC89</f>
        <v>#REF!</v>
      </c>
      <c r="BH76" s="65" t="e">
        <f>'Summary (7)'!$AC89</f>
        <v>#REF!</v>
      </c>
      <c r="BI76" s="65" t="e">
        <f>'Summary (7)'!$AC89</f>
        <v>#REF!</v>
      </c>
      <c r="BJ76" s="65" t="e">
        <f>'Summary (7)'!$AC89</f>
        <v>#REF!</v>
      </c>
      <c r="BK76" s="65" t="e">
        <f>'Summary (7)'!$AC89</f>
        <v>#REF!</v>
      </c>
      <c r="BL76" s="340" t="e">
        <f>'Summary (7)'!$AC89</f>
        <v>#REF!</v>
      </c>
      <c r="BM76" s="203" t="e">
        <f>'Summary (7)'!$AC89</f>
        <v>#REF!</v>
      </c>
      <c r="BN76" s="202" t="e">
        <f>'Summary (7)'!$AF89</f>
        <v>#REF!</v>
      </c>
      <c r="BO76" s="65" t="e">
        <f>'Summary (7)'!$AF89</f>
        <v>#REF!</v>
      </c>
      <c r="BP76" s="65" t="e">
        <f>'Summary (7)'!$AF89</f>
        <v>#REF!</v>
      </c>
      <c r="BQ76" s="65" t="e">
        <f>'Summary (7)'!$AF89</f>
        <v>#REF!</v>
      </c>
      <c r="BR76" s="65" t="e">
        <f>'Summary (7)'!$AF89</f>
        <v>#REF!</v>
      </c>
      <c r="BS76" s="340" t="e">
        <f>'Summary (7)'!$AF89</f>
        <v>#REF!</v>
      </c>
      <c r="BT76" s="203" t="e">
        <f>'Summary (7)'!$AF89</f>
        <v>#REF!</v>
      </c>
      <c r="BU76" s="65">
        <f>'Summary (7)'!AI89</f>
        <v>47391</v>
      </c>
      <c r="BV76" s="65">
        <f>'Summary (7)'!AJ89</f>
        <v>47391</v>
      </c>
      <c r="BW76" s="65">
        <f>'Summary (7)'!AK89</f>
        <v>47391</v>
      </c>
    </row>
    <row r="77" spans="1:112" s="60" customFormat="1">
      <c r="A77" s="482" t="s">
        <v>220</v>
      </c>
      <c r="B77" s="482"/>
      <c r="C77" s="202">
        <f>'Summary (7)'!$E90</f>
        <v>0</v>
      </c>
      <c r="D77" s="65">
        <f>'Summary (7)'!$E90</f>
        <v>0</v>
      </c>
      <c r="E77" s="65">
        <f>'Summary (7)'!$E90</f>
        <v>0</v>
      </c>
      <c r="F77" s="65">
        <f>'Summary (7)'!$E90</f>
        <v>0</v>
      </c>
      <c r="G77" s="65">
        <f>'Summary (7)'!$E90</f>
        <v>0</v>
      </c>
      <c r="H77" s="340">
        <f>'Summary (7)'!$E90</f>
        <v>0</v>
      </c>
      <c r="I77" s="203">
        <f>'Summary (7)'!$E90</f>
        <v>0</v>
      </c>
      <c r="J77" s="202">
        <f>'Summary (7)'!$H90</f>
        <v>0</v>
      </c>
      <c r="K77" s="65">
        <f>'Summary (7)'!$H90</f>
        <v>0</v>
      </c>
      <c r="L77" s="65">
        <f>'Summary (7)'!$H90</f>
        <v>0</v>
      </c>
      <c r="M77" s="65">
        <f>'Summary (7)'!$H90</f>
        <v>0</v>
      </c>
      <c r="N77" s="65">
        <f>'Summary (7)'!$H90</f>
        <v>0</v>
      </c>
      <c r="O77" s="340">
        <f>'Summary (7)'!$H90</f>
        <v>0</v>
      </c>
      <c r="P77" s="203">
        <f>'Summary (7)'!$H90</f>
        <v>0</v>
      </c>
      <c r="Q77" s="202">
        <f>'Summary (7)'!$K90</f>
        <v>0</v>
      </c>
      <c r="R77" s="65">
        <f>'Summary (7)'!$K90</f>
        <v>0</v>
      </c>
      <c r="S77" s="65">
        <f>'Summary (7)'!$K90</f>
        <v>0</v>
      </c>
      <c r="T77" s="65">
        <f>'Summary (7)'!$K90</f>
        <v>0</v>
      </c>
      <c r="U77" s="65">
        <f>'Summary (7)'!$K90</f>
        <v>0</v>
      </c>
      <c r="V77" s="340">
        <f>'Summary (7)'!$K90</f>
        <v>0</v>
      </c>
      <c r="W77" s="203">
        <f>'Summary (7)'!$K90</f>
        <v>0</v>
      </c>
      <c r="X77" s="202">
        <f>'Summary (7)'!$N90</f>
        <v>0</v>
      </c>
      <c r="Y77" s="65">
        <f>'Summary (7)'!$N90</f>
        <v>0</v>
      </c>
      <c r="Z77" s="65">
        <f>'Summary (7)'!$N90</f>
        <v>0</v>
      </c>
      <c r="AA77" s="65">
        <f>'Summary (7)'!$N90</f>
        <v>0</v>
      </c>
      <c r="AB77" s="65">
        <f>'Summary (7)'!$N90</f>
        <v>0</v>
      </c>
      <c r="AC77" s="340">
        <f>'Summary (7)'!$N90</f>
        <v>0</v>
      </c>
      <c r="AD77" s="203">
        <f>'Summary (7)'!$N90</f>
        <v>0</v>
      </c>
      <c r="AE77" s="202">
        <f>'Summary (7)'!$Q90</f>
        <v>0</v>
      </c>
      <c r="AF77" s="65">
        <f>'Summary (7)'!$Q90</f>
        <v>0</v>
      </c>
      <c r="AG77" s="65">
        <f>'Summary (7)'!$Q90</f>
        <v>0</v>
      </c>
      <c r="AH77" s="65">
        <f>'Summary (7)'!$Q90</f>
        <v>0</v>
      </c>
      <c r="AI77" s="65">
        <f>'Summary (7)'!$Q90</f>
        <v>0</v>
      </c>
      <c r="AJ77" s="340">
        <f>'Summary (7)'!$Q90</f>
        <v>0</v>
      </c>
      <c r="AK77" s="203">
        <f>'Summary (7)'!$Q90</f>
        <v>0</v>
      </c>
      <c r="AL77" s="202">
        <f>'Summary (7)'!$T90</f>
        <v>0</v>
      </c>
      <c r="AM77" s="65">
        <f>'Summary (7)'!$T90</f>
        <v>0</v>
      </c>
      <c r="AN77" s="65">
        <f>'Summary (7)'!$T90</f>
        <v>0</v>
      </c>
      <c r="AO77" s="65">
        <f>'Summary (7)'!$T90</f>
        <v>0</v>
      </c>
      <c r="AP77" s="65">
        <f>'Summary (7)'!$T90</f>
        <v>0</v>
      </c>
      <c r="AQ77" s="340">
        <f>'Summary (7)'!$T90</f>
        <v>0</v>
      </c>
      <c r="AR77" s="203">
        <f>'Summary (7)'!$T90</f>
        <v>0</v>
      </c>
      <c r="AS77" s="202">
        <f>'Summary (7)'!$W90</f>
        <v>0</v>
      </c>
      <c r="AT77" s="65">
        <f>'Summary (7)'!$W90</f>
        <v>0</v>
      </c>
      <c r="AU77" s="65">
        <f>'Summary (7)'!$W90</f>
        <v>0</v>
      </c>
      <c r="AV77" s="65">
        <f>'Summary (7)'!$W90</f>
        <v>0</v>
      </c>
      <c r="AW77" s="65">
        <f>'Summary (7)'!$W90</f>
        <v>0</v>
      </c>
      <c r="AX77" s="340">
        <f>'Summary (7)'!$W90</f>
        <v>0</v>
      </c>
      <c r="AY77" s="203">
        <f>'Summary (7)'!$W90</f>
        <v>0</v>
      </c>
      <c r="AZ77" s="202">
        <f>'Summary (7)'!$Z90</f>
        <v>0</v>
      </c>
      <c r="BA77" s="65">
        <f>'Summary (7)'!$Z90</f>
        <v>0</v>
      </c>
      <c r="BB77" s="65">
        <f>'Summary (7)'!$Z90</f>
        <v>0</v>
      </c>
      <c r="BC77" s="65">
        <f>'Summary (7)'!$Z90</f>
        <v>0</v>
      </c>
      <c r="BD77" s="65">
        <f>'Summary (7)'!$Z90</f>
        <v>0</v>
      </c>
      <c r="BE77" s="340">
        <f>'Summary (7)'!$Z90</f>
        <v>0</v>
      </c>
      <c r="BF77" s="203">
        <f>'Summary (7)'!$Z90</f>
        <v>0</v>
      </c>
      <c r="BG77" s="202">
        <f>'Summary (7)'!$AC90</f>
        <v>0</v>
      </c>
      <c r="BH77" s="65">
        <f>'Summary (7)'!$AC90</f>
        <v>0</v>
      </c>
      <c r="BI77" s="65">
        <f>'Summary (7)'!$AC90</f>
        <v>0</v>
      </c>
      <c r="BJ77" s="65">
        <f>'Summary (7)'!$AC90</f>
        <v>0</v>
      </c>
      <c r="BK77" s="65">
        <f>'Summary (7)'!$AC90</f>
        <v>0</v>
      </c>
      <c r="BL77" s="340">
        <f>'Summary (7)'!$AC90</f>
        <v>0</v>
      </c>
      <c r="BM77" s="203">
        <f>'Summary (7)'!$AC90</f>
        <v>0</v>
      </c>
      <c r="BN77" s="202">
        <f>'Summary (7)'!$AF90</f>
        <v>0</v>
      </c>
      <c r="BO77" s="65">
        <f>'Summary (7)'!$AF90</f>
        <v>0</v>
      </c>
      <c r="BP77" s="65">
        <f>'Summary (7)'!$AF90</f>
        <v>0</v>
      </c>
      <c r="BQ77" s="65">
        <f>'Summary (7)'!$AF90</f>
        <v>0</v>
      </c>
      <c r="BR77" s="65">
        <f>'Summary (7)'!$AF90</f>
        <v>0</v>
      </c>
      <c r="BS77" s="340">
        <f>'Summary (7)'!$AF90</f>
        <v>0</v>
      </c>
      <c r="BT77" s="203">
        <f>'Summary (7)'!$AF90</f>
        <v>0</v>
      </c>
      <c r="BU77" s="65">
        <f>'Summary (7)'!AI90</f>
        <v>0</v>
      </c>
      <c r="BV77" s="65">
        <f>'Summary (7)'!AJ90</f>
        <v>0</v>
      </c>
      <c r="BW77" s="65">
        <f>'Summary (7)'!AK90</f>
        <v>0</v>
      </c>
    </row>
    <row r="78" spans="1:112" s="60" customFormat="1" ht="16" thickBot="1">
      <c r="A78" s="484" t="s">
        <v>234</v>
      </c>
      <c r="B78" s="484"/>
      <c r="C78" s="204" t="e">
        <f>'Summary (7)'!$E91</f>
        <v>#REF!</v>
      </c>
      <c r="D78" s="205" t="e">
        <f>'Summary (7)'!$E91</f>
        <v>#REF!</v>
      </c>
      <c r="E78" s="205" t="e">
        <f>'Summary (7)'!$E91</f>
        <v>#REF!</v>
      </c>
      <c r="F78" s="205" t="e">
        <f>'Summary (7)'!$E91</f>
        <v>#REF!</v>
      </c>
      <c r="G78" s="205" t="e">
        <f>'Summary (7)'!$E91</f>
        <v>#REF!</v>
      </c>
      <c r="H78" s="341" t="e">
        <f>'Summary (7)'!$E91</f>
        <v>#REF!</v>
      </c>
      <c r="I78" s="206" t="e">
        <f>'Summary (7)'!$E91</f>
        <v>#REF!</v>
      </c>
      <c r="J78" s="204" t="e">
        <f>'Summary (7)'!$H91</f>
        <v>#REF!</v>
      </c>
      <c r="K78" s="205" t="e">
        <f>'Summary (7)'!$H91</f>
        <v>#REF!</v>
      </c>
      <c r="L78" s="205" t="e">
        <f>'Summary (7)'!$H91</f>
        <v>#REF!</v>
      </c>
      <c r="M78" s="205" t="e">
        <f>'Summary (7)'!$H91</f>
        <v>#REF!</v>
      </c>
      <c r="N78" s="205" t="e">
        <f>'Summary (7)'!$H91</f>
        <v>#REF!</v>
      </c>
      <c r="O78" s="341" t="e">
        <f>'Summary (7)'!$H91</f>
        <v>#REF!</v>
      </c>
      <c r="P78" s="206" t="e">
        <f>'Summary (7)'!$H91</f>
        <v>#REF!</v>
      </c>
      <c r="Q78" s="204" t="e">
        <f>'Summary (7)'!$K91</f>
        <v>#REF!</v>
      </c>
      <c r="R78" s="205" t="e">
        <f>'Summary (7)'!$K91</f>
        <v>#REF!</v>
      </c>
      <c r="S78" s="205" t="e">
        <f>'Summary (7)'!$K91</f>
        <v>#REF!</v>
      </c>
      <c r="T78" s="205" t="e">
        <f>'Summary (7)'!$K91</f>
        <v>#REF!</v>
      </c>
      <c r="U78" s="205" t="e">
        <f>'Summary (7)'!$K91</f>
        <v>#REF!</v>
      </c>
      <c r="V78" s="341" t="e">
        <f>'Summary (7)'!$K91</f>
        <v>#REF!</v>
      </c>
      <c r="W78" s="206" t="e">
        <f>'Summary (7)'!$K91</f>
        <v>#REF!</v>
      </c>
      <c r="X78" s="204" t="e">
        <f>'Summary (7)'!$N91</f>
        <v>#REF!</v>
      </c>
      <c r="Y78" s="205" t="e">
        <f>'Summary (7)'!$N91</f>
        <v>#REF!</v>
      </c>
      <c r="Z78" s="205" t="e">
        <f>'Summary (7)'!$N91</f>
        <v>#REF!</v>
      </c>
      <c r="AA78" s="205" t="e">
        <f>'Summary (7)'!$N91</f>
        <v>#REF!</v>
      </c>
      <c r="AB78" s="205" t="e">
        <f>'Summary (7)'!$N91</f>
        <v>#REF!</v>
      </c>
      <c r="AC78" s="341" t="e">
        <f>'Summary (7)'!$N91</f>
        <v>#REF!</v>
      </c>
      <c r="AD78" s="206" t="e">
        <f>'Summary (7)'!$N91</f>
        <v>#REF!</v>
      </c>
      <c r="AE78" s="204" t="e">
        <f>'Summary (7)'!$Q91</f>
        <v>#REF!</v>
      </c>
      <c r="AF78" s="205" t="e">
        <f>'Summary (7)'!$Q91</f>
        <v>#REF!</v>
      </c>
      <c r="AG78" s="205" t="e">
        <f>'Summary (7)'!$Q91</f>
        <v>#REF!</v>
      </c>
      <c r="AH78" s="205" t="e">
        <f>'Summary (7)'!$Q91</f>
        <v>#REF!</v>
      </c>
      <c r="AI78" s="205" t="e">
        <f>'Summary (7)'!$Q91</f>
        <v>#REF!</v>
      </c>
      <c r="AJ78" s="341" t="e">
        <f>'Summary (7)'!$Q91</f>
        <v>#REF!</v>
      </c>
      <c r="AK78" s="206" t="e">
        <f>'Summary (7)'!$Q91</f>
        <v>#REF!</v>
      </c>
      <c r="AL78" s="204" t="e">
        <f>'Summary (7)'!$T91</f>
        <v>#REF!</v>
      </c>
      <c r="AM78" s="205" t="e">
        <f>'Summary (7)'!$T91</f>
        <v>#REF!</v>
      </c>
      <c r="AN78" s="205" t="e">
        <f>'Summary (7)'!$T91</f>
        <v>#REF!</v>
      </c>
      <c r="AO78" s="205" t="e">
        <f>'Summary (7)'!$T91</f>
        <v>#REF!</v>
      </c>
      <c r="AP78" s="205" t="e">
        <f>'Summary (7)'!$T91</f>
        <v>#REF!</v>
      </c>
      <c r="AQ78" s="341" t="e">
        <f>'Summary (7)'!$T91</f>
        <v>#REF!</v>
      </c>
      <c r="AR78" s="206" t="e">
        <f>'Summary (7)'!$T91</f>
        <v>#REF!</v>
      </c>
      <c r="AS78" s="204" t="e">
        <f>'Summary (7)'!$W91</f>
        <v>#REF!</v>
      </c>
      <c r="AT78" s="205" t="e">
        <f>'Summary (7)'!$W91</f>
        <v>#REF!</v>
      </c>
      <c r="AU78" s="205" t="e">
        <f>'Summary (7)'!$W91</f>
        <v>#REF!</v>
      </c>
      <c r="AV78" s="205" t="e">
        <f>'Summary (7)'!$W91</f>
        <v>#REF!</v>
      </c>
      <c r="AW78" s="205" t="e">
        <f>'Summary (7)'!$W91</f>
        <v>#REF!</v>
      </c>
      <c r="AX78" s="341" t="e">
        <f>'Summary (7)'!$W91</f>
        <v>#REF!</v>
      </c>
      <c r="AY78" s="206" t="e">
        <f>'Summary (7)'!$W91</f>
        <v>#REF!</v>
      </c>
      <c r="AZ78" s="204" t="e">
        <f>'Summary (7)'!$Z91</f>
        <v>#REF!</v>
      </c>
      <c r="BA78" s="205" t="e">
        <f>'Summary (7)'!$Z91</f>
        <v>#REF!</v>
      </c>
      <c r="BB78" s="205" t="e">
        <f>'Summary (7)'!$Z91</f>
        <v>#REF!</v>
      </c>
      <c r="BC78" s="205" t="e">
        <f>'Summary (7)'!$Z91</f>
        <v>#REF!</v>
      </c>
      <c r="BD78" s="205" t="e">
        <f>'Summary (7)'!$Z91</f>
        <v>#REF!</v>
      </c>
      <c r="BE78" s="341" t="e">
        <f>'Summary (7)'!$Z91</f>
        <v>#REF!</v>
      </c>
      <c r="BF78" s="206" t="e">
        <f>'Summary (7)'!$Z91</f>
        <v>#REF!</v>
      </c>
      <c r="BG78" s="204" t="e">
        <f>'Summary (7)'!$AC91</f>
        <v>#REF!</v>
      </c>
      <c r="BH78" s="205" t="e">
        <f>'Summary (7)'!$AC91</f>
        <v>#REF!</v>
      </c>
      <c r="BI78" s="205" t="e">
        <f>'Summary (7)'!$AC91</f>
        <v>#REF!</v>
      </c>
      <c r="BJ78" s="205" t="e">
        <f>'Summary (7)'!$AC91</f>
        <v>#REF!</v>
      </c>
      <c r="BK78" s="205" t="e">
        <f>'Summary (7)'!$AC91</f>
        <v>#REF!</v>
      </c>
      <c r="BL78" s="341" t="e">
        <f>'Summary (7)'!$AC91</f>
        <v>#REF!</v>
      </c>
      <c r="BM78" s="206" t="e">
        <f>'Summary (7)'!$AC91</f>
        <v>#REF!</v>
      </c>
      <c r="BN78" s="204" t="e">
        <f>'Summary (7)'!$AF91</f>
        <v>#REF!</v>
      </c>
      <c r="BO78" s="205" t="e">
        <f>'Summary (7)'!$AF91</f>
        <v>#REF!</v>
      </c>
      <c r="BP78" s="205" t="e">
        <f>'Summary (7)'!$AF91</f>
        <v>#REF!</v>
      </c>
      <c r="BQ78" s="205" t="e">
        <f>'Summary (7)'!$AF91</f>
        <v>#REF!</v>
      </c>
      <c r="BR78" s="205" t="e">
        <f>'Summary (7)'!$AF91</f>
        <v>#REF!</v>
      </c>
      <c r="BS78" s="341" t="e">
        <f>'Summary (7)'!$AF91</f>
        <v>#REF!</v>
      </c>
      <c r="BT78" s="206" t="e">
        <f>'Summary (7)'!$AF91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210" priority="13">
      <formula>AND(C15&gt;0,C15&lt;C$79)</formula>
    </cfRule>
  </conditionalFormatting>
  <conditionalFormatting sqref="C15:E57 J15:L57 Q15:S57 X15:Z57 AE15:AG57 AL15:AN57 AS15:AU57 AZ15:BB57 BG15:BI57 BN15:BP57">
    <cfRule type="expression" dxfId="209" priority="10">
      <formula>$A15=""</formula>
    </cfRule>
    <cfRule type="containsBlanks" dxfId="208" priority="12">
      <formula>LEN(TRIM(C15))=0</formula>
    </cfRule>
  </conditionalFormatting>
  <conditionalFormatting sqref="C59:BQ62 BR61 BT61">
    <cfRule type="expression" dxfId="206" priority="580">
      <formula>C$77&gt;C$76</formula>
    </cfRule>
  </conditionalFormatting>
  <conditionalFormatting sqref="C15:BT57 C58 G58:J58 Q58 X58 AE58 AL58 AS58 AZ58 BG58 BN58 N58:P62 U58:W62 AB58:AD62 AI58:AK62 AP58:AR62 AW58:AY62 BD58:BF62 BK58:BM62 BR58:BT62">
    <cfRule type="expression" dxfId="205" priority="7">
      <formula>C$77&gt;C$76</formula>
    </cfRule>
  </conditionalFormatting>
  <conditionalFormatting sqref="N60 P60 U60 W60 AB60 AD60 AI60 AK60 AP60 AR60 AW60 AY60 BD60 BF60 BK60 BM60 BR60 BT60 G60 I60">
    <cfRule type="containsBlanks" dxfId="204"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79" id="{01D40C21-0159-414A-B853-9CC71C9DE1BD}">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83" id="{9C339DD4-5609-4ECE-A606-5144226D813A}">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63" t="str">
        <f>'Summary (7)'!A1</f>
        <v>DEPARTMENT OF HOMELESSNESS AND SUPPORTIVE HOUSING</v>
      </c>
      <c r="B1" s="63"/>
      <c r="C1" s="56"/>
      <c r="D1" s="56"/>
      <c r="E1" s="56"/>
      <c r="F1" s="56"/>
      <c r="G1" s="56"/>
      <c r="AI1" s="437"/>
    </row>
    <row r="2" spans="1:35" ht="15.5">
      <c r="A2" s="63" t="s">
        <v>288</v>
      </c>
      <c r="B2" s="63"/>
      <c r="C2" s="63"/>
      <c r="D2" s="56"/>
      <c r="E2" s="56"/>
      <c r="F2" s="56"/>
      <c r="G2" s="59"/>
    </row>
    <row r="3" spans="1:35" ht="15" customHeight="1">
      <c r="A3" s="68" t="s">
        <v>220</v>
      </c>
      <c r="B3" s="587">
        <f>'Summary (7)'!B3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(7)'!A7</f>
        <v>Provider Name</v>
      </c>
      <c r="B4" s="588">
        <f>'Summary (7)'!B7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(7)'!A8</f>
        <v>Program</v>
      </c>
      <c r="B5" s="588" t="str">
        <f>'Summary (7)'!B8</f>
        <v>RFQ #144 TAY Site at 42 Otis</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5">
      <c r="A6" s="69" t="str">
        <f>'Summary (7)'!A9</f>
        <v>F$P Contract ID#</v>
      </c>
      <c r="B6" s="589" t="e">
        <f>'Summary (7)'!B9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5">
      <c r="A7" s="69" t="s">
        <v>283</v>
      </c>
      <c r="B7" s="590">
        <f>'Summary (7)'!B12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8" t="e">
        <f>'Summary (7)'!E17</f>
        <v>#REF!</v>
      </c>
      <c r="D8" s="1598"/>
      <c r="E8" s="1598"/>
      <c r="F8" s="1597" t="e">
        <f>'Summary (7)'!H17</f>
        <v>#REF!</v>
      </c>
      <c r="G8" s="1597"/>
      <c r="H8" s="1597"/>
      <c r="I8" s="1597" t="e">
        <f>'Summary (7)'!K17</f>
        <v>#REF!</v>
      </c>
      <c r="J8" s="1597"/>
      <c r="K8" s="1597"/>
      <c r="L8" s="1597" t="e">
        <f>'Summary (7)'!N17</f>
        <v>#REF!</v>
      </c>
      <c r="M8" s="1597"/>
      <c r="N8" s="1597"/>
      <c r="O8" s="1597" t="e">
        <f>'Summary (7)'!Q17</f>
        <v>#REF!</v>
      </c>
      <c r="P8" s="1597"/>
      <c r="Q8" s="1597"/>
      <c r="R8" s="1597" t="e">
        <f>'Summary (7)'!T17</f>
        <v>#REF!</v>
      </c>
      <c r="S8" s="1597"/>
      <c r="T8" s="1597"/>
      <c r="U8" s="1597" t="e">
        <f>'Summary (7)'!W17</f>
        <v>#REF!</v>
      </c>
      <c r="V8" s="1597"/>
      <c r="W8" s="1597"/>
      <c r="X8" s="1597" t="e">
        <f>'Summary (7)'!Z17</f>
        <v>#REF!</v>
      </c>
      <c r="Y8" s="1597"/>
      <c r="Z8" s="1597"/>
      <c r="AA8" s="1597" t="e">
        <f>'Summary (7)'!AC17</f>
        <v>#REF!</v>
      </c>
      <c r="AB8" s="1597"/>
      <c r="AC8" s="1597"/>
      <c r="AD8" s="1597" t="e">
        <f>'Summary (7)'!AF17</f>
        <v>#REF!</v>
      </c>
      <c r="AE8" s="1597"/>
      <c r="AF8" s="1597"/>
    </row>
    <row r="9" spans="1:35" ht="24.75" customHeight="1">
      <c r="C9" s="1606" t="str">
        <f>'Summary (6)'!E18</f>
        <v>Year 1</v>
      </c>
      <c r="D9" s="1607"/>
      <c r="E9" s="1608"/>
      <c r="F9" s="1621" t="str">
        <f>'Summary (6)'!H18</f>
        <v>Year 2</v>
      </c>
      <c r="G9" s="1622"/>
      <c r="H9" s="1623"/>
      <c r="I9" s="1624" t="str">
        <f>'Summary (6)'!K18</f>
        <v>Year 3</v>
      </c>
      <c r="J9" s="1625"/>
      <c r="K9" s="1626"/>
      <c r="L9" s="1627" t="str">
        <f>'Summary (6)'!N18</f>
        <v>Year 4</v>
      </c>
      <c r="M9" s="1628"/>
      <c r="N9" s="1629"/>
      <c r="O9" s="1630" t="str">
        <f>'Summary (6)'!Q18</f>
        <v>Year 5</v>
      </c>
      <c r="P9" s="1631"/>
      <c r="Q9" s="1632"/>
      <c r="R9" s="1633" t="str">
        <f>'Summary (6)'!T18</f>
        <v>Year 6</v>
      </c>
      <c r="S9" s="1634"/>
      <c r="T9" s="1635"/>
      <c r="U9" s="1636" t="str">
        <f>'Summary (6)'!W18</f>
        <v>Year 7</v>
      </c>
      <c r="V9" s="1637"/>
      <c r="W9" s="1638"/>
      <c r="X9" s="1609" t="str">
        <f>'Summary (6)'!Z18</f>
        <v>Year 8</v>
      </c>
      <c r="Y9" s="1610"/>
      <c r="Z9" s="1611"/>
      <c r="AA9" s="1612" t="str">
        <f>'Summary (6)'!AC18</f>
        <v>Year 9</v>
      </c>
      <c r="AB9" s="1613"/>
      <c r="AC9" s="1614"/>
      <c r="AD9" s="1615" t="str">
        <f>'Summary (6)'!AF18</f>
        <v>Year 10</v>
      </c>
      <c r="AE9" s="1616"/>
      <c r="AF9" s="1617"/>
      <c r="AG9" s="1618" t="s">
        <v>259</v>
      </c>
      <c r="AH9" s="1619"/>
      <c r="AI9" s="1620"/>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10/1/2024 - 6/30/2029</v>
      </c>
      <c r="AH10" s="628" t="str">
        <f>'Salary Detail (6)'!BV11</f>
        <v>10/1/2024 - 6/30/2029</v>
      </c>
      <c r="AI10" s="629" t="str">
        <f>'Salary Detail (6)'!BW11</f>
        <v>10/1/2024 - 6/30/2029</v>
      </c>
    </row>
    <row r="11" spans="1:35" s="630" customFormat="1" ht="19.5" customHeight="1">
      <c r="C11" s="784" t="e">
        <f>'Salary Detail (6)'!G12</f>
        <v>#REF!</v>
      </c>
      <c r="D11" s="793" t="e">
        <f>'Salary Detail (6)'!H12</f>
        <v>#REF!</v>
      </c>
      <c r="E11" s="794" t="str">
        <f>'Salary Detail (6)'!I12</f>
        <v>12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39" t="e">
        <f>'Salary Detail (6)'!BU12</f>
        <v>#REF!</v>
      </c>
      <c r="AH11" s="1641" t="e">
        <f>'Salary Detail (6)'!BV12</f>
        <v>#REF!</v>
      </c>
      <c r="AI11" s="1643"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0"/>
      <c r="AH12" s="1642"/>
      <c r="AI12" s="1644"/>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6" t="s">
        <v>291</v>
      </c>
      <c r="B14" s="1605"/>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6" t="s">
        <v>292</v>
      </c>
      <c r="B15" s="1605"/>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6" t="s">
        <v>293</v>
      </c>
      <c r="B16" s="1605"/>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6" t="s">
        <v>294</v>
      </c>
      <c r="B17" s="1605"/>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6" t="s">
        <v>295</v>
      </c>
      <c r="B18" s="1605"/>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6" t="s">
        <v>296</v>
      </c>
      <c r="B19" s="1605"/>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6" t="s">
        <v>297</v>
      </c>
      <c r="B20" s="1605"/>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6" t="s">
        <v>298</v>
      </c>
      <c r="B21" s="1605"/>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6" t="s">
        <v>299</v>
      </c>
      <c r="B22" s="1605"/>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7"/>
      <c r="B23" s="1599"/>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7"/>
      <c r="B24" s="1599"/>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7"/>
      <c r="B25" s="1599"/>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7"/>
      <c r="B26" s="1599"/>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7"/>
      <c r="B27" s="1599"/>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7"/>
      <c r="B28" s="1599"/>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7"/>
      <c r="B29" s="1599"/>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7"/>
      <c r="B30" s="1599"/>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7"/>
      <c r="B31" s="1599"/>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7"/>
      <c r="B32" s="1599"/>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7"/>
      <c r="B33" s="1599"/>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7"/>
      <c r="B34" s="1599"/>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7"/>
      <c r="B35" s="1599"/>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7"/>
      <c r="B36" s="1599"/>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7"/>
      <c r="B37" s="1599"/>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7"/>
      <c r="B38" s="1599"/>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7"/>
      <c r="B39" s="1599"/>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7"/>
      <c r="B40" s="1599"/>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7"/>
      <c r="B41" s="1599"/>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7"/>
      <c r="B42" s="1599"/>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7"/>
      <c r="B43" s="1599"/>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7"/>
      <c r="B44" s="1599"/>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7"/>
      <c r="B45" s="1599"/>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7"/>
      <c r="B46" s="1599"/>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7"/>
      <c r="B47" s="1599"/>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7"/>
      <c r="B48" s="1599"/>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7"/>
      <c r="B49" s="1599"/>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7"/>
      <c r="B50" s="1599"/>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7"/>
      <c r="B51" s="1599"/>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7"/>
      <c r="B52" s="1599"/>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7"/>
      <c r="B53" s="1599"/>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7"/>
      <c r="B54" s="1599"/>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7"/>
      <c r="B55" s="1599"/>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52" t="s">
        <v>300</v>
      </c>
      <c r="B56" s="1600"/>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7"/>
      <c r="B57" s="1599"/>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7"/>
      <c r="B58" s="1599"/>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7"/>
      <c r="B59" s="1599"/>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7"/>
      <c r="B60" s="1599"/>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7"/>
      <c r="B61" s="1599"/>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7"/>
      <c r="B62" s="1599"/>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7"/>
      <c r="B63" s="1599"/>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7"/>
      <c r="B64" s="1599"/>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7"/>
      <c r="B65" s="1599"/>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7"/>
      <c r="B66" s="1599"/>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7"/>
      <c r="B67" s="1599"/>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9" t="s">
        <v>301</v>
      </c>
      <c r="B68" s="1601"/>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5"/>
      <c r="B69" s="1604"/>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4" t="s">
        <v>302</v>
      </c>
      <c r="B70" s="1603"/>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7"/>
      <c r="B71" s="1599"/>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7"/>
      <c r="B72" s="1599"/>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7"/>
      <c r="B73" s="1599"/>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7"/>
      <c r="B74" s="1599"/>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7"/>
      <c r="B75" s="1599"/>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7"/>
      <c r="B76" s="1599"/>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7"/>
      <c r="B77" s="1599"/>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7"/>
      <c r="B78" s="1599"/>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7"/>
      <c r="B79" s="1599"/>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7"/>
      <c r="B80" s="1599"/>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52" t="s">
        <v>303</v>
      </c>
      <c r="B81" s="1600"/>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7"/>
      <c r="B82" s="1599"/>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7"/>
      <c r="B83" s="1599"/>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7"/>
      <c r="B84" s="1599"/>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7"/>
      <c r="B85" s="1599"/>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7"/>
      <c r="B86" s="1599"/>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7"/>
      <c r="B87" s="1599"/>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7"/>
      <c r="B88" s="1599"/>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7"/>
      <c r="B89" s="1599"/>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7"/>
      <c r="B90" s="1599"/>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7" t="s">
        <v>304</v>
      </c>
      <c r="B91" s="1599"/>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51"/>
      <c r="B92" s="1602"/>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49999999999999"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49999999999999"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7"/>
      <c r="B96" s="1599"/>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7"/>
      <c r="B97" s="1599"/>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7"/>
      <c r="B98" s="1599"/>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7"/>
      <c r="B99" s="1599"/>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7"/>
      <c r="B100" s="1599"/>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7"/>
      <c r="B101" s="1599"/>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7"/>
      <c r="B102" s="1599"/>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7"/>
      <c r="B103" s="1599"/>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49999999999999" customHeight="1">
      <c r="A104" s="1349" t="s">
        <v>307</v>
      </c>
      <c r="B104" s="1601"/>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49999999999999"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49999999999999"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(7)'!E87</f>
        <v>1</v>
      </c>
      <c r="D120" s="560">
        <f>'Summary (7)'!F87</f>
        <v>1</v>
      </c>
      <c r="E120" s="560">
        <f>'Summary (7)'!G87</f>
        <v>1</v>
      </c>
      <c r="F120" s="560">
        <f>'Summary (7)'!H87</f>
        <v>2</v>
      </c>
      <c r="G120" s="560">
        <f>'Summary (7)'!I87</f>
        <v>2</v>
      </c>
      <c r="H120" s="560">
        <f>'Summary (7)'!J87</f>
        <v>2</v>
      </c>
      <c r="I120" s="560">
        <f>'Summary (7)'!K87</f>
        <v>3</v>
      </c>
      <c r="J120" s="560">
        <f>'Summary (7)'!L87</f>
        <v>3</v>
      </c>
      <c r="K120" s="560">
        <f>'Summary (7)'!M87</f>
        <v>3</v>
      </c>
      <c r="L120" s="560">
        <f>'Summary (7)'!N87</f>
        <v>4</v>
      </c>
      <c r="M120" s="560">
        <f>'Summary (7)'!O87</f>
        <v>4</v>
      </c>
      <c r="N120" s="560">
        <f>'Summary (7)'!P87</f>
        <v>4</v>
      </c>
      <c r="O120" s="560">
        <f>'Summary (7)'!Q87</f>
        <v>5</v>
      </c>
      <c r="P120" s="560">
        <f>'Summary (7)'!R87</f>
        <v>5</v>
      </c>
      <c r="Q120" s="560">
        <f>'Summary (7)'!S87</f>
        <v>5</v>
      </c>
      <c r="R120" s="560">
        <f>'Summary (7)'!T87</f>
        <v>6</v>
      </c>
      <c r="S120" s="560">
        <f>'Summary (7)'!U87</f>
        <v>6</v>
      </c>
      <c r="T120" s="560">
        <f>'Summary (7)'!V87</f>
        <v>6</v>
      </c>
      <c r="U120" s="560">
        <f>'Summary (7)'!W87</f>
        <v>7</v>
      </c>
      <c r="V120" s="560">
        <f>'Summary (7)'!X87</f>
        <v>7</v>
      </c>
      <c r="W120" s="560">
        <f>'Summary (7)'!Y87</f>
        <v>7</v>
      </c>
      <c r="X120" s="560">
        <f>'Summary (7)'!Z87</f>
        <v>8</v>
      </c>
      <c r="Y120" s="560">
        <f>'Summary (7)'!AA87</f>
        <v>8</v>
      </c>
      <c r="Z120" s="560">
        <f>'Summary (7)'!AB87</f>
        <v>8</v>
      </c>
      <c r="AA120" s="560">
        <f>'Summary (7)'!AC87</f>
        <v>9</v>
      </c>
      <c r="AB120" s="560">
        <f>'Summary (7)'!AD87</f>
        <v>9</v>
      </c>
      <c r="AC120" s="560">
        <f>'Summary (7)'!AE87</f>
        <v>9</v>
      </c>
      <c r="AD120" s="560">
        <f>'Summary (7)'!AF87</f>
        <v>10</v>
      </c>
      <c r="AE120" s="560">
        <f>'Summary (7)'!AG87</f>
        <v>10</v>
      </c>
      <c r="AF120" s="560">
        <f>'Summary (7)'!AH87</f>
        <v>10</v>
      </c>
      <c r="AG120" s="560">
        <f>AE120</f>
        <v>10</v>
      </c>
      <c r="AH120" s="560">
        <f>AF120</f>
        <v>10</v>
      </c>
      <c r="AI120" s="560">
        <f>AG120</f>
        <v>10</v>
      </c>
    </row>
    <row r="121" spans="1:35" s="31" customFormat="1">
      <c r="A121" s="481" t="s">
        <v>232</v>
      </c>
      <c r="B121" s="481"/>
      <c r="C121" s="561" t="e">
        <f>'Summary (7)'!E88</f>
        <v>#REF!</v>
      </c>
      <c r="D121" s="561" t="e">
        <f>'Summary (7)'!F88</f>
        <v>#REF!</v>
      </c>
      <c r="E121" s="561">
        <f>'Summary (7)'!G88</f>
        <v>45566</v>
      </c>
      <c r="F121" s="561" t="e">
        <f>'Summary (7)'!H88</f>
        <v>#REF!</v>
      </c>
      <c r="G121" s="561" t="e">
        <f>'Summary (7)'!I88</f>
        <v>#REF!</v>
      </c>
      <c r="H121" s="561">
        <f>'Summary (7)'!J88</f>
        <v>45839</v>
      </c>
      <c r="I121" s="561" t="e">
        <f>'Summary (7)'!K88</f>
        <v>#REF!</v>
      </c>
      <c r="J121" s="561" t="e">
        <f>'Summary (7)'!L88</f>
        <v>#REF!</v>
      </c>
      <c r="K121" s="561">
        <f>'Summary (7)'!M88</f>
        <v>46204</v>
      </c>
      <c r="L121" s="561" t="e">
        <f>'Summary (7)'!N88</f>
        <v>#REF!</v>
      </c>
      <c r="M121" s="561" t="e">
        <f>'Summary (7)'!O88</f>
        <v>#REF!</v>
      </c>
      <c r="N121" s="561">
        <f>'Summary (7)'!P88</f>
        <v>46569</v>
      </c>
      <c r="O121" s="561" t="e">
        <f>'Summary (7)'!Q88</f>
        <v>#REF!</v>
      </c>
      <c r="P121" s="561" t="e">
        <f>'Summary (7)'!R88</f>
        <v>#REF!</v>
      </c>
      <c r="Q121" s="561">
        <f>'Summary (7)'!S88</f>
        <v>46935</v>
      </c>
      <c r="R121" s="561" t="e">
        <f>'Summary (7)'!T88</f>
        <v>#REF!</v>
      </c>
      <c r="S121" s="561" t="e">
        <f>'Summary (7)'!U88</f>
        <v>#REF!</v>
      </c>
      <c r="T121" s="561" t="e">
        <f>'Summary (7)'!V88</f>
        <v>#REF!</v>
      </c>
      <c r="U121" s="561" t="e">
        <f>'Summary (7)'!W88</f>
        <v>#REF!</v>
      </c>
      <c r="V121" s="561" t="e">
        <f>'Summary (7)'!X88</f>
        <v>#REF!</v>
      </c>
      <c r="W121" s="561" t="e">
        <f>'Summary (7)'!Y88</f>
        <v>#REF!</v>
      </c>
      <c r="X121" s="561" t="e">
        <f>'Summary (7)'!Z88</f>
        <v>#REF!</v>
      </c>
      <c r="Y121" s="561" t="e">
        <f>'Summary (7)'!AA88</f>
        <v>#REF!</v>
      </c>
      <c r="Z121" s="561" t="e">
        <f>'Summary (7)'!AB88</f>
        <v>#REF!</v>
      </c>
      <c r="AA121" s="561" t="e">
        <f>'Summary (7)'!AC88</f>
        <v>#REF!</v>
      </c>
      <c r="AB121" s="561" t="e">
        <f>'Summary (7)'!AD88</f>
        <v>#REF!</v>
      </c>
      <c r="AC121" s="561" t="e">
        <f>'Summary (7)'!AE88</f>
        <v>#REF!</v>
      </c>
      <c r="AD121" s="561" t="e">
        <f>'Summary (7)'!AF88</f>
        <v>#REF!</v>
      </c>
      <c r="AE121" s="561" t="e">
        <f>'Summary (7)'!AG88</f>
        <v>#REF!</v>
      </c>
      <c r="AF121" s="561" t="e">
        <f>'Summary (7)'!AH88</f>
        <v>#REF!</v>
      </c>
      <c r="AG121" s="561">
        <f>'Summary (7)'!AI88</f>
        <v>45566</v>
      </c>
      <c r="AH121" s="561">
        <f>'Summary (7)'!AJ88</f>
        <v>45566</v>
      </c>
      <c r="AI121" s="561">
        <f>'Summary (7)'!AK88</f>
        <v>45566</v>
      </c>
    </row>
    <row r="122" spans="1:35" s="31" customFormat="1">
      <c r="A122" s="481" t="s">
        <v>233</v>
      </c>
      <c r="B122" s="481"/>
      <c r="C122" s="561" t="e">
        <f>'Summary (7)'!E89</f>
        <v>#REF!</v>
      </c>
      <c r="D122" s="561" t="e">
        <f>'Summary (7)'!F89</f>
        <v>#REF!</v>
      </c>
      <c r="E122" s="561">
        <f>'Summary (7)'!G89</f>
        <v>45838</v>
      </c>
      <c r="F122" s="561" t="e">
        <f>'Summary (7)'!H89</f>
        <v>#REF!</v>
      </c>
      <c r="G122" s="561" t="e">
        <f>'Summary (7)'!I89</f>
        <v>#REF!</v>
      </c>
      <c r="H122" s="561">
        <f>'Summary (7)'!J89</f>
        <v>46203</v>
      </c>
      <c r="I122" s="561" t="e">
        <f>'Summary (7)'!K89</f>
        <v>#REF!</v>
      </c>
      <c r="J122" s="561" t="e">
        <f>'Summary (7)'!L89</f>
        <v>#REF!</v>
      </c>
      <c r="K122" s="561">
        <f>'Summary (7)'!M89</f>
        <v>46568</v>
      </c>
      <c r="L122" s="561" t="e">
        <f>'Summary (7)'!N89</f>
        <v>#REF!</v>
      </c>
      <c r="M122" s="561" t="e">
        <f>'Summary (7)'!O89</f>
        <v>#REF!</v>
      </c>
      <c r="N122" s="561">
        <f>'Summary (7)'!P89</f>
        <v>46934</v>
      </c>
      <c r="O122" s="561" t="e">
        <f>'Summary (7)'!Q89</f>
        <v>#REF!</v>
      </c>
      <c r="P122" s="561" t="e">
        <f>'Summary (7)'!R89</f>
        <v>#REF!</v>
      </c>
      <c r="Q122" s="561">
        <f>'Summary (7)'!S89</f>
        <v>47299</v>
      </c>
      <c r="R122" s="561" t="e">
        <f>'Summary (7)'!T89</f>
        <v>#REF!</v>
      </c>
      <c r="S122" s="561" t="e">
        <f>'Summary (7)'!U89</f>
        <v>#REF!</v>
      </c>
      <c r="T122" s="561" t="e">
        <f>'Summary (7)'!V89</f>
        <v>#REF!</v>
      </c>
      <c r="U122" s="561" t="e">
        <f>'Summary (7)'!W89</f>
        <v>#REF!</v>
      </c>
      <c r="V122" s="561" t="e">
        <f>'Summary (7)'!X89</f>
        <v>#REF!</v>
      </c>
      <c r="W122" s="561" t="e">
        <f>'Summary (7)'!Y89</f>
        <v>#REF!</v>
      </c>
      <c r="X122" s="561" t="e">
        <f>'Summary (7)'!Z89</f>
        <v>#REF!</v>
      </c>
      <c r="Y122" s="561" t="e">
        <f>'Summary (7)'!AA89</f>
        <v>#REF!</v>
      </c>
      <c r="Z122" s="561" t="e">
        <f>'Summary (7)'!AB89</f>
        <v>#REF!</v>
      </c>
      <c r="AA122" s="561" t="e">
        <f>'Summary (7)'!AC89</f>
        <v>#REF!</v>
      </c>
      <c r="AB122" s="561" t="e">
        <f>'Summary (7)'!AD89</f>
        <v>#REF!</v>
      </c>
      <c r="AC122" s="561" t="e">
        <f>'Summary (7)'!AE89</f>
        <v>#REF!</v>
      </c>
      <c r="AD122" s="561" t="e">
        <f>'Summary (7)'!AF89</f>
        <v>#REF!</v>
      </c>
      <c r="AE122" s="561" t="e">
        <f>'Summary (7)'!AG89</f>
        <v>#REF!</v>
      </c>
      <c r="AF122" s="561" t="e">
        <f>'Summary (7)'!AH89</f>
        <v>#REF!</v>
      </c>
      <c r="AG122" s="561">
        <f>'Summary (7)'!AI89</f>
        <v>47391</v>
      </c>
      <c r="AH122" s="561">
        <f>'Summary (7)'!AJ89</f>
        <v>47391</v>
      </c>
      <c r="AI122" s="561">
        <f>'Summary (7)'!AK89</f>
        <v>47391</v>
      </c>
    </row>
    <row r="123" spans="1:35">
      <c r="A123" s="480" t="s">
        <v>220</v>
      </c>
      <c r="B123" s="480"/>
      <c r="C123" s="561">
        <f>'Summary (7)'!E90</f>
        <v>0</v>
      </c>
      <c r="D123" s="561">
        <f>'Summary (7)'!F90</f>
        <v>0</v>
      </c>
      <c r="E123" s="561">
        <f>'Summary (7)'!G90</f>
        <v>0</v>
      </c>
      <c r="F123" s="561">
        <f>'Summary (7)'!H90</f>
        <v>0</v>
      </c>
      <c r="G123" s="561">
        <f>'Summary (7)'!I90</f>
        <v>0</v>
      </c>
      <c r="H123" s="561">
        <f>'Summary (7)'!J90</f>
        <v>0</v>
      </c>
      <c r="I123" s="561">
        <f>'Summary (7)'!K90</f>
        <v>0</v>
      </c>
      <c r="J123" s="561">
        <f>'Summary (7)'!L90</f>
        <v>0</v>
      </c>
      <c r="K123" s="561">
        <f>'Summary (7)'!M90</f>
        <v>0</v>
      </c>
      <c r="L123" s="561">
        <f>'Summary (7)'!N90</f>
        <v>0</v>
      </c>
      <c r="M123" s="561">
        <f>'Summary (7)'!O90</f>
        <v>0</v>
      </c>
      <c r="N123" s="561">
        <f>'Summary (7)'!P90</f>
        <v>0</v>
      </c>
      <c r="O123" s="561">
        <f>'Summary (7)'!Q90</f>
        <v>0</v>
      </c>
      <c r="P123" s="561">
        <f>'Summary (7)'!R90</f>
        <v>0</v>
      </c>
      <c r="Q123" s="561">
        <f>'Summary (7)'!S90</f>
        <v>0</v>
      </c>
      <c r="R123" s="561">
        <f>'Summary (7)'!T90</f>
        <v>0</v>
      </c>
      <c r="S123" s="561">
        <f>'Summary (7)'!U90</f>
        <v>0</v>
      </c>
      <c r="T123" s="561">
        <f>'Summary (7)'!V90</f>
        <v>0</v>
      </c>
      <c r="U123" s="561">
        <f>'Summary (7)'!W90</f>
        <v>0</v>
      </c>
      <c r="V123" s="561">
        <f>'Summary (7)'!X90</f>
        <v>0</v>
      </c>
      <c r="W123" s="561">
        <f>'Summary (7)'!Y90</f>
        <v>0</v>
      </c>
      <c r="X123" s="561">
        <f>'Summary (7)'!Z90</f>
        <v>0</v>
      </c>
      <c r="Y123" s="561">
        <f>'Summary (7)'!AA90</f>
        <v>0</v>
      </c>
      <c r="Z123" s="561">
        <f>'Summary (7)'!AB90</f>
        <v>0</v>
      </c>
      <c r="AA123" s="561">
        <f>'Summary (7)'!AC90</f>
        <v>0</v>
      </c>
      <c r="AB123" s="561">
        <f>'Summary (7)'!AD90</f>
        <v>0</v>
      </c>
      <c r="AC123" s="561">
        <f>'Summary (7)'!AE90</f>
        <v>0</v>
      </c>
      <c r="AD123" s="561">
        <f>'Summary (7)'!AF90</f>
        <v>0</v>
      </c>
      <c r="AE123" s="561">
        <f>'Summary (7)'!AG90</f>
        <v>0</v>
      </c>
      <c r="AF123" s="561">
        <f>'Summary (7)'!AH90</f>
        <v>0</v>
      </c>
      <c r="AG123" s="561">
        <f>'Summary (7)'!AI90</f>
        <v>0</v>
      </c>
      <c r="AH123" s="561">
        <f>'Summary (7)'!AJ90</f>
        <v>0</v>
      </c>
      <c r="AI123" s="561">
        <f>'Summary (7)'!AK90</f>
        <v>0</v>
      </c>
    </row>
    <row r="124" spans="1:35">
      <c r="A124" s="480" t="s">
        <v>234</v>
      </c>
      <c r="B124" s="480"/>
      <c r="C124" s="562" t="e">
        <f>'Summary (7)'!E91</f>
        <v>#REF!</v>
      </c>
      <c r="D124" s="562" t="e">
        <f>'Summary (7)'!F91</f>
        <v>#REF!</v>
      </c>
      <c r="E124" s="562" t="e">
        <f>'Summary (7)'!G91</f>
        <v>#REF!</v>
      </c>
      <c r="F124" s="562" t="e">
        <f>'Summary (7)'!H91</f>
        <v>#REF!</v>
      </c>
      <c r="G124" s="562" t="e">
        <f>'Summary (7)'!I91</f>
        <v>#REF!</v>
      </c>
      <c r="H124" s="562" t="e">
        <f>'Summary (7)'!J91</f>
        <v>#REF!</v>
      </c>
      <c r="I124" s="562" t="e">
        <f>'Summary (7)'!K91</f>
        <v>#REF!</v>
      </c>
      <c r="J124" s="562" t="e">
        <f>'Summary (7)'!L91</f>
        <v>#REF!</v>
      </c>
      <c r="K124" s="562" t="e">
        <f>'Summary (7)'!M91</f>
        <v>#REF!</v>
      </c>
      <c r="L124" s="562" t="e">
        <f>'Summary (7)'!N91</f>
        <v>#REF!</v>
      </c>
      <c r="M124" s="562" t="e">
        <f>'Summary (7)'!O91</f>
        <v>#REF!</v>
      </c>
      <c r="N124" s="562" t="e">
        <f>'Summary (7)'!P91</f>
        <v>#REF!</v>
      </c>
      <c r="O124" s="562" t="e">
        <f>'Summary (7)'!Q91</f>
        <v>#REF!</v>
      </c>
      <c r="P124" s="562" t="e">
        <f>'Summary (7)'!R91</f>
        <v>#REF!</v>
      </c>
      <c r="Q124" s="562" t="e">
        <f>'Summary (7)'!S91</f>
        <v>#REF!</v>
      </c>
      <c r="R124" s="562" t="e">
        <f>'Summary (7)'!T91</f>
        <v>#REF!</v>
      </c>
      <c r="S124" s="562" t="e">
        <f>'Summary (7)'!U91</f>
        <v>#REF!</v>
      </c>
      <c r="T124" s="562" t="e">
        <f>'Summary (7)'!V91</f>
        <v>#REF!</v>
      </c>
      <c r="U124" s="562" t="e">
        <f>'Summary (7)'!W91</f>
        <v>#REF!</v>
      </c>
      <c r="V124" s="562" t="e">
        <f>'Summary (7)'!X91</f>
        <v>#REF!</v>
      </c>
      <c r="W124" s="562" t="e">
        <f>'Summary (7)'!Y91</f>
        <v>#REF!</v>
      </c>
      <c r="X124" s="562" t="e">
        <f>'Summary (7)'!Z91</f>
        <v>#REF!</v>
      </c>
      <c r="Y124" s="562" t="e">
        <f>'Summary (7)'!AA91</f>
        <v>#REF!</v>
      </c>
      <c r="Z124" s="562" t="e">
        <f>'Summary (7)'!AB91</f>
        <v>#REF!</v>
      </c>
      <c r="AA124" s="562" t="e">
        <f>'Summary (7)'!AC91</f>
        <v>#REF!</v>
      </c>
      <c r="AB124" s="562" t="e">
        <f>'Summary (7)'!AD91</f>
        <v>#REF!</v>
      </c>
      <c r="AC124" s="562" t="e">
        <f>'Summary (7)'!AE91</f>
        <v>#REF!</v>
      </c>
      <c r="AD124" s="562" t="e">
        <f>'Summary (7)'!AF91</f>
        <v>#REF!</v>
      </c>
      <c r="AE124" s="562" t="e">
        <f>'Summary (7)'!AG91</f>
        <v>#REF!</v>
      </c>
      <c r="AF124" s="562" t="e">
        <f>'Summary (7)'!AH91</f>
        <v>#REF!</v>
      </c>
    </row>
    <row r="125" spans="1:35" s="524" customFormat="1">
      <c r="A125" s="523" t="s">
        <v>309</v>
      </c>
      <c r="B125" s="523"/>
      <c r="C125" s="525">
        <f>'Summary (7)'!E26</f>
        <v>0</v>
      </c>
      <c r="D125" s="525">
        <f>'Summary (7)'!F26</f>
        <v>0</v>
      </c>
      <c r="E125" s="525">
        <f>'Summary (7)'!G26</f>
        <v>0</v>
      </c>
      <c r="F125" s="525">
        <f>'Summary (7)'!H26</f>
        <v>0</v>
      </c>
      <c r="G125" s="525">
        <f>'Summary (7)'!I26</f>
        <v>0</v>
      </c>
      <c r="H125" s="525">
        <f>'Summary (7)'!J26</f>
        <v>0</v>
      </c>
      <c r="I125" s="525">
        <f>'Summary (7)'!K26</f>
        <v>0</v>
      </c>
      <c r="J125" s="525">
        <f>'Summary (7)'!L26</f>
        <v>0</v>
      </c>
      <c r="K125" s="525">
        <f>'Summary (7)'!M26</f>
        <v>0</v>
      </c>
      <c r="L125" s="525">
        <f>'Summary (7)'!N26</f>
        <v>0</v>
      </c>
      <c r="M125" s="525">
        <f>'Summary (7)'!O26</f>
        <v>0</v>
      </c>
      <c r="N125" s="525">
        <f>'Summary (7)'!P26</f>
        <v>0</v>
      </c>
      <c r="O125" s="525">
        <f>'Summary (7)'!Q26</f>
        <v>0</v>
      </c>
      <c r="P125" s="525">
        <f>'Summary (7)'!R26</f>
        <v>0</v>
      </c>
      <c r="Q125" s="525">
        <f>'Summary (7)'!S26</f>
        <v>0</v>
      </c>
      <c r="R125" s="525">
        <f>'Summary (7)'!T26</f>
        <v>0</v>
      </c>
      <c r="S125" s="525">
        <f>'Summary (7)'!U26</f>
        <v>0</v>
      </c>
      <c r="T125" s="525">
        <f>'Summary (7)'!V26</f>
        <v>0</v>
      </c>
      <c r="U125" s="525">
        <f>'Summary (7)'!W26</f>
        <v>0</v>
      </c>
      <c r="V125" s="525">
        <f>'Summary (7)'!X26</f>
        <v>0</v>
      </c>
      <c r="W125" s="525">
        <f>'Summary (7)'!Y26</f>
        <v>0</v>
      </c>
      <c r="X125" s="525">
        <f>'Summary (7)'!Z26</f>
        <v>0</v>
      </c>
      <c r="Y125" s="525">
        <f>'Summary (7)'!AA26</f>
        <v>0</v>
      </c>
      <c r="Z125" s="525">
        <f>'Summary (7)'!AB26</f>
        <v>0</v>
      </c>
      <c r="AA125" s="525">
        <f>'Summary (7)'!AC26</f>
        <v>0</v>
      </c>
      <c r="AB125" s="525">
        <f>'Summary (7)'!AD26</f>
        <v>0</v>
      </c>
      <c r="AC125" s="525">
        <f>'Summary (7)'!AE26</f>
        <v>0</v>
      </c>
      <c r="AD125" s="525">
        <f>'Summary (7)'!AF26</f>
        <v>0</v>
      </c>
      <c r="AE125" s="525">
        <f>'Summary (7)'!AG26</f>
        <v>0</v>
      </c>
      <c r="AF125" s="525">
        <f>'Summary (7)'!AH26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201" priority="3">
      <formula>$A14=""</formula>
    </cfRule>
  </conditionalFormatting>
  <conditionalFormatting sqref="C14:AF106">
    <cfRule type="expression" dxfId="200" priority="2">
      <formula>C$123&gt;C$122</formula>
    </cfRule>
  </conditionalFormatting>
  <conditionalFormatting sqref="C82:AF102">
    <cfRule type="expression" dxfId="199"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98" priority="16">
      <formula>LEN(TRIM(E14))=0</formula>
    </cfRule>
  </conditionalFormatting>
  <conditionalFormatting sqref="F91">
    <cfRule type="containsBlanks" dxfId="197" priority="12">
      <formula>LEN(TRIM(F91))=0</formula>
    </cfRule>
  </conditionalFormatting>
  <conditionalFormatting sqref="I91">
    <cfRule type="containsBlanks" dxfId="196" priority="11">
      <formula>LEN(TRIM(I91))=0</formula>
    </cfRule>
  </conditionalFormatting>
  <conditionalFormatting sqref="L91">
    <cfRule type="containsBlanks" dxfId="195" priority="10">
      <formula>LEN(TRIM(L91))=0</formula>
    </cfRule>
  </conditionalFormatting>
  <conditionalFormatting sqref="O91">
    <cfRule type="containsBlanks" dxfId="194" priority="9">
      <formula>LEN(TRIM(O91))=0</formula>
    </cfRule>
  </conditionalFormatting>
  <conditionalFormatting sqref="R91">
    <cfRule type="containsBlanks" dxfId="193" priority="8">
      <formula>LEN(TRIM(R91))=0</formula>
    </cfRule>
  </conditionalFormatting>
  <conditionalFormatting sqref="U91">
    <cfRule type="containsBlanks" dxfId="192" priority="7">
      <formula>LEN(TRIM(U91))=0</formula>
    </cfRule>
  </conditionalFormatting>
  <conditionalFormatting sqref="X91">
    <cfRule type="containsBlanks" dxfId="191" priority="6">
      <formula>LEN(TRIM(X91))=0</formula>
    </cfRule>
  </conditionalFormatting>
  <conditionalFormatting sqref="AA91">
    <cfRule type="containsBlanks" dxfId="190" priority="5">
      <formula>LEN(TRIM(AA91))=0</formula>
    </cfRule>
  </conditionalFormatting>
  <conditionalFormatting sqref="AD91">
    <cfRule type="containsBlanks" dxfId="189" priority="4">
      <formula>LEN(TRIM(AD91))=0</formula>
    </cfRule>
  </conditionalFormatting>
  <dataValidations disablePrompts="1" count="1">
    <dataValidation type="whole" allowBlank="1" showInputMessage="1" showErrorMessage="1" sqref="AC57:AC66 Z57:Z66 W57:W66 T57:T66 Q57:Q66 N57:N66 K57:K66 H57:H66 E57:E66 AF57:AF66" xr:uid="{9290FBCF-9081-45C9-B1B5-03A2C93D0A14}">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05" id="{F5A0398C-1AF8-42C8-AB2C-F0D9ACA1C7C1}">
            <xm:f>C$120&gt;'Summary - SS'!#REF!</xm:f>
            <x14:dxf>
              <fill>
                <patternFill>
                  <bgColor theme="0" tint="-0.499984740745262"/>
                </patternFill>
              </fill>
            </x14:dxf>
          </x14:cfRule>
          <xm:sqref>C9:AF106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8"/>
  <sheetViews>
    <sheetView showZeros="0" zoomScale="115" zoomScaleNormal="115" workbookViewId="0">
      <pane ySplit="2" topLeftCell="A38"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customWidth="1"/>
    <col min="7" max="7" width="16" style="703" customWidth="1"/>
    <col min="8" max="8" width="20.54296875" style="703" customWidth="1"/>
    <col min="9" max="9" width="20.54296875" style="8" customWidth="1"/>
    <col min="10" max="10" width="19.7265625" style="8" customWidth="1"/>
    <col min="11" max="16384" width="10.81640625" style="8"/>
  </cols>
  <sheetData>
    <row r="1" spans="1:10" ht="13.5" thickBot="1">
      <c r="A1" s="9" t="s">
        <v>325</v>
      </c>
      <c r="B1" s="1567" t="s">
        <v>326</v>
      </c>
      <c r="C1" s="1567"/>
      <c r="I1" s="685" t="s">
        <v>327</v>
      </c>
      <c r="J1" s="686" t="s">
        <v>328</v>
      </c>
    </row>
    <row r="2" spans="1:10" ht="27.75" customHeight="1" thickBot="1">
      <c r="A2" s="224">
        <f>'Summary (7)'!B12</f>
        <v>0</v>
      </c>
      <c r="B2" s="1645"/>
      <c r="C2" s="1646"/>
      <c r="D2" s="665"/>
      <c r="F2" s="207"/>
      <c r="I2" s="687" t="str">
        <f>IFERROR(VLOOKUP(B2,'Dropdown Lists'!F:G,2,FALSE), "auto-populate")</f>
        <v>auto-populate</v>
      </c>
      <c r="J2" s="688" t="str">
        <f>IFERROR(VLOOKUP(B2,'Dropdown Lists'!F:H,3,FALSE),"auto-populate")</f>
        <v>auto-populate</v>
      </c>
    </row>
    <row r="3" spans="1:10" s="4" customFormat="1" ht="39">
      <c r="A3" s="718" t="s">
        <v>329</v>
      </c>
      <c r="B3" s="211" t="s">
        <v>317</v>
      </c>
      <c r="C3" s="212" t="s">
        <v>318</v>
      </c>
      <c r="D3" s="211" t="s">
        <v>330</v>
      </c>
      <c r="E3" s="211" t="s">
        <v>331</v>
      </c>
      <c r="F3" s="663" t="s">
        <v>332</v>
      </c>
      <c r="G3" s="704"/>
      <c r="H3" s="704"/>
      <c r="I3" s="14"/>
    </row>
    <row r="4" spans="1:10">
      <c r="A4" s="826">
        <f>'Salary Detail (7)'!A15</f>
        <v>0</v>
      </c>
      <c r="B4" s="6" t="e">
        <f t="array" ref="B4">INDEX('Salary Detail (7)'!$C15:$BT15,0,MATCH(1,('Salary Detail (7)'!$C$14:$BT$14='Budget Narrative (7)'!$B$3)*('Salary Detail (7)'!$C$75:$BT$75='Budget Narrative (7)'!$I$2),0))</f>
        <v>#N/A</v>
      </c>
      <c r="C4" s="195" t="e">
        <f t="array" ref="C4">INDEX('Salary Detail (7)'!$C15:$BT15,0,MATCH(1,('Salary Detail (7)'!$C$13:$BT$13="New")*('Salary Detail (7)'!$C$75:$BT$75='Budget Narrative (7)'!$I$2),0))</f>
        <v>#N/A</v>
      </c>
      <c r="D4" s="653"/>
      <c r="E4" s="653"/>
      <c r="F4" s="664"/>
      <c r="I4" s="7"/>
      <c r="J4" s="14"/>
    </row>
    <row r="5" spans="1:10">
      <c r="A5" s="826">
        <f>'Salary Detail (7)'!A16</f>
        <v>0</v>
      </c>
      <c r="B5" s="6" t="e">
        <f t="array" ref="B5">INDEX('Salary Detail (7)'!$C16:$BT16,0,MATCH(1,('Salary Detail (7)'!$C$14:$BT$14='Budget Narrative (7)'!$B$3)*('Salary Detail (7)'!$C$75:$BT$75='Budget Narrative (7)'!$I$2),0))</f>
        <v>#N/A</v>
      </c>
      <c r="C5" s="195" t="e">
        <f t="array" ref="C5">INDEX('Salary Detail (7)'!$C16:$BT16,0,MATCH(1,('Salary Detail (7)'!$C$13:$BT$13="New")*('Salary Detail (7)'!$C$75:$BT$75='Budget Narrative (7)'!$I$2),0))</f>
        <v>#N/A</v>
      </c>
      <c r="D5" s="653"/>
      <c r="E5" s="10"/>
      <c r="F5" s="664"/>
      <c r="I5" s="208"/>
      <c r="J5" s="14"/>
    </row>
    <row r="6" spans="1:10">
      <c r="A6" s="826">
        <f>'Salary Detail (7)'!A17</f>
        <v>0</v>
      </c>
      <c r="B6" s="6" t="e">
        <f t="array" ref="B6">INDEX('Salary Detail (7)'!$C17:$BT17,0,MATCH(1,('Salary Detail (7)'!$C$14:$BT$14='Budget Narrative (7)'!$B$3)*('Salary Detail (7)'!$C$75:$BT$75='Budget Narrative (7)'!$I$2),0))</f>
        <v>#N/A</v>
      </c>
      <c r="C6" s="195" t="e">
        <f t="array" ref="C6">INDEX('Salary Detail (7)'!$C17:$BT17,0,MATCH(1,('Salary Detail (7)'!$C$13:$BT$13="New")*('Salary Detail (7)'!$C$75:$BT$75='Budget Narrative (7)'!$I$2),0))</f>
        <v>#N/A</v>
      </c>
      <c r="D6" s="653"/>
      <c r="E6" s="10"/>
      <c r="F6" s="664"/>
      <c r="I6" s="209"/>
      <c r="J6" s="14"/>
    </row>
    <row r="7" spans="1:10">
      <c r="A7" s="826">
        <f>'Salary Detail (7)'!A18</f>
        <v>0</v>
      </c>
      <c r="B7" s="6" t="e">
        <f t="array" ref="B7">INDEX('Salary Detail (7)'!$C18:$BT18,0,MATCH(1,('Salary Detail (7)'!$C$14:$BT$14='Budget Narrative (7)'!$B$3)*('Salary Detail (7)'!$C$75:$BT$75='Budget Narrative (7)'!$I$2),0))</f>
        <v>#N/A</v>
      </c>
      <c r="C7" s="195" t="e">
        <f t="array" ref="C7">INDEX('Salary Detail (7)'!$C18:$BT18,0,MATCH(1,('Salary Detail (7)'!$C$13:$BT$13="New")*('Salary Detail (7)'!$C$75:$BT$75='Budget Narrative (7)'!$I$2),0))</f>
        <v>#N/A</v>
      </c>
      <c r="D7" s="653"/>
      <c r="E7" s="10"/>
      <c r="F7" s="664"/>
      <c r="I7" s="7"/>
      <c r="J7" s="14"/>
    </row>
    <row r="8" spans="1:10">
      <c r="A8" s="826">
        <f>'Salary Detail (7)'!A19</f>
        <v>0</v>
      </c>
      <c r="B8" s="6" t="e">
        <f t="array" ref="B8">INDEX('Salary Detail (7)'!$C19:$BT19,0,MATCH(1,('Salary Detail (7)'!$C$14:$BT$14='Budget Narrative (7)'!$B$3)*('Salary Detail (7)'!$C$75:$BT$75='Budget Narrative (7)'!$I$2),0))</f>
        <v>#N/A</v>
      </c>
      <c r="C8" s="195" t="e">
        <f t="array" ref="C8">INDEX('Salary Detail (7)'!$C19:$BT19,0,MATCH(1,('Salary Detail (7)'!$C$13:$BT$13="New")*('Salary Detail (7)'!$C$75:$BT$75='Budget Narrative (7)'!$I$2),0))</f>
        <v>#N/A</v>
      </c>
      <c r="D8" s="653"/>
      <c r="E8" s="10"/>
      <c r="F8" s="664"/>
      <c r="I8" s="7"/>
      <c r="J8" s="14"/>
    </row>
    <row r="9" spans="1:10">
      <c r="A9" s="826">
        <f>'Salary Detail (7)'!A20</f>
        <v>0</v>
      </c>
      <c r="B9" s="6" t="e">
        <f t="array" ref="B9">INDEX('Salary Detail (7)'!$C20:$BT20,0,MATCH(1,('Salary Detail (7)'!$C$14:$BT$14='Budget Narrative (7)'!$B$3)*('Salary Detail (7)'!$C$75:$BT$75='Budget Narrative (7)'!$I$2),0))</f>
        <v>#N/A</v>
      </c>
      <c r="C9" s="195" t="e">
        <f t="array" ref="C9">INDEX('Salary Detail (7)'!$C20:$BT20,0,MATCH(1,('Salary Detail (7)'!$C$13:$BT$13="New")*('Salary Detail (7)'!$C$75:$BT$75='Budget Narrative (7)'!$I$2),0))</f>
        <v>#N/A</v>
      </c>
      <c r="D9" s="653"/>
      <c r="E9" s="10"/>
      <c r="F9" s="664"/>
      <c r="I9" s="7"/>
      <c r="J9" s="14"/>
    </row>
    <row r="10" spans="1:10">
      <c r="A10" s="826">
        <f>'Salary Detail (7)'!A21</f>
        <v>0</v>
      </c>
      <c r="B10" s="6" t="e">
        <f t="array" ref="B10">INDEX('Salary Detail (7)'!$C21:$BT21,0,MATCH(1,('Salary Detail (7)'!$C$14:$BT$14='Budget Narrative (7)'!$B$3)*('Salary Detail (7)'!$C$75:$BT$75='Budget Narrative (7)'!$I$2),0))</f>
        <v>#N/A</v>
      </c>
      <c r="C10" s="195" t="e">
        <f t="array" ref="C10">INDEX('Salary Detail (7)'!$C21:$BT21,0,MATCH(1,('Salary Detail (7)'!$C$13:$BT$13="New")*('Salary Detail (7)'!$C$75:$BT$75='Budget Narrative (7)'!$I$2),0))</f>
        <v>#N/A</v>
      </c>
      <c r="D10" s="653"/>
      <c r="E10" s="10"/>
      <c r="F10" s="664"/>
      <c r="I10" s="7"/>
      <c r="J10" s="14"/>
    </row>
    <row r="11" spans="1:10">
      <c r="A11" s="826">
        <f>'Salary Detail (7)'!A22</f>
        <v>0</v>
      </c>
      <c r="B11" s="6" t="e">
        <f t="array" ref="B11">INDEX('Salary Detail (7)'!$C22:$BT22,0,MATCH(1,('Salary Detail (7)'!$C$14:$BT$14='Budget Narrative (7)'!$B$3)*('Salary Detail (7)'!$C$75:$BT$75='Budget Narrative (7)'!$I$2),0))</f>
        <v>#N/A</v>
      </c>
      <c r="C11" s="195" t="e">
        <f t="array" ref="C11">INDEX('Salary Detail (7)'!$C22:$BT22,0,MATCH(1,('Salary Detail (7)'!$C$13:$BT$13="New")*('Salary Detail (7)'!$C$75:$BT$75='Budget Narrative (7)'!$I$2),0))</f>
        <v>#N/A</v>
      </c>
      <c r="D11" s="653"/>
      <c r="E11" s="10"/>
      <c r="F11" s="664"/>
      <c r="I11" s="7"/>
      <c r="J11" s="14"/>
    </row>
    <row r="12" spans="1:10">
      <c r="A12" s="826">
        <f>'Salary Detail (7)'!A23</f>
        <v>0</v>
      </c>
      <c r="B12" s="6" t="e">
        <f t="array" ref="B12">INDEX('Salary Detail (7)'!$C23:$BT23,0,MATCH(1,('Salary Detail (7)'!$C$14:$BT$14='Budget Narrative (7)'!$B$3)*('Salary Detail (7)'!$C$75:$BT$75='Budget Narrative (7)'!$I$2),0))</f>
        <v>#N/A</v>
      </c>
      <c r="C12" s="195" t="e">
        <f t="array" ref="C12">INDEX('Salary Detail (7)'!$C23:$BT23,0,MATCH(1,('Salary Detail (7)'!$C$13:$BT$13="New")*('Salary Detail (7)'!$C$75:$BT$75='Budget Narrative (7)'!$I$2),0))</f>
        <v>#N/A</v>
      </c>
      <c r="D12" s="653"/>
      <c r="E12" s="10"/>
      <c r="F12" s="664"/>
      <c r="I12" s="7"/>
      <c r="J12" s="14"/>
    </row>
    <row r="13" spans="1:10">
      <c r="A13" s="826">
        <f>'Salary Detail (7)'!A24</f>
        <v>0</v>
      </c>
      <c r="B13" s="6" t="e">
        <f t="array" ref="B13">INDEX('Salary Detail (7)'!$C24:$BT24,0,MATCH(1,('Salary Detail (7)'!$C$14:$BT$14='Budget Narrative (7)'!$B$3)*('Salary Detail (7)'!$C$75:$BT$75='Budget Narrative (7)'!$I$2),0))</f>
        <v>#N/A</v>
      </c>
      <c r="C13" s="195" t="e">
        <f t="array" ref="C13">INDEX('Salary Detail (7)'!$C24:$BT24,0,MATCH(1,('Salary Detail (7)'!$C$13:$BT$13="New")*('Salary Detail (7)'!$C$75:$BT$75='Budget Narrative (7)'!$I$2),0))</f>
        <v>#N/A</v>
      </c>
      <c r="D13" s="653"/>
      <c r="E13" s="10"/>
      <c r="F13" s="664"/>
      <c r="I13" s="7"/>
      <c r="J13" s="14"/>
    </row>
    <row r="14" spans="1:10">
      <c r="A14" s="826">
        <f>'Salary Detail (7)'!A25</f>
        <v>0</v>
      </c>
      <c r="B14" s="6" t="e">
        <f t="array" ref="B14">INDEX('Salary Detail (7)'!$C25:$BT25,0,MATCH(1,('Salary Detail (7)'!$C$14:$BT$14='Budget Narrative (7)'!$B$3)*('Salary Detail (7)'!$C$75:$BT$75='Budget Narrative (7)'!$I$2),0))</f>
        <v>#N/A</v>
      </c>
      <c r="C14" s="427" t="e">
        <f t="array" ref="C14">INDEX('Salary Detail (7)'!$C25:$BT25,0,MATCH(1,('Salary Detail (7)'!$C$13:$BT$13="New")*('Salary Detail (7)'!$C$75:$BT$75='Budget Narrative (7)'!$I$2),0))</f>
        <v>#N/A</v>
      </c>
      <c r="D14" s="653"/>
      <c r="E14" s="10"/>
      <c r="F14" s="664"/>
      <c r="I14" s="7"/>
      <c r="J14" s="14"/>
    </row>
    <row r="15" spans="1:10">
      <c r="A15" s="826">
        <f>'Salary Detail (7)'!A26</f>
        <v>0</v>
      </c>
      <c r="B15" s="6" t="e">
        <f t="array" ref="B15">INDEX('Salary Detail (7)'!$C26:$BT26,0,MATCH(1,('Salary Detail (7)'!$C$14:$BT$14='Budget Narrative (7)'!$B$3)*('Salary Detail (7)'!$C$75:$BT$75='Budget Narrative (7)'!$I$2),0))</f>
        <v>#N/A</v>
      </c>
      <c r="C15" s="427" t="e">
        <f t="array" ref="C15">INDEX('Salary Detail (7)'!$C26:$BT26,0,MATCH(1,('Salary Detail (7)'!$C$13:$BT$13="New")*('Salary Detail (7)'!$C$75:$BT$75='Budget Narrative (7)'!$I$2),0))</f>
        <v>#N/A</v>
      </c>
      <c r="D15" s="653"/>
      <c r="E15" s="10"/>
      <c r="F15" s="664"/>
      <c r="I15" s="7"/>
      <c r="J15" s="14"/>
    </row>
    <row r="16" spans="1:10">
      <c r="A16" s="826">
        <f>'Salary Detail (7)'!A27</f>
        <v>0</v>
      </c>
      <c r="B16" s="6" t="e">
        <f t="array" ref="B16">INDEX('Salary Detail (7)'!$C27:$BT27,0,MATCH(1,('Salary Detail (7)'!$C$14:$BT$14='Budget Narrative (7)'!$B$3)*('Salary Detail (7)'!$C$75:$BT$75='Budget Narrative (7)'!$I$2),0))</f>
        <v>#N/A</v>
      </c>
      <c r="C16" s="427" t="e">
        <f t="array" ref="C16">INDEX('Salary Detail (7)'!$C27:$BT27,0,MATCH(1,('Salary Detail (7)'!$C$13:$BT$13="New")*('Salary Detail (7)'!$C$75:$BT$75='Budget Narrative (7)'!$I$2),0))</f>
        <v>#N/A</v>
      </c>
      <c r="D16" s="653"/>
      <c r="E16" s="10"/>
      <c r="F16" s="664"/>
      <c r="I16" s="7"/>
      <c r="J16" s="14"/>
    </row>
    <row r="17" spans="1:10">
      <c r="A17" s="826">
        <f>'Salary Detail (7)'!A28</f>
        <v>0</v>
      </c>
      <c r="B17" s="6" t="e">
        <f t="array" ref="B17">INDEX('Salary Detail (7)'!$C28:$BT28,0,MATCH(1,('Salary Detail (7)'!$C$14:$BT$14='Budget Narrative (7)'!$B$3)*('Salary Detail (7)'!$C$75:$BT$75='Budget Narrative (7)'!$I$2),0))</f>
        <v>#N/A</v>
      </c>
      <c r="C17" s="195" t="e">
        <f t="array" ref="C17">INDEX('Salary Detail (7)'!$C28:$BT28,0,MATCH(1,('Salary Detail (7)'!$C$13:$BT$13="New")*('Salary Detail (7)'!$C$75:$BT$75='Budget Narrative (7)'!$I$2),0))</f>
        <v>#N/A</v>
      </c>
      <c r="D17" s="653"/>
      <c r="E17" s="10"/>
      <c r="F17" s="664"/>
      <c r="I17" s="7"/>
      <c r="J17" s="14"/>
    </row>
    <row r="18" spans="1:10">
      <c r="A18" s="826">
        <f>'Salary Detail (7)'!A29</f>
        <v>0</v>
      </c>
      <c r="B18" s="6" t="e">
        <f t="array" ref="B18">INDEX('Salary Detail (7)'!$C29:$BT29,0,MATCH(1,('Salary Detail (7)'!$C$14:$BT$14='Budget Narrative (7)'!$B$3)*('Salary Detail (7)'!$C$75:$BT$75='Budget Narrative (7)'!$I$2),0))</f>
        <v>#N/A</v>
      </c>
      <c r="C18" s="195" t="e">
        <f t="array" ref="C18">INDEX('Salary Detail (7)'!$C29:$BT29,0,MATCH(1,('Salary Detail (7)'!$C$13:$BT$13="New")*('Salary Detail (7)'!$C$75:$BT$75='Budget Narrative (7)'!$I$2),0))</f>
        <v>#N/A</v>
      </c>
      <c r="D18" s="653"/>
      <c r="E18" s="10"/>
      <c r="F18" s="664"/>
      <c r="I18" s="7"/>
      <c r="J18" s="14"/>
    </row>
    <row r="19" spans="1:10">
      <c r="A19" s="826">
        <f>'Salary Detail (7)'!A30</f>
        <v>0</v>
      </c>
      <c r="B19" s="6" t="e">
        <f t="array" ref="B19">INDEX('Salary Detail (7)'!$C30:$BT30,0,MATCH(1,('Salary Detail (7)'!$C$14:$BT$14='Budget Narrative (7)'!$B$3)*('Salary Detail (7)'!$C$75:$BT$75='Budget Narrative (7)'!$I$2),0))</f>
        <v>#N/A</v>
      </c>
      <c r="C19" s="195" t="e">
        <f t="array" ref="C19">INDEX('Salary Detail (7)'!$C30:$BT30,0,MATCH(1,('Salary Detail (7)'!$C$13:$BT$13="New")*('Salary Detail (7)'!$C$75:$BT$75='Budget Narrative (7)'!$I$2),0))</f>
        <v>#N/A</v>
      </c>
      <c r="D19" s="653"/>
      <c r="E19" s="10"/>
      <c r="F19" s="664"/>
      <c r="I19" s="7"/>
      <c r="J19" s="14"/>
    </row>
    <row r="20" spans="1:10">
      <c r="A20" s="826">
        <f>'Salary Detail (7)'!A31</f>
        <v>0</v>
      </c>
      <c r="B20" s="6" t="e">
        <f t="array" ref="B20">INDEX('Salary Detail (7)'!$C31:$BT31,0,MATCH(1,('Salary Detail (7)'!$C$14:$BT$14='Budget Narrative (7)'!$B$3)*('Salary Detail (7)'!$C$75:$BT$75='Budget Narrative (7)'!$I$2),0))</f>
        <v>#N/A</v>
      </c>
      <c r="C20" s="195" t="e">
        <f t="array" ref="C20">INDEX('Salary Detail (7)'!$C31:$BT31,0,MATCH(1,('Salary Detail (7)'!$C$13:$BT$13="New")*('Salary Detail (7)'!$C$75:$BT$75='Budget Narrative (7)'!$I$2),0))</f>
        <v>#N/A</v>
      </c>
      <c r="D20" s="653"/>
      <c r="E20" s="10"/>
      <c r="F20" s="664"/>
      <c r="I20" s="7"/>
      <c r="J20" s="14"/>
    </row>
    <row r="21" spans="1:10">
      <c r="A21" s="826">
        <f>'Salary Detail (7)'!A32</f>
        <v>0</v>
      </c>
      <c r="B21" s="6" t="e">
        <f t="array" ref="B21">INDEX('Salary Detail (7)'!$C32:$BT32,0,MATCH(1,('Salary Detail (7)'!$C$14:$BT$14='Budget Narrative (7)'!$B$3)*('Salary Detail (7)'!$C$75:$BT$75='Budget Narrative (7)'!$I$2),0))</f>
        <v>#N/A</v>
      </c>
      <c r="C21" s="195" t="e">
        <f t="array" ref="C21">INDEX('Salary Detail (7)'!$C32:$BT32,0,MATCH(1,('Salary Detail (7)'!$C$13:$BT$13="New")*('Salary Detail (7)'!$C$75:$BT$75='Budget Narrative (7)'!$I$2),0))</f>
        <v>#N/A</v>
      </c>
      <c r="D21" s="653"/>
      <c r="E21" s="10"/>
      <c r="F21" s="664"/>
      <c r="I21" s="7"/>
      <c r="J21" s="14"/>
    </row>
    <row r="22" spans="1:10">
      <c r="A22" s="826">
        <f>'Salary Detail (7)'!A33</f>
        <v>0</v>
      </c>
      <c r="B22" s="6" t="e">
        <f t="array" ref="B22">INDEX('Salary Detail (7)'!$C33:$BT33,0,MATCH(1,('Salary Detail (7)'!$C$14:$BT$14='Budget Narrative (7)'!$B$3)*('Salary Detail (7)'!$C$75:$BT$75='Budget Narrative (7)'!$I$2),0))</f>
        <v>#N/A</v>
      </c>
      <c r="C22" s="195" t="e">
        <f t="array" ref="C22">INDEX('Salary Detail (7)'!$C33:$BT33,0,MATCH(1,('Salary Detail (7)'!$C$13:$BT$13="New")*('Salary Detail (7)'!$C$75:$BT$75='Budget Narrative (7)'!$I$2),0))</f>
        <v>#N/A</v>
      </c>
      <c r="D22" s="653"/>
      <c r="E22" s="10"/>
      <c r="F22" s="664"/>
      <c r="I22" s="7"/>
      <c r="J22" s="14"/>
    </row>
    <row r="23" spans="1:10">
      <c r="A23" s="826">
        <f>'Salary Detail (7)'!A34</f>
        <v>0</v>
      </c>
      <c r="B23" s="6" t="e">
        <f t="array" ref="B23">INDEX('Salary Detail (7)'!$C34:$BT34,0,MATCH(1,('Salary Detail (7)'!$C$14:$BT$14='Budget Narrative (7)'!$B$3)*('Salary Detail (7)'!$C$75:$BT$75='Budget Narrative (7)'!$I$2),0))</f>
        <v>#N/A</v>
      </c>
      <c r="C23" s="195" t="e">
        <f t="array" ref="C23">INDEX('Salary Detail (7)'!$C34:$BT34,0,MATCH(1,('Salary Detail (7)'!$C$13:$BT$13="New")*('Salary Detail (7)'!$C$75:$BT$75='Budget Narrative (7)'!$I$2),0))</f>
        <v>#N/A</v>
      </c>
      <c r="D23" s="653"/>
      <c r="E23" s="10"/>
      <c r="F23" s="664"/>
      <c r="I23" s="7"/>
      <c r="J23" s="14"/>
    </row>
    <row r="24" spans="1:10">
      <c r="A24" s="826">
        <f>'Salary Detail (7)'!A35</f>
        <v>0</v>
      </c>
      <c r="B24" s="6" t="e">
        <f t="array" ref="B24">INDEX('Salary Detail (7)'!$C35:$BT35,0,MATCH(1,('Salary Detail (7)'!$C$14:$BT$14='Budget Narrative (7)'!$B$3)*('Salary Detail (7)'!$C$75:$BT$75='Budget Narrative (7)'!$I$2),0))</f>
        <v>#N/A</v>
      </c>
      <c r="C24" s="195" t="e">
        <f t="array" ref="C24">INDEX('Salary Detail (7)'!$C35:$BT35,0,MATCH(1,('Salary Detail (7)'!$C$13:$BT$13="New")*('Salary Detail (7)'!$C$75:$BT$75='Budget Narrative (7)'!$I$2),0))</f>
        <v>#N/A</v>
      </c>
      <c r="D24" s="653"/>
      <c r="E24" s="10"/>
      <c r="F24" s="664"/>
      <c r="I24" s="7"/>
      <c r="J24" s="14"/>
    </row>
    <row r="25" spans="1:10">
      <c r="A25" s="826">
        <f>'Salary Detail (7)'!A36</f>
        <v>0</v>
      </c>
      <c r="B25" s="6" t="e">
        <f t="array" ref="B25">INDEX('Salary Detail (7)'!$C36:$BT36,0,MATCH(1,('Salary Detail (7)'!$C$14:$BT$14='Budget Narrative (7)'!$B$3)*('Salary Detail (7)'!$C$75:$BT$75='Budget Narrative (7)'!$I$2),0))</f>
        <v>#N/A</v>
      </c>
      <c r="C25" s="195" t="e">
        <f t="array" ref="C25">INDEX('Salary Detail (7)'!$C36:$BT36,0,MATCH(1,('Salary Detail (7)'!$C$13:$BT$13="New")*('Salary Detail (7)'!$C$75:$BT$75='Budget Narrative (7)'!$I$2),0))</f>
        <v>#N/A</v>
      </c>
      <c r="D25" s="653"/>
      <c r="E25" s="10"/>
      <c r="F25" s="664"/>
      <c r="I25" s="7"/>
      <c r="J25" s="14"/>
    </row>
    <row r="26" spans="1:10">
      <c r="A26" s="826">
        <f>'Salary Detail (7)'!A37</f>
        <v>0</v>
      </c>
      <c r="B26" s="6" t="e">
        <f t="array" ref="B26">INDEX('Salary Detail (7)'!$C37:$BT37,0,MATCH(1,('Salary Detail (7)'!$C$14:$BT$14='Budget Narrative (7)'!$B$3)*('Salary Detail (7)'!$C$75:$BT$75='Budget Narrative (7)'!$I$2),0))</f>
        <v>#N/A</v>
      </c>
      <c r="C26" s="195" t="e">
        <f t="array" ref="C26">INDEX('Salary Detail (7)'!$C37:$BT37,0,MATCH(1,('Salary Detail (7)'!$C$13:$BT$13="New")*('Salary Detail (7)'!$C$75:$BT$75='Budget Narrative (7)'!$I$2),0))</f>
        <v>#N/A</v>
      </c>
      <c r="D26" s="653"/>
      <c r="E26" s="10"/>
      <c r="F26" s="664"/>
      <c r="J26" s="14"/>
    </row>
    <row r="27" spans="1:10">
      <c r="A27" s="826">
        <f>'Salary Detail (7)'!A38</f>
        <v>0</v>
      </c>
      <c r="B27" s="6" t="e">
        <f t="array" ref="B27">INDEX('Salary Detail (7)'!$C38:$BT38,0,MATCH(1,('Salary Detail (7)'!$C$14:$BT$14='Budget Narrative (7)'!$B$3)*('Salary Detail (7)'!$C$75:$BT$75='Budget Narrative (7)'!$I$2),0))</f>
        <v>#N/A</v>
      </c>
      <c r="C27" s="195" t="e">
        <f t="array" ref="C27">INDEX('Salary Detail (7)'!$C38:$BT38,0,MATCH(1,('Salary Detail (7)'!$C$13:$BT$13="New")*('Salary Detail (7)'!$C$75:$BT$75='Budget Narrative (7)'!$I$2),0))</f>
        <v>#N/A</v>
      </c>
      <c r="D27" s="653"/>
      <c r="E27" s="10"/>
      <c r="F27" s="664"/>
      <c r="I27" s="7"/>
      <c r="J27" s="14"/>
    </row>
    <row r="28" spans="1:10">
      <c r="A28" s="826">
        <f>'Salary Detail (7)'!A39</f>
        <v>0</v>
      </c>
      <c r="B28" s="6" t="e">
        <f t="array" ref="B28">INDEX('Salary Detail (7)'!$C39:$BT39,0,MATCH(1,('Salary Detail (7)'!$C$14:$BT$14='Budget Narrative (7)'!$B$3)*('Salary Detail (7)'!$C$75:$BT$75='Budget Narrative (7)'!$I$2),0))</f>
        <v>#N/A</v>
      </c>
      <c r="C28" s="195" t="e">
        <f t="array" ref="C28">INDEX('Salary Detail (7)'!$C39:$BT39,0,MATCH(1,('Salary Detail (7)'!$C$13:$BT$13="New")*('Salary Detail (7)'!$C$75:$BT$75='Budget Narrative (7)'!$I$2),0))</f>
        <v>#N/A</v>
      </c>
      <c r="D28" s="653"/>
      <c r="E28" s="10"/>
      <c r="F28" s="664"/>
      <c r="I28" s="7"/>
      <c r="J28" s="14"/>
    </row>
    <row r="29" spans="1:10">
      <c r="A29" s="826">
        <f>'Salary Detail (7)'!A40</f>
        <v>0</v>
      </c>
      <c r="B29" s="6" t="e">
        <f t="array" ref="B29">INDEX('Salary Detail (7)'!$C40:$BT40,0,MATCH(1,('Salary Detail (7)'!$C$14:$BT$14='Budget Narrative (7)'!$B$3)*('Salary Detail (7)'!$C$75:$BT$75='Budget Narrative (7)'!$I$2),0))</f>
        <v>#N/A</v>
      </c>
      <c r="C29" s="195" t="e">
        <f t="array" ref="C29">INDEX('Salary Detail (7)'!$C40:$BT40,0,MATCH(1,('Salary Detail (7)'!$C$13:$BT$13="New")*('Salary Detail (7)'!$C$75:$BT$75='Budget Narrative (7)'!$I$2),0))</f>
        <v>#N/A</v>
      </c>
      <c r="D29" s="653"/>
      <c r="E29" s="10"/>
      <c r="F29" s="664"/>
      <c r="I29" s="7"/>
      <c r="J29" s="14"/>
    </row>
    <row r="30" spans="1:10">
      <c r="A30" s="826">
        <f>'Salary Detail (7)'!A41</f>
        <v>0</v>
      </c>
      <c r="B30" s="6" t="e">
        <f t="array" ref="B30">INDEX('Salary Detail (7)'!$C41:$BT41,0,MATCH(1,('Salary Detail (7)'!$C$14:$BT$14='Budget Narrative (7)'!$B$3)*('Salary Detail (7)'!$C$75:$BT$75='Budget Narrative (7)'!$I$2),0))</f>
        <v>#N/A</v>
      </c>
      <c r="C30" s="195" t="e">
        <f t="array" ref="C30">INDEX('Salary Detail (7)'!$C41:$BT41,0,MATCH(1,('Salary Detail (7)'!$C$13:$BT$13="New")*('Salary Detail (7)'!$C$75:$BT$75='Budget Narrative (7)'!$I$2),0))</f>
        <v>#N/A</v>
      </c>
      <c r="D30" s="653"/>
      <c r="E30" s="10"/>
      <c r="F30" s="664"/>
      <c r="I30" s="7"/>
      <c r="J30" s="14"/>
    </row>
    <row r="31" spans="1:10">
      <c r="A31" s="826">
        <f>'Salary Detail (7)'!A42</f>
        <v>0</v>
      </c>
      <c r="B31" s="6" t="e">
        <f t="array" ref="B31">INDEX('Salary Detail (7)'!$C42:$BT42,0,MATCH(1,('Salary Detail (7)'!$C$14:$BT$14='Budget Narrative (7)'!$B$3)*('Salary Detail (7)'!$C$75:$BT$75='Budget Narrative (7)'!$I$2),0))</f>
        <v>#N/A</v>
      </c>
      <c r="C31" s="195" t="e">
        <f t="array" ref="C31">INDEX('Salary Detail (7)'!$C42:$BT42,0,MATCH(1,('Salary Detail (7)'!$C$13:$BT$13="New")*('Salary Detail (7)'!$C$75:$BT$75='Budget Narrative (7)'!$I$2),0))</f>
        <v>#N/A</v>
      </c>
      <c r="D31" s="653"/>
      <c r="E31" s="10"/>
      <c r="F31" s="664"/>
      <c r="I31" s="7"/>
      <c r="J31" s="14"/>
    </row>
    <row r="32" spans="1:10">
      <c r="A32" s="826">
        <f>'Salary Detail (7)'!A43</f>
        <v>0</v>
      </c>
      <c r="B32" s="6" t="e">
        <f t="array" ref="B32">INDEX('Salary Detail (7)'!$C43:$BT43,0,MATCH(1,('Salary Detail (7)'!$C$14:$BT$14='Budget Narrative (7)'!$B$3)*('Salary Detail (7)'!$C$75:$BT$75='Budget Narrative (7)'!$I$2),0))</f>
        <v>#N/A</v>
      </c>
      <c r="C32" s="195" t="e">
        <f t="array" ref="C32">INDEX('Salary Detail (7)'!$C43:$BT43,0,MATCH(1,('Salary Detail (7)'!$C$13:$BT$13="New")*('Salary Detail (7)'!$C$75:$BT$75='Budget Narrative (7)'!$I$2),0))</f>
        <v>#N/A</v>
      </c>
      <c r="D32" s="653"/>
      <c r="E32" s="10"/>
      <c r="F32" s="664"/>
      <c r="I32" s="7"/>
      <c r="J32" s="14"/>
    </row>
    <row r="33" spans="1:10">
      <c r="A33" s="826">
        <f>'Salary Detail (7)'!A44</f>
        <v>0</v>
      </c>
      <c r="B33" s="6" t="e">
        <f t="array" ref="B33">INDEX('Salary Detail (7)'!$C44:$BT44,0,MATCH(1,('Salary Detail (7)'!$C$14:$BT$14='Budget Narrative (7)'!$B$3)*('Salary Detail (7)'!$C$75:$BT$75='Budget Narrative (7)'!$I$2),0))</f>
        <v>#N/A</v>
      </c>
      <c r="C33" s="195" t="e">
        <f t="array" ref="C33">INDEX('Salary Detail (7)'!$C44:$BT44,0,MATCH(1,('Salary Detail (7)'!$C$13:$BT$13="New")*('Salary Detail (7)'!$C$75:$BT$75='Budget Narrative (7)'!$I$2),0))</f>
        <v>#N/A</v>
      </c>
      <c r="D33" s="653"/>
      <c r="E33" s="10"/>
      <c r="F33" s="664"/>
      <c r="I33" s="7"/>
      <c r="J33" s="14"/>
    </row>
    <row r="34" spans="1:10">
      <c r="A34" s="826">
        <f>'Salary Detail (7)'!A45</f>
        <v>0</v>
      </c>
      <c r="B34" s="6" t="e">
        <f t="array" ref="B34">INDEX('Salary Detail (7)'!$C45:$BT45,0,MATCH(1,('Salary Detail (7)'!$C$14:$BT$14='Budget Narrative (7)'!$B$3)*('Salary Detail (7)'!$C$75:$BT$75='Budget Narrative (7)'!$I$2),0))</f>
        <v>#N/A</v>
      </c>
      <c r="C34" s="195" t="e">
        <f t="array" ref="C34">INDEX('Salary Detail (7)'!$C45:$BT45,0,MATCH(1,('Salary Detail (7)'!$C$13:$BT$13="New")*('Salary Detail (7)'!$C$75:$BT$75='Budget Narrative (7)'!$I$2),0))</f>
        <v>#N/A</v>
      </c>
      <c r="D34" s="653"/>
      <c r="E34" s="10"/>
      <c r="F34" s="664"/>
      <c r="I34" s="7"/>
      <c r="J34" s="14"/>
    </row>
    <row r="35" spans="1:10">
      <c r="A35" s="826">
        <f>'Salary Detail (7)'!A46</f>
        <v>0</v>
      </c>
      <c r="B35" s="6" t="e">
        <f t="array" ref="B35">INDEX('Salary Detail (7)'!$C46:$BT46,0,MATCH(1,('Salary Detail (7)'!$C$14:$BT$14='Budget Narrative (7)'!$B$3)*('Salary Detail (7)'!$C$75:$BT$75='Budget Narrative (7)'!$I$2),0))</f>
        <v>#N/A</v>
      </c>
      <c r="C35" s="195" t="e">
        <f t="array" ref="C35">INDEX('Salary Detail (7)'!$C46:$BT46,0,MATCH(1,('Salary Detail (7)'!$C$13:$BT$13="New")*('Salary Detail (7)'!$C$75:$BT$75='Budget Narrative (7)'!$I$2),0))</f>
        <v>#N/A</v>
      </c>
      <c r="D35" s="653"/>
      <c r="E35" s="10"/>
      <c r="F35" s="664"/>
      <c r="I35" s="7"/>
      <c r="J35" s="14"/>
    </row>
    <row r="36" spans="1:10">
      <c r="A36" s="826">
        <f>'Salary Detail (7)'!A47</f>
        <v>0</v>
      </c>
      <c r="B36" s="6" t="e">
        <f t="array" ref="B36">INDEX('Salary Detail (7)'!$C47:$BT47,0,MATCH(1,('Salary Detail (7)'!$C$14:$BT$14='Budget Narrative (7)'!$B$3)*('Salary Detail (7)'!$C$75:$BT$75='Budget Narrative (7)'!$I$2),0))</f>
        <v>#N/A</v>
      </c>
      <c r="C36" s="195" t="e">
        <f t="array" ref="C36">INDEX('Salary Detail (7)'!$C47:$BT47,0,MATCH(1,('Salary Detail (7)'!$C$13:$BT$13="New")*('Salary Detail (7)'!$C$75:$BT$75='Budget Narrative (7)'!$I$2),0))</f>
        <v>#N/A</v>
      </c>
      <c r="D36" s="653"/>
      <c r="E36" s="10"/>
      <c r="F36" s="664"/>
      <c r="I36" s="7"/>
      <c r="J36" s="14"/>
    </row>
    <row r="37" spans="1:10">
      <c r="A37" s="826">
        <f>'Salary Detail (7)'!A48</f>
        <v>0</v>
      </c>
      <c r="B37" s="6" t="e">
        <f t="array" ref="B37">INDEX('Salary Detail (7)'!$C48:$BT48,0,MATCH(1,('Salary Detail (7)'!$C$14:$BT$14='Budget Narrative (7)'!$B$3)*('Salary Detail (7)'!$C$75:$BT$75='Budget Narrative (7)'!$I$2),0))</f>
        <v>#N/A</v>
      </c>
      <c r="C37" s="195" t="e">
        <f t="array" ref="C37">INDEX('Salary Detail (7)'!$C48:$BT48,0,MATCH(1,('Salary Detail (7)'!$C$13:$BT$13="New")*('Salary Detail (7)'!$C$75:$BT$75='Budget Narrative (7)'!$I$2),0))</f>
        <v>#N/A</v>
      </c>
      <c r="D37" s="653"/>
      <c r="E37" s="10"/>
      <c r="F37" s="664"/>
      <c r="I37" s="7"/>
      <c r="J37" s="14"/>
    </row>
    <row r="38" spans="1:10">
      <c r="A38" s="826">
        <f>'Salary Detail (7)'!A49</f>
        <v>0</v>
      </c>
      <c r="B38" s="6" t="e">
        <f t="array" ref="B38">INDEX('Salary Detail (7)'!$C49:$BT49,0,MATCH(1,('Salary Detail (7)'!$C$14:$BT$14='Budget Narrative (7)'!$B$3)*('Salary Detail (7)'!$C$75:$BT$75='Budget Narrative (7)'!$I$2),0))</f>
        <v>#N/A</v>
      </c>
      <c r="C38" s="195" t="e">
        <f t="array" ref="C38">INDEX('Salary Detail (7)'!$C49:$BT49,0,MATCH(1,('Salary Detail (7)'!$C$13:$BT$13="New")*('Salary Detail (7)'!$C$75:$BT$75='Budget Narrative (7)'!$I$2),0))</f>
        <v>#N/A</v>
      </c>
      <c r="D38" s="653"/>
      <c r="E38" s="10"/>
      <c r="F38" s="664"/>
      <c r="I38" s="7"/>
      <c r="J38" s="14"/>
    </row>
    <row r="39" spans="1:10">
      <c r="A39" s="826">
        <f>'Salary Detail (7)'!A50</f>
        <v>0</v>
      </c>
      <c r="B39" s="6" t="e">
        <f t="array" ref="B39">INDEX('Salary Detail (7)'!$C50:$BT50,0,MATCH(1,('Salary Detail (7)'!$C$14:$BT$14='Budget Narrative (7)'!$B$3)*('Salary Detail (7)'!$C$75:$BT$75='Budget Narrative (7)'!$I$2),0))</f>
        <v>#N/A</v>
      </c>
      <c r="C39" s="195" t="e">
        <f t="array" ref="C39">INDEX('Salary Detail (7)'!$C50:$BT50,0,MATCH(1,('Salary Detail (7)'!$C$13:$BT$13="New")*('Salary Detail (7)'!$C$75:$BT$75='Budget Narrative (7)'!$I$2),0))</f>
        <v>#N/A</v>
      </c>
      <c r="D39" s="653"/>
      <c r="E39" s="10"/>
      <c r="F39" s="664"/>
      <c r="I39" s="7"/>
      <c r="J39" s="14"/>
    </row>
    <row r="40" spans="1:10">
      <c r="A40" s="826">
        <f>'Salary Detail (7)'!A51</f>
        <v>0</v>
      </c>
      <c r="B40" s="6" t="e">
        <f t="array" ref="B40">INDEX('Salary Detail (7)'!$C51:$BT51,0,MATCH(1,('Salary Detail (7)'!$C$14:$BT$14='Budget Narrative (7)'!$B$3)*('Salary Detail (7)'!$C$75:$BT$75='Budget Narrative (7)'!$I$2),0))</f>
        <v>#N/A</v>
      </c>
      <c r="C40" s="195" t="e">
        <f t="array" ref="C40">INDEX('Salary Detail (7)'!$C51:$BT51,0,MATCH(1,('Salary Detail (7)'!$C$13:$BT$13="New")*('Salary Detail (7)'!$C$75:$BT$75='Budget Narrative (7)'!$I$2),0))</f>
        <v>#N/A</v>
      </c>
      <c r="D40" s="653"/>
      <c r="E40" s="3"/>
      <c r="F40" s="664"/>
    </row>
    <row r="41" spans="1:10">
      <c r="A41" s="826">
        <f>'Salary Detail (7)'!A52</f>
        <v>0</v>
      </c>
      <c r="B41" s="6" t="e">
        <f t="array" ref="B41">INDEX('Salary Detail (7)'!$C52:$BT52,0,MATCH(1,('Salary Detail (7)'!$C$14:$BT$14='Budget Narrative (7)'!$B$3)*('Salary Detail (7)'!$C$75:$BT$75='Budget Narrative (7)'!$I$2),0))</f>
        <v>#N/A</v>
      </c>
      <c r="C41" s="195" t="e">
        <f t="array" ref="C41">INDEX('Salary Detail (7)'!$C52:$BT52,0,MATCH(1,('Salary Detail (7)'!$C$13:$BT$13="New")*('Salary Detail (7)'!$C$75:$BT$75='Budget Narrative (7)'!$I$2),0))</f>
        <v>#N/A</v>
      </c>
      <c r="D41" s="653"/>
      <c r="E41" s="3"/>
      <c r="F41" s="664"/>
    </row>
    <row r="42" spans="1:10" ht="15.65" customHeight="1">
      <c r="A42" s="826">
        <f>'Salary Detail (7)'!A53</f>
        <v>0</v>
      </c>
      <c r="B42" s="6" t="e">
        <f t="array" ref="B42">INDEX('Salary Detail (7)'!$C53:$BT53,0,MATCH(1,('Salary Detail (7)'!$C$14:$BT$14='Budget Narrative (7)'!$B$3)*('Salary Detail (7)'!$C$75:$BT$75='Budget Narrative (7)'!$I$2),0))</f>
        <v>#N/A</v>
      </c>
      <c r="C42" s="195" t="e">
        <f t="array" ref="C42">INDEX('Salary Detail (7)'!$C53:$BT53,0,MATCH(1,('Salary Detail (7)'!$C$13:$BT$13="New")*('Salary Detail (7)'!$C$75:$BT$75='Budget Narrative (7)'!$I$2),0))</f>
        <v>#N/A</v>
      </c>
      <c r="D42" s="653"/>
      <c r="E42" s="10"/>
      <c r="F42" s="664"/>
      <c r="I42" s="7"/>
      <c r="J42" s="14"/>
    </row>
    <row r="43" spans="1:10" ht="15.65" customHeight="1">
      <c r="A43" s="826">
        <f>'Salary Detail (7)'!A54</f>
        <v>0</v>
      </c>
      <c r="B43" s="6" t="e">
        <f t="array" ref="B43">INDEX('Salary Detail (7)'!$C54:$BT54,0,MATCH(1,('Salary Detail (7)'!$C$14:$BT$14='Budget Narrative (7)'!$B$3)*('Salary Detail (7)'!$C$75:$BT$75='Budget Narrative (7)'!$I$2),0))</f>
        <v>#N/A</v>
      </c>
      <c r="C43" s="195" t="e">
        <f t="array" ref="C43">INDEX('Salary Detail (7)'!$C54:$BT54,0,MATCH(1,('Salary Detail (7)'!$C$13:$BT$13="New")*('Salary Detail (7)'!$C$75:$BT$75='Budget Narrative (7)'!$I$2),0))</f>
        <v>#N/A</v>
      </c>
      <c r="D43" s="653"/>
      <c r="E43" s="10"/>
      <c r="F43" s="664"/>
      <c r="I43" s="7"/>
      <c r="J43" s="14"/>
    </row>
    <row r="44" spans="1:10" ht="15.65" customHeight="1">
      <c r="A44" s="826">
        <f>'Salary Detail (7)'!A55</f>
        <v>0</v>
      </c>
      <c r="B44" s="6" t="e">
        <f t="array" ref="B44">INDEX('Salary Detail (7)'!$C55:$BT55,0,MATCH(1,('Salary Detail (7)'!$C$14:$BT$14='Budget Narrative (7)'!$B$3)*('Salary Detail (7)'!$C$75:$BT$75='Budget Narrative (7)'!$I$2),0))</f>
        <v>#N/A</v>
      </c>
      <c r="C44" s="195" t="e">
        <f t="array" ref="C44">INDEX('Salary Detail (7)'!$C55:$BT55,0,MATCH(1,('Salary Detail (7)'!$C$13:$BT$13="New")*('Salary Detail (7)'!$C$75:$BT$75='Budget Narrative (7)'!$I$2),0))</f>
        <v>#N/A</v>
      </c>
      <c r="D44" s="653"/>
      <c r="E44" s="10"/>
      <c r="F44" s="664"/>
      <c r="I44" s="7"/>
      <c r="J44" s="14"/>
    </row>
    <row r="45" spans="1:10" ht="15.65" customHeight="1">
      <c r="A45" s="829">
        <f>'Salary Detail (7)'!A56</f>
        <v>0</v>
      </c>
      <c r="B45" s="6" t="e">
        <f t="array" ref="B45">INDEX('Salary Detail (7)'!$C56:$BT56,0,MATCH(1,('Salary Detail (7)'!$C$14:$BT$14='Budget Narrative (7)'!$B$3)*('Salary Detail (7)'!$C$75:$BT$75='Budget Narrative (7)'!$I$2),0))</f>
        <v>#N/A</v>
      </c>
      <c r="C45" s="195" t="e">
        <f t="array" ref="C45">INDEX('Salary Detail (7)'!$C56:$BT56,0,MATCH(1,('Salary Detail (7)'!$C$13:$BT$13="New")*('Salary Detail (7)'!$C$75:$BT$75='Budget Narrative (7)'!$I$2),0))</f>
        <v>#N/A</v>
      </c>
      <c r="D45" s="654"/>
      <c r="E45" s="178"/>
      <c r="F45" s="664"/>
      <c r="I45" s="7"/>
      <c r="J45" s="14"/>
    </row>
    <row r="46" spans="1:10" ht="15.65"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(7)'!$C61:$BT61,0,MATCH(1,('Salary Detail (7)'!$C$13:$BT$13="New")*('Salary Detail (7)'!$C$75:$BT$75='Budget Narrative (7)'!$I$2),0))</f>
        <v>#N/A</v>
      </c>
      <c r="D47" s="746" t="s">
        <v>335</v>
      </c>
      <c r="E47" s="747"/>
      <c r="F47" s="748"/>
      <c r="G47" s="727"/>
      <c r="H47" s="728"/>
      <c r="I47" s="729"/>
      <c r="J47" s="730"/>
    </row>
    <row r="48" spans="1:10" s="731" customFormat="1" ht="16.5" customHeight="1" thickBot="1">
      <c r="A48" s="1467" t="s">
        <v>336</v>
      </c>
      <c r="B48" s="1468"/>
      <c r="C48" s="723" t="e">
        <f>C46+C47</f>
        <v>#N/A</v>
      </c>
      <c r="D48" s="724"/>
      <c r="E48" s="725"/>
      <c r="F48" s="726"/>
      <c r="G48" s="727"/>
      <c r="H48" s="728"/>
      <c r="I48" s="729"/>
      <c r="J48" s="730"/>
    </row>
    <row r="49" spans="1:10" ht="13" thickBot="1">
      <c r="A49" s="10"/>
      <c r="B49" s="12"/>
      <c r="C49" s="181"/>
      <c r="E49" s="10"/>
      <c r="F49" s="10"/>
      <c r="G49" s="705"/>
      <c r="I49" s="7"/>
      <c r="J49" s="4"/>
    </row>
    <row r="50" spans="1:10" s="4" customFormat="1" ht="39" customHeight="1">
      <c r="A50" s="1465" t="s">
        <v>263</v>
      </c>
      <c r="B50" s="1466"/>
      <c r="C50" s="212" t="s">
        <v>290</v>
      </c>
      <c r="D50" s="211" t="s">
        <v>330</v>
      </c>
      <c r="E50" s="213" t="s">
        <v>331</v>
      </c>
      <c r="F50" s="198"/>
      <c r="G50" s="704"/>
      <c r="H50" s="704"/>
    </row>
    <row r="51" spans="1:10">
      <c r="A51" s="1462" t="str">
        <f>'Operating Detail (7)'!A14</f>
        <v>Rental of Property</v>
      </c>
      <c r="B51" s="1463"/>
      <c r="C51" s="228" t="e">
        <f t="array" ref="C51">INDEX('Operating Detail (7)'!$C14:$AF14,0,MATCH(1,('Operating Detail (7)'!$C$12:$AF$12="New")*('Operating Detail (7)'!$C$121:$AF$121='Budget Narrative (7)'!$I$2),0))</f>
        <v>#N/A</v>
      </c>
      <c r="D51" s="657"/>
      <c r="E51" s="658"/>
      <c r="F51" s="827"/>
      <c r="I51" s="11"/>
      <c r="J51" s="4"/>
    </row>
    <row r="52" spans="1:10">
      <c r="A52" s="1462" t="str">
        <f>'Operating Detail (7)'!A15</f>
        <v xml:space="preserve">Utilities(Elec, Water, Gas, Phone, Scavenger) </v>
      </c>
      <c r="B52" s="1463"/>
      <c r="C52" s="228" t="e">
        <f t="array" ref="C52">INDEX('Operating Detail (7)'!$C15:$AF15,0,MATCH(1,('Operating Detail (7)'!$C$12:$AF$12="New")*('Operating Detail (7)'!$C$121:$AF$121='Budget Narrative (7)'!$I$2),0))</f>
        <v>#N/A</v>
      </c>
      <c r="D52" s="657"/>
      <c r="E52" s="659"/>
      <c r="F52" s="827"/>
      <c r="I52" s="11"/>
      <c r="J52" s="4"/>
    </row>
    <row r="53" spans="1:10">
      <c r="A53" s="1462" t="str">
        <f>'Operating Detail (7)'!A16</f>
        <v>Office Supplies, Postage</v>
      </c>
      <c r="B53" s="1463"/>
      <c r="C53" s="228" t="e">
        <f t="array" ref="C53">INDEX('Operating Detail (7)'!$C16:$AF16,0,MATCH(1,('Operating Detail (7)'!$C$12:$AF$12="New")*('Operating Detail (7)'!$C$121:$AF$121='Budget Narrative (7)'!$I$2),0))</f>
        <v>#N/A</v>
      </c>
      <c r="D53" s="657"/>
      <c r="E53" s="660"/>
      <c r="F53" s="827"/>
      <c r="I53" s="7"/>
      <c r="J53" s="14"/>
    </row>
    <row r="54" spans="1:10">
      <c r="A54" s="1462" t="str">
        <f>'Operating Detail (7)'!A17</f>
        <v>Building Maintenance Supplies and Repair</v>
      </c>
      <c r="B54" s="1463"/>
      <c r="C54" s="228" t="e">
        <f t="array" ref="C54">INDEX('Operating Detail (7)'!$C17:$AF17,0,MATCH(1,('Operating Detail (7)'!$C$12:$AF$12="New")*('Operating Detail (7)'!$C$121:$AF$121='Budget Narrative (7)'!$I$2),0))</f>
        <v>#N/A</v>
      </c>
      <c r="D54" s="657"/>
      <c r="E54" s="659"/>
      <c r="F54" s="827"/>
      <c r="I54" s="7"/>
      <c r="J54" s="14"/>
    </row>
    <row r="55" spans="1:10">
      <c r="A55" s="1462" t="str">
        <f>'Operating Detail (7)'!A18</f>
        <v>Printing and Reproduction</v>
      </c>
      <c r="B55" s="1463"/>
      <c r="C55" s="228" t="e">
        <f t="array" ref="C55">INDEX('Operating Detail (7)'!$C18:$AF18,0,MATCH(1,('Operating Detail (7)'!$C$12:$AF$12="New")*('Operating Detail (7)'!$C$121:$AF$121='Budget Narrative (7)'!$I$2),0))</f>
        <v>#N/A</v>
      </c>
      <c r="D55" s="657"/>
      <c r="E55" s="659"/>
      <c r="F55" s="827"/>
      <c r="I55" s="11"/>
      <c r="J55" s="14"/>
    </row>
    <row r="56" spans="1:10">
      <c r="A56" s="1462" t="str">
        <f>'Operating Detail (7)'!A19</f>
        <v>Insurance</v>
      </c>
      <c r="B56" s="1463"/>
      <c r="C56" s="228" t="e">
        <f t="array" ref="C56">INDEX('Operating Detail (7)'!$C19:$AF19,0,MATCH(1,('Operating Detail (7)'!$C$12:$AF$12="New")*('Operating Detail (7)'!$C$121:$AF$121='Budget Narrative (7)'!$I$2),0))</f>
        <v>#N/A</v>
      </c>
      <c r="D56" s="657"/>
      <c r="E56" s="659"/>
      <c r="F56" s="827"/>
      <c r="I56" s="11"/>
      <c r="J56" s="14"/>
    </row>
    <row r="57" spans="1:10">
      <c r="A57" s="1462" t="str">
        <f>'Operating Detail (7)'!A20</f>
        <v>Staff Training</v>
      </c>
      <c r="B57" s="1463"/>
      <c r="C57" s="228" t="e">
        <f t="array" ref="C57">INDEX('Operating Detail (7)'!$C20:$AF20,0,MATCH(1,('Operating Detail (7)'!$C$12:$AF$12="New")*('Operating Detail (7)'!$C$121:$AF$121='Budget Narrative (7)'!$I$2),0))</f>
        <v>#N/A</v>
      </c>
      <c r="D57" s="657"/>
      <c r="E57" s="659"/>
      <c r="F57" s="827"/>
      <c r="I57" s="11"/>
      <c r="J57" s="14"/>
    </row>
    <row r="58" spans="1:10">
      <c r="A58" s="1462" t="str">
        <f>'Operating Detail (7)'!A21</f>
        <v>Staff Travel-(Local &amp; Out of Town)</v>
      </c>
      <c r="B58" s="1463"/>
      <c r="C58" s="228" t="e">
        <f t="array" ref="C58">INDEX('Operating Detail (7)'!$C21:$AF21,0,MATCH(1,('Operating Detail (7)'!$C$12:$AF$12="New")*('Operating Detail (7)'!$C$121:$AF$121='Budget Narrative (7)'!$I$2),0))</f>
        <v>#N/A</v>
      </c>
      <c r="D58" s="657"/>
      <c r="E58" s="659"/>
      <c r="F58" s="827"/>
      <c r="I58" s="11"/>
      <c r="J58" s="14"/>
    </row>
    <row r="59" spans="1:10">
      <c r="A59" s="1462" t="str">
        <f>'Operating Detail (7)'!A22</f>
        <v>Rental of Equipment</v>
      </c>
      <c r="B59" s="1463"/>
      <c r="C59" s="228" t="e">
        <f t="array" ref="C59">INDEX('Operating Detail (7)'!$C22:$AF22,0,MATCH(1,('Operating Detail (7)'!$C$12:$AF$12="New")*('Operating Detail (7)'!$C$121:$AF$121='Budget Narrative (7)'!$I$2),0))</f>
        <v>#N/A</v>
      </c>
      <c r="D59" s="657"/>
      <c r="E59" s="659"/>
      <c r="F59" s="827"/>
      <c r="I59" s="11"/>
      <c r="J59" s="14"/>
    </row>
    <row r="60" spans="1:10">
      <c r="A60" s="1469">
        <f>'Operating Detail (7)'!A23</f>
        <v>0</v>
      </c>
      <c r="B60" s="1470"/>
      <c r="C60" s="228" t="e">
        <f t="array" ref="C60">INDEX('Operating Detail (7)'!$C23:$AF23,0,MATCH(1,('Operating Detail (7)'!$C$12:$AF$12="New")*('Operating Detail (7)'!$C$121:$AF$121='Budget Narrative (7)'!$I$2),0))</f>
        <v>#N/A</v>
      </c>
      <c r="D60" s="657"/>
      <c r="E60" s="659"/>
      <c r="F60" s="827"/>
      <c r="I60" s="11"/>
      <c r="J60" s="14"/>
    </row>
    <row r="61" spans="1:10">
      <c r="A61" s="1469">
        <f>'Operating Detail (7)'!A24</f>
        <v>0</v>
      </c>
      <c r="B61" s="1470"/>
      <c r="C61" s="228" t="e">
        <f t="array" ref="C61">INDEX('Operating Detail (7)'!$C24:$AF24,0,MATCH(1,('Operating Detail (7)'!$C$12:$AF$12="New")*('Operating Detail (7)'!$C$121:$AF$121='Budget Narrative (7)'!$I$2),0))</f>
        <v>#N/A</v>
      </c>
      <c r="D61" s="657"/>
      <c r="E61" s="659"/>
      <c r="F61" s="827"/>
      <c r="I61" s="7"/>
      <c r="J61" s="14"/>
    </row>
    <row r="62" spans="1:10">
      <c r="A62" s="1469">
        <f>'Operating Detail (7)'!A25</f>
        <v>0</v>
      </c>
      <c r="B62" s="1470"/>
      <c r="C62" s="228" t="e">
        <f t="array" ref="C62">INDEX('Operating Detail (7)'!$C25:$AF25,0,MATCH(1,('Operating Detail (7)'!$C$12:$AF$12="New")*('Operating Detail (7)'!$C$121:$AF$121='Budget Narrative (7)'!$I$2),0))</f>
        <v>#N/A</v>
      </c>
      <c r="D62" s="657"/>
      <c r="E62" s="659"/>
      <c r="F62" s="827"/>
      <c r="I62" s="7"/>
      <c r="J62" s="14"/>
    </row>
    <row r="63" spans="1:10">
      <c r="A63" s="1469">
        <f>'Operating Detail (7)'!A26</f>
        <v>0</v>
      </c>
      <c r="B63" s="1470"/>
      <c r="C63" s="228" t="e">
        <f t="array" ref="C63">INDEX('Operating Detail (7)'!$C26:$AF26,0,MATCH(1,('Operating Detail (7)'!$C$12:$AF$12="New")*('Operating Detail (7)'!$C$121:$AF$121='Budget Narrative (7)'!$I$2),0))</f>
        <v>#N/A</v>
      </c>
      <c r="D63" s="657"/>
      <c r="E63" s="659"/>
      <c r="F63" s="827"/>
      <c r="I63" s="7"/>
      <c r="J63" s="14"/>
    </row>
    <row r="64" spans="1:10">
      <c r="A64" s="1469">
        <f>'Operating Detail (7)'!A27</f>
        <v>0</v>
      </c>
      <c r="B64" s="1470"/>
      <c r="C64" s="228" t="e">
        <f t="array" ref="C64">INDEX('Operating Detail (7)'!$C27:$AF27,0,MATCH(1,('Operating Detail (7)'!$C$12:$AF$12="New")*('Operating Detail (7)'!$C$121:$AF$121='Budget Narrative (7)'!$I$2),0))</f>
        <v>#N/A</v>
      </c>
      <c r="D64" s="657"/>
      <c r="E64" s="659"/>
      <c r="F64" s="827"/>
      <c r="I64" s="7"/>
      <c r="J64" s="14"/>
    </row>
    <row r="65" spans="1:10">
      <c r="A65" s="1469">
        <f>'Operating Detail (7)'!A28</f>
        <v>0</v>
      </c>
      <c r="B65" s="1470"/>
      <c r="C65" s="228" t="e">
        <f t="array" ref="C65">INDEX('Operating Detail (7)'!$C28:$AF28,0,MATCH(1,('Operating Detail (7)'!$C$12:$AF$12="New")*('Operating Detail (7)'!$C$121:$AF$121='Budget Narrative (7)'!$I$2),0))</f>
        <v>#N/A</v>
      </c>
      <c r="D65" s="657"/>
      <c r="E65" s="659"/>
      <c r="F65" s="827"/>
    </row>
    <row r="66" spans="1:10">
      <c r="A66" s="1469">
        <f>'Operating Detail (7)'!A29</f>
        <v>0</v>
      </c>
      <c r="B66" s="1470"/>
      <c r="C66" s="228" t="e">
        <f t="array" ref="C66">INDEX('Operating Detail (7)'!$C29:$AF29,0,MATCH(1,('Operating Detail (7)'!$C$12:$AF$12="New")*('Operating Detail (7)'!$C$121:$AF$121='Budget Narrative (7)'!$I$2),0))</f>
        <v>#N/A</v>
      </c>
      <c r="D66" s="657"/>
      <c r="E66" s="659"/>
      <c r="F66" s="827"/>
      <c r="I66" s="7"/>
      <c r="J66" s="14"/>
    </row>
    <row r="67" spans="1:10">
      <c r="A67" s="1469">
        <f>'Operating Detail (7)'!A30</f>
        <v>0</v>
      </c>
      <c r="B67" s="1470"/>
      <c r="C67" s="228" t="e">
        <f t="array" ref="C67">INDEX('Operating Detail (7)'!$C30:$AF30,0,MATCH(1,('Operating Detail (7)'!$C$12:$AF$12="New")*('Operating Detail (7)'!$C$121:$AF$121='Budget Narrative (7)'!$I$2),0))</f>
        <v>#N/A</v>
      </c>
      <c r="D67" s="657"/>
      <c r="E67" s="659"/>
      <c r="F67" s="827"/>
      <c r="I67" s="7"/>
      <c r="J67" s="14"/>
    </row>
    <row r="68" spans="1:10">
      <c r="A68" s="1469">
        <f>'Operating Detail (7)'!A31</f>
        <v>0</v>
      </c>
      <c r="B68" s="1470"/>
      <c r="C68" s="228" t="e">
        <f t="array" ref="C68">INDEX('Operating Detail (7)'!$C31:$AF31,0,MATCH(1,('Operating Detail (7)'!$C$12:$AF$12="New")*('Operating Detail (7)'!$C$121:$AF$121='Budget Narrative (7)'!$I$2),0))</f>
        <v>#N/A</v>
      </c>
      <c r="D68" s="657"/>
      <c r="E68" s="659"/>
      <c r="F68" s="827"/>
      <c r="I68" s="7"/>
      <c r="J68" s="14"/>
    </row>
    <row r="69" spans="1:10">
      <c r="A69" s="1469">
        <f>'Operating Detail (7)'!A32</f>
        <v>0</v>
      </c>
      <c r="B69" s="1470"/>
      <c r="C69" s="228" t="e">
        <f t="array" ref="C69">INDEX('Operating Detail (7)'!$C32:$AF32,0,MATCH(1,('Operating Detail (7)'!$C$12:$AF$12="New")*('Operating Detail (7)'!$C$121:$AF$121='Budget Narrative (7)'!$I$2),0))</f>
        <v>#N/A</v>
      </c>
      <c r="D69" s="657"/>
      <c r="E69" s="659"/>
      <c r="F69" s="827"/>
      <c r="I69" s="7"/>
    </row>
    <row r="70" spans="1:10">
      <c r="A70" s="1469">
        <f>'Operating Detail (7)'!A33</f>
        <v>0</v>
      </c>
      <c r="B70" s="1470"/>
      <c r="C70" s="228" t="e">
        <f t="array" ref="C70">INDEX('Operating Detail (7)'!$C33:$AF33,0,MATCH(1,('Operating Detail (7)'!$C$12:$AF$12="New")*('Operating Detail (7)'!$C$121:$AF$121='Budget Narrative (7)'!$I$2),0))</f>
        <v>#N/A</v>
      </c>
      <c r="D70" s="657"/>
      <c r="E70" s="659"/>
      <c r="F70" s="827"/>
      <c r="I70" s="7"/>
      <c r="J70" s="14"/>
    </row>
    <row r="71" spans="1:10">
      <c r="A71" s="1469">
        <f>'Operating Detail (7)'!A34</f>
        <v>0</v>
      </c>
      <c r="B71" s="1470"/>
      <c r="C71" s="228" t="e">
        <f t="array" ref="C71">INDEX('Operating Detail (7)'!$C34:$AF34,0,MATCH(1,('Operating Detail (7)'!$C$12:$AF$12="New")*('Operating Detail (7)'!$C$121:$AF$121='Budget Narrative (7)'!$I$2),0))</f>
        <v>#N/A</v>
      </c>
      <c r="D71" s="657"/>
      <c r="E71" s="659"/>
      <c r="F71" s="827"/>
      <c r="I71" s="7"/>
      <c r="J71" s="14"/>
    </row>
    <row r="72" spans="1:10">
      <c r="A72" s="1469">
        <f>'Operating Detail (7)'!A35</f>
        <v>0</v>
      </c>
      <c r="B72" s="1470"/>
      <c r="C72" s="228" t="e">
        <f t="array" ref="C72">INDEX('Operating Detail (7)'!$C35:$AF35,0,MATCH(1,('Operating Detail (7)'!$C$12:$AF$12="New")*('Operating Detail (7)'!$C$121:$AF$121='Budget Narrative (7)'!$I$2),0))</f>
        <v>#N/A</v>
      </c>
      <c r="D72" s="657"/>
      <c r="E72" s="659"/>
      <c r="F72" s="827"/>
      <c r="I72" s="7"/>
      <c r="J72" s="14"/>
    </row>
    <row r="73" spans="1:10">
      <c r="A73" s="1469">
        <f>'Operating Detail (7)'!A36</f>
        <v>0</v>
      </c>
      <c r="B73" s="1470"/>
      <c r="C73" s="228" t="e">
        <f t="array" ref="C73">INDEX('Operating Detail (7)'!$C36:$AF36,0,MATCH(1,('Operating Detail (7)'!$C$12:$AF$12="New")*('Operating Detail (7)'!$C$121:$AF$121='Budget Narrative (7)'!$I$2),0))</f>
        <v>#N/A</v>
      </c>
      <c r="D73" s="657"/>
      <c r="E73" s="659"/>
      <c r="F73" s="827"/>
    </row>
    <row r="74" spans="1:10">
      <c r="A74" s="1469">
        <f>'Operating Detail (7)'!A37</f>
        <v>0</v>
      </c>
      <c r="B74" s="1470"/>
      <c r="C74" s="228" t="e">
        <f t="array" ref="C74">INDEX('Operating Detail (7)'!$C37:$AF37,0,MATCH(1,('Operating Detail (7)'!$C$12:$AF$12="New")*('Operating Detail (7)'!$C$121:$AF$121='Budget Narrative (7)'!$I$2),0))</f>
        <v>#N/A</v>
      </c>
      <c r="D74" s="657"/>
      <c r="E74" s="659"/>
      <c r="F74" s="827"/>
      <c r="I74" s="7"/>
      <c r="J74" s="4"/>
    </row>
    <row r="75" spans="1:10">
      <c r="A75" s="1469">
        <f>'Operating Detail (7)'!A38</f>
        <v>0</v>
      </c>
      <c r="B75" s="1470"/>
      <c r="C75" s="228" t="e">
        <f t="array" ref="C75">INDEX('Operating Detail (7)'!$C38:$AF38,0,MATCH(1,('Operating Detail (7)'!$C$12:$AF$12="New")*('Operating Detail (7)'!$C$121:$AF$121='Budget Narrative (7)'!$I$2),0))</f>
        <v>#N/A</v>
      </c>
      <c r="D75" s="657"/>
      <c r="E75" s="659"/>
      <c r="F75" s="827"/>
      <c r="I75" s="7"/>
      <c r="J75" s="4"/>
    </row>
    <row r="76" spans="1:10">
      <c r="A76" s="1469">
        <f>'Operating Detail (7)'!A39</f>
        <v>0</v>
      </c>
      <c r="B76" s="1470"/>
      <c r="C76" s="228" t="e">
        <f t="array" ref="C76">INDEX('Operating Detail (7)'!$C39:$AF39,0,MATCH(1,('Operating Detail (7)'!$C$12:$AF$12="New")*('Operating Detail (7)'!$C$121:$AF$121='Budget Narrative (7)'!$I$2),0))</f>
        <v>#N/A</v>
      </c>
      <c r="D76" s="657"/>
      <c r="E76" s="659"/>
      <c r="F76" s="827"/>
      <c r="I76" s="7"/>
      <c r="J76" s="4"/>
    </row>
    <row r="77" spans="1:10">
      <c r="A77" s="1469">
        <f>'Operating Detail (7)'!A40</f>
        <v>0</v>
      </c>
      <c r="B77" s="1470"/>
      <c r="C77" s="228" t="e">
        <f t="array" ref="C77">INDEX('Operating Detail (7)'!$C40:$AF40,0,MATCH(1,('Operating Detail (7)'!$C$12:$AF$12="New")*('Operating Detail (7)'!$C$121:$AF$121='Budget Narrative (7)'!$I$2),0))</f>
        <v>#N/A</v>
      </c>
      <c r="D77" s="657"/>
      <c r="E77" s="659"/>
      <c r="F77" s="827"/>
    </row>
    <row r="78" spans="1:10">
      <c r="A78" s="1469">
        <f>'Operating Detail (7)'!A41</f>
        <v>0</v>
      </c>
      <c r="B78" s="1470"/>
      <c r="C78" s="228" t="e">
        <f t="array" ref="C78">INDEX('Operating Detail (7)'!$C41:$AF41,0,MATCH(1,('Operating Detail (7)'!$C$12:$AF$12="New")*('Operating Detail (7)'!$C$121:$AF$121='Budget Narrative (7)'!$I$2),0))</f>
        <v>#N/A</v>
      </c>
      <c r="D78" s="657"/>
      <c r="E78" s="659"/>
      <c r="F78" s="827"/>
      <c r="I78" s="7"/>
      <c r="J78" s="14"/>
    </row>
    <row r="79" spans="1:10">
      <c r="A79" s="1469">
        <f>'Operating Detail (7)'!A42</f>
        <v>0</v>
      </c>
      <c r="B79" s="1470"/>
      <c r="C79" s="228" t="e">
        <f t="array" ref="C79">INDEX('Operating Detail (7)'!$C42:$AF42,0,MATCH(1,('Operating Detail (7)'!$C$12:$AF$12="New")*('Operating Detail (7)'!$C$121:$AF$121='Budget Narrative (7)'!$I$2),0))</f>
        <v>#N/A</v>
      </c>
      <c r="D79" s="657"/>
      <c r="E79" s="659"/>
      <c r="F79" s="827"/>
      <c r="I79" s="7"/>
      <c r="J79" s="14"/>
    </row>
    <row r="80" spans="1:10">
      <c r="A80" s="1469">
        <f>'Operating Detail (7)'!A43</f>
        <v>0</v>
      </c>
      <c r="B80" s="1470"/>
      <c r="C80" s="228" t="e">
        <f t="array" ref="C80">INDEX('Operating Detail (7)'!$C43:$AF43,0,MATCH(1,('Operating Detail (7)'!$C$12:$AF$12="New")*('Operating Detail (7)'!$C$121:$AF$121='Budget Narrative (7)'!$I$2),0))</f>
        <v>#N/A</v>
      </c>
      <c r="D80" s="657"/>
      <c r="E80" s="659"/>
      <c r="F80" s="827"/>
      <c r="I80" s="7"/>
      <c r="J80" s="14"/>
    </row>
    <row r="81" spans="1:10">
      <c r="A81" s="1469">
        <f>'Operating Detail (7)'!A44</f>
        <v>0</v>
      </c>
      <c r="B81" s="1470"/>
      <c r="C81" s="228" t="e">
        <f t="array" ref="C81">INDEX('Operating Detail (7)'!$C44:$AF44,0,MATCH(1,('Operating Detail (7)'!$C$12:$AF$12="New")*('Operating Detail (7)'!$C$121:$AF$121='Budget Narrative (7)'!$I$2),0))</f>
        <v>#N/A</v>
      </c>
      <c r="D81" s="657"/>
      <c r="E81" s="659"/>
      <c r="F81" s="827"/>
      <c r="I81" s="7"/>
      <c r="J81" s="14"/>
    </row>
    <row r="82" spans="1:10">
      <c r="A82" s="1469">
        <f>'Operating Detail (7)'!A45</f>
        <v>0</v>
      </c>
      <c r="B82" s="1470"/>
      <c r="C82" s="228" t="e">
        <f t="array" ref="C82">INDEX('Operating Detail (7)'!$C45:$AF45,0,MATCH(1,('Operating Detail (7)'!$C$12:$AF$12="New")*('Operating Detail (7)'!$C$121:$AF$121='Budget Narrative (7)'!$I$2),0))</f>
        <v>#N/A</v>
      </c>
      <c r="D82" s="657"/>
      <c r="E82" s="659"/>
      <c r="F82" s="827"/>
      <c r="I82" s="7"/>
      <c r="J82" s="14"/>
    </row>
    <row r="83" spans="1:10">
      <c r="A83" s="1469">
        <f>'Operating Detail (7)'!A46</f>
        <v>0</v>
      </c>
      <c r="B83" s="1470"/>
      <c r="C83" s="228" t="e">
        <f t="array" ref="C83">INDEX('Operating Detail (7)'!$C46:$AF46,0,MATCH(1,('Operating Detail (7)'!$C$12:$AF$12="New")*('Operating Detail (7)'!$C$121:$AF$121='Budget Narrative (7)'!$I$2),0))</f>
        <v>#N/A</v>
      </c>
      <c r="D83" s="657"/>
      <c r="E83" s="659"/>
      <c r="F83" s="827"/>
      <c r="I83" s="7"/>
      <c r="J83" s="14"/>
    </row>
    <row r="84" spans="1:10">
      <c r="A84" s="1469">
        <f>'Operating Detail (7)'!A47</f>
        <v>0</v>
      </c>
      <c r="B84" s="1470"/>
      <c r="C84" s="228" t="e">
        <f t="array" ref="C84">INDEX('Operating Detail (7)'!$C47:$AF47,0,MATCH(1,('Operating Detail (7)'!$C$12:$AF$12="New")*('Operating Detail (7)'!$C$121:$AF$121='Budget Narrative (7)'!$I$2),0))</f>
        <v>#N/A</v>
      </c>
      <c r="D84" s="657"/>
      <c r="E84" s="659"/>
      <c r="F84" s="827"/>
      <c r="I84" s="7"/>
      <c r="J84" s="14"/>
    </row>
    <row r="85" spans="1:10">
      <c r="A85" s="1469">
        <f>'Operating Detail (7)'!A48</f>
        <v>0</v>
      </c>
      <c r="B85" s="1470"/>
      <c r="C85" s="228" t="e">
        <f t="array" ref="C85">INDEX('Operating Detail (7)'!$C48:$AF48,0,MATCH(1,('Operating Detail (7)'!$C$12:$AF$12="New")*('Operating Detail (7)'!$C$121:$AF$121='Budget Narrative (7)'!$I$2),0))</f>
        <v>#N/A</v>
      </c>
      <c r="D85" s="657"/>
      <c r="E85" s="659"/>
      <c r="F85" s="827"/>
      <c r="I85" s="7"/>
      <c r="J85" s="14"/>
    </row>
    <row r="86" spans="1:10">
      <c r="A86" s="1469">
        <f>'Operating Detail (7)'!A49</f>
        <v>0</v>
      </c>
      <c r="B86" s="1470"/>
      <c r="C86" s="228" t="e">
        <f t="array" ref="C86">INDEX('Operating Detail (7)'!$C49:$AF49,0,MATCH(1,('Operating Detail (7)'!$C$12:$AF$12="New")*('Operating Detail (7)'!$C$121:$AF$121='Budget Narrative (7)'!$I$2),0))</f>
        <v>#N/A</v>
      </c>
      <c r="D86" s="657"/>
      <c r="E86" s="659"/>
      <c r="F86" s="827"/>
      <c r="I86" s="7"/>
      <c r="J86" s="14"/>
    </row>
    <row r="87" spans="1:10">
      <c r="A87" s="1469">
        <f>'Operating Detail (7)'!A50</f>
        <v>0</v>
      </c>
      <c r="B87" s="1470"/>
      <c r="C87" s="228" t="e">
        <f t="array" ref="C87">INDEX('Operating Detail (7)'!$C50:$AF50,0,MATCH(1,('Operating Detail (7)'!$C$12:$AF$12="New")*('Operating Detail (7)'!$C$121:$AF$121='Budget Narrative (7)'!$I$2),0))</f>
        <v>#N/A</v>
      </c>
      <c r="D87" s="657"/>
      <c r="E87" s="659"/>
      <c r="F87" s="827"/>
      <c r="I87" s="7"/>
      <c r="J87" s="14"/>
    </row>
    <row r="88" spans="1:10">
      <c r="A88" s="1469">
        <f>'Operating Detail (7)'!A51</f>
        <v>0</v>
      </c>
      <c r="B88" s="1470"/>
      <c r="C88" s="228" t="e">
        <f t="array" ref="C88">INDEX('Operating Detail (7)'!$C51:$AF51,0,MATCH(1,('Operating Detail (7)'!$C$12:$AF$12="New")*('Operating Detail (7)'!$C$121:$AF$121='Budget Narrative (7)'!$I$2),0))</f>
        <v>#N/A</v>
      </c>
      <c r="D88" s="657"/>
      <c r="E88" s="659"/>
      <c r="F88" s="827"/>
      <c r="I88" s="7"/>
      <c r="J88" s="14"/>
    </row>
    <row r="89" spans="1:10">
      <c r="A89" s="1469">
        <f>'Operating Detail (7)'!A52</f>
        <v>0</v>
      </c>
      <c r="B89" s="1470"/>
      <c r="C89" s="228" t="e">
        <f t="array" ref="C89">INDEX('Operating Detail (7)'!$C52:$AF52,0,MATCH(1,('Operating Detail (7)'!$C$12:$AF$12="New")*('Operating Detail (7)'!$C$121:$AF$121='Budget Narrative (7)'!$I$2),0))</f>
        <v>#N/A</v>
      </c>
      <c r="D89" s="657"/>
      <c r="E89" s="659"/>
      <c r="F89" s="827"/>
      <c r="I89" s="7"/>
      <c r="J89" s="14"/>
    </row>
    <row r="90" spans="1:10">
      <c r="A90" s="1469">
        <f>'Operating Detail (7)'!A53</f>
        <v>0</v>
      </c>
      <c r="B90" s="1470"/>
      <c r="C90" s="228" t="e">
        <f t="array" ref="C90">INDEX('Operating Detail (7)'!$C53:$AF53,0,MATCH(1,('Operating Detail (7)'!$C$12:$AF$12="New")*('Operating Detail (7)'!$C$121:$AF$121='Budget Narrative (7)'!$I$2),0))</f>
        <v>#N/A</v>
      </c>
      <c r="D90" s="657"/>
      <c r="E90" s="659"/>
      <c r="F90" s="827"/>
      <c r="I90" s="7"/>
      <c r="J90" s="14"/>
    </row>
    <row r="91" spans="1:10">
      <c r="A91" s="1469">
        <f>'Operating Detail (7)'!A54</f>
        <v>0</v>
      </c>
      <c r="B91" s="1470"/>
      <c r="C91" s="228" t="e">
        <f t="array" ref="C91">INDEX('Operating Detail (7)'!$C54:$AF54,0,MATCH(1,('Operating Detail (7)'!$C$12:$AF$12="New")*('Operating Detail (7)'!$C$121:$AF$121='Budget Narrative (7)'!$I$2),0))</f>
        <v>#N/A</v>
      </c>
      <c r="D91" s="657"/>
      <c r="E91" s="659"/>
      <c r="F91" s="827"/>
      <c r="I91" s="7"/>
      <c r="J91" s="14"/>
    </row>
    <row r="92" spans="1:10">
      <c r="A92" s="1469">
        <f>'Operating Detail (7)'!A55</f>
        <v>0</v>
      </c>
      <c r="B92" s="1470"/>
      <c r="C92" s="228" t="e">
        <f t="array" ref="C92">INDEX('Operating Detail (7)'!$C55:$AF55,0,MATCH(1,('Operating Detail (7)'!$C$12:$AF$12="New")*('Operating Detail (7)'!$C$121:$AF$121='Budget Narrative (7)'!$I$2),0))</f>
        <v>#N/A</v>
      </c>
      <c r="D92" s="657"/>
      <c r="E92" s="659"/>
      <c r="F92" s="827"/>
      <c r="I92" s="7"/>
      <c r="J92" s="14"/>
    </row>
    <row r="93" spans="1:10">
      <c r="A93" s="1471" t="str">
        <f>'Operating Detail (7)'!A56</f>
        <v>Consultants:</v>
      </c>
      <c r="B93" s="1472"/>
      <c r="C93" s="661"/>
      <c r="D93" s="661"/>
      <c r="E93" s="662"/>
      <c r="F93" s="827"/>
      <c r="I93" s="7"/>
      <c r="J93" s="14"/>
    </row>
    <row r="94" spans="1:10">
      <c r="A94" s="1469">
        <f>'Operating Detail (7)'!A57</f>
        <v>0</v>
      </c>
      <c r="B94" s="1470"/>
      <c r="C94" s="228" t="e">
        <f t="array" ref="C94">INDEX('Operating Detail (7)'!$C57:$AF57,0,MATCH(1,('Operating Detail (7)'!$C$12:$AF$12="New")*('Operating Detail (7)'!$C$121:$AF$121='Budget Narrative (7)'!$I$2),0))</f>
        <v>#N/A</v>
      </c>
      <c r="D94" s="657"/>
      <c r="E94" s="659"/>
      <c r="F94" s="827"/>
      <c r="I94" s="7"/>
      <c r="J94" s="14"/>
    </row>
    <row r="95" spans="1:10">
      <c r="A95" s="1469">
        <f>'Operating Detail (7)'!A58</f>
        <v>0</v>
      </c>
      <c r="B95" s="1470"/>
      <c r="C95" s="228" t="e">
        <f t="array" ref="C95">INDEX('Operating Detail (7)'!$C58:$AF58,0,MATCH(1,('Operating Detail (7)'!$C$12:$AF$12="New")*('Operating Detail (7)'!$C$121:$AF$121='Budget Narrative (7)'!$I$2),0))</f>
        <v>#N/A</v>
      </c>
      <c r="D95" s="657"/>
      <c r="E95" s="659"/>
      <c r="F95" s="827"/>
      <c r="I95" s="7"/>
      <c r="J95" s="14"/>
    </row>
    <row r="96" spans="1:10">
      <c r="A96" s="1469">
        <f>'Operating Detail (7)'!A59</f>
        <v>0</v>
      </c>
      <c r="B96" s="1470"/>
      <c r="C96" s="228" t="e">
        <f t="array" ref="C96">INDEX('Operating Detail (7)'!$C59:$AF59,0,MATCH(1,('Operating Detail (7)'!$C$12:$AF$12="New")*('Operating Detail (7)'!$C$121:$AF$121='Budget Narrative (7)'!$I$2),0))</f>
        <v>#N/A</v>
      </c>
      <c r="D96" s="657"/>
      <c r="E96" s="659"/>
      <c r="F96" s="827"/>
      <c r="I96" s="7"/>
      <c r="J96" s="14"/>
    </row>
    <row r="97" spans="1:10">
      <c r="A97" s="1469">
        <f>'Operating Detail (7)'!A60</f>
        <v>0</v>
      </c>
      <c r="B97" s="1470"/>
      <c r="C97" s="228" t="e">
        <f t="array" ref="C97">INDEX('Operating Detail (7)'!$C60:$AF60,0,MATCH(1,('Operating Detail (7)'!$C$12:$AF$12="New")*('Operating Detail (7)'!$C$121:$AF$121='Budget Narrative (7)'!$I$2),0))</f>
        <v>#N/A</v>
      </c>
      <c r="D97" s="657"/>
      <c r="E97" s="659"/>
      <c r="F97" s="827"/>
      <c r="I97" s="7"/>
      <c r="J97" s="14"/>
    </row>
    <row r="98" spans="1:10">
      <c r="A98" s="1469">
        <f>'Operating Detail (7)'!A61</f>
        <v>0</v>
      </c>
      <c r="B98" s="1470"/>
      <c r="C98" s="228" t="e">
        <f t="array" ref="C98">INDEX('Operating Detail (7)'!$C61:$AF61,0,MATCH(1,('Operating Detail (7)'!$C$12:$AF$12="New")*('Operating Detail (7)'!$C$121:$AF$121='Budget Narrative (7)'!$I$2),0))</f>
        <v>#N/A</v>
      </c>
      <c r="D98" s="657"/>
      <c r="E98" s="659"/>
      <c r="F98" s="827"/>
      <c r="I98" s="7"/>
      <c r="J98" s="14"/>
    </row>
    <row r="99" spans="1:10">
      <c r="A99" s="1469">
        <f>'Operating Detail (7)'!A62</f>
        <v>0</v>
      </c>
      <c r="B99" s="1470"/>
      <c r="C99" s="228" t="e">
        <f t="array" ref="C99">INDEX('Operating Detail (7)'!$C62:$AF62,0,MATCH(1,('Operating Detail (7)'!$C$12:$AF$12="New")*('Operating Detail (7)'!$C$121:$AF$121='Budget Narrative (7)'!$I$2),0))</f>
        <v>#N/A</v>
      </c>
      <c r="D99" s="657"/>
      <c r="E99" s="659"/>
      <c r="F99" s="827"/>
      <c r="I99" s="7"/>
      <c r="J99" s="14"/>
    </row>
    <row r="100" spans="1:10">
      <c r="A100" s="1469">
        <f>'Operating Detail (7)'!A63</f>
        <v>0</v>
      </c>
      <c r="B100" s="1470"/>
      <c r="C100" s="228" t="e">
        <f t="array" ref="C100">INDEX('Operating Detail (7)'!$C63:$AF63,0,MATCH(1,('Operating Detail (7)'!$C$12:$AF$12="New")*('Operating Detail (7)'!$C$121:$AF$121='Budget Narrative (7)'!$I$2),0))</f>
        <v>#N/A</v>
      </c>
      <c r="D100" s="657"/>
      <c r="E100" s="659"/>
      <c r="F100" s="827"/>
      <c r="I100" s="7"/>
      <c r="J100" s="14"/>
    </row>
    <row r="101" spans="1:10">
      <c r="A101" s="1469">
        <f>'Operating Detail (7)'!A64</f>
        <v>0</v>
      </c>
      <c r="B101" s="1470"/>
      <c r="C101" s="228" t="e">
        <f t="array" ref="C101">INDEX('Operating Detail (7)'!$C64:$AF64,0,MATCH(1,('Operating Detail (7)'!$C$12:$AF$12="New")*('Operating Detail (7)'!$C$121:$AF$121='Budget Narrative (7)'!$I$2),0))</f>
        <v>#N/A</v>
      </c>
      <c r="D101" s="657"/>
      <c r="E101" s="659"/>
      <c r="F101" s="827"/>
      <c r="I101" s="7"/>
      <c r="J101" s="14"/>
    </row>
    <row r="102" spans="1:10">
      <c r="A102" s="1469">
        <f>'Operating Detail (7)'!A65</f>
        <v>0</v>
      </c>
      <c r="B102" s="1470"/>
      <c r="C102" s="228" t="e">
        <f t="array" ref="C102">INDEX('Operating Detail (7)'!$C65:$AF65,0,MATCH(1,('Operating Detail (7)'!$C$12:$AF$12="New")*('Operating Detail (7)'!$C$121:$AF$121='Budget Narrative (7)'!$I$2),0))</f>
        <v>#N/A</v>
      </c>
      <c r="D102" s="657"/>
      <c r="E102" s="659"/>
      <c r="F102" s="827"/>
      <c r="I102" s="7"/>
      <c r="J102" s="14"/>
    </row>
    <row r="103" spans="1:10">
      <c r="A103" s="1469">
        <f>'Operating Detail (7)'!A65</f>
        <v>0</v>
      </c>
      <c r="B103" s="1470"/>
      <c r="C103" s="228" t="e">
        <f t="array" ref="C103">INDEX('Operating Detail (7)'!$C66:$AF66,0,MATCH(1,('Operating Detail (7)'!$C$12:$AF$12="New")*('Operating Detail (7)'!$C$121:$AF$121='Budget Narrative (7)'!$I$2),0))</f>
        <v>#N/A</v>
      </c>
      <c r="D103" s="657"/>
      <c r="E103" s="659"/>
      <c r="F103" s="827"/>
      <c r="I103" s="7"/>
      <c r="J103" s="14"/>
    </row>
    <row r="104" spans="1:10">
      <c r="A104" s="1469">
        <f>'Operating Detail (7)'!A66</f>
        <v>0</v>
      </c>
      <c r="B104" s="1470"/>
      <c r="C104" s="228" t="e">
        <f t="array" ref="C104">INDEX('Operating Detail (7)'!$C67:$AF67,0,MATCH(1,('Operating Detail (7)'!$C$12:$AF$12="New")*('Operating Detail (7)'!$C$121:$AF$121='Budget Narrative (7)'!$I$2),0))</f>
        <v>#N/A</v>
      </c>
      <c r="D104" s="657"/>
      <c r="E104" s="659"/>
      <c r="F104" s="827"/>
      <c r="I104" s="7"/>
      <c r="J104" s="14"/>
    </row>
    <row r="105" spans="1:10">
      <c r="A105" s="1475">
        <f>'Operating Detail (7)'!A67</f>
        <v>0</v>
      </c>
      <c r="B105" s="1476"/>
      <c r="C105" s="370"/>
      <c r="D105" s="179"/>
      <c r="E105" s="219"/>
      <c r="F105" s="827"/>
      <c r="I105" s="7"/>
      <c r="J105" s="14"/>
    </row>
    <row r="106" spans="1:10">
      <c r="A106" s="1477" t="str">
        <f>'Operating Detail (7)'!A68</f>
        <v>TOTAL OPERATING EXPENSES</v>
      </c>
      <c r="B106" s="1478"/>
      <c r="C106" s="717" t="e">
        <f>SUM(C51:C105)</f>
        <v>#N/A</v>
      </c>
      <c r="D106" s="14"/>
      <c r="E106" s="218"/>
      <c r="F106" s="3"/>
      <c r="I106" s="7"/>
      <c r="J106" s="14"/>
    </row>
    <row r="107" spans="1:10" s="731" customFormat="1" ht="13.5" thickBot="1">
      <c r="A107" s="732" t="s">
        <v>337</v>
      </c>
      <c r="B107" s="733" t="e">
        <f t="array" ref="B107">INDEX('Summary (7)'!E26:AH26,0,MATCH(1,('Summary (7)'!$E$21:$AH$21="New")*('Summary (7)'!$E$88:$AH$88='Budget Narrative (7)'!$I$2),0))</f>
        <v>#N/A</v>
      </c>
      <c r="C107" s="734" t="e">
        <f t="array" ref="C107">INDEX('Summary (7)'!E27:AH27,0,MATCH(1,('Summary (7)'!$E$21:$AH$21="New")*('Summary (7)'!$E$88:$AH$88='Budget Narrative (7)'!$I$2),0))</f>
        <v>#N/A</v>
      </c>
      <c r="D107" s="735"/>
      <c r="E107" s="736"/>
      <c r="F107" s="737"/>
      <c r="G107" s="728"/>
      <c r="H107" s="728"/>
      <c r="J107" s="730"/>
    </row>
    <row r="108" spans="1:10">
      <c r="A108" s="3"/>
      <c r="B108" s="6"/>
      <c r="C108" s="181"/>
      <c r="E108" s="3"/>
      <c r="F108" s="3"/>
      <c r="H108" s="706"/>
      <c r="I108" s="5"/>
      <c r="J108" s="4"/>
    </row>
    <row r="109" spans="1:10" ht="13" thickBot="1">
      <c r="A109" s="3"/>
      <c r="B109" s="6"/>
      <c r="C109" s="181"/>
      <c r="E109" s="3"/>
      <c r="F109" s="3"/>
      <c r="H109" s="706"/>
      <c r="I109" s="5"/>
      <c r="J109" s="4"/>
    </row>
    <row r="110" spans="1:10" s="4" customFormat="1" ht="25.5" customHeight="1">
      <c r="A110" s="1473" t="s">
        <v>338</v>
      </c>
      <c r="B110" s="1474"/>
      <c r="C110" s="212" t="s">
        <v>339</v>
      </c>
      <c r="D110" s="211" t="s">
        <v>330</v>
      </c>
      <c r="E110" s="213" t="s">
        <v>331</v>
      </c>
      <c r="F110" s="198"/>
      <c r="G110" s="704"/>
      <c r="H110" s="704"/>
    </row>
    <row r="111" spans="1:10">
      <c r="A111" s="1469">
        <f>'Operating Detail (7)'!A71</f>
        <v>0</v>
      </c>
      <c r="B111" s="1470"/>
      <c r="C111" s="228" t="e">
        <f t="array" ref="C111">INDEX('Operating Detail (7)'!$C71:$AF71,0,MATCH(1,('Operating Detail (7)'!$C$12:$AF$12="New")*('Operating Detail (7)'!$C$121:$AF$121='Budget Narrative (7)'!$I$2),0))</f>
        <v>#N/A</v>
      </c>
      <c r="D111" s="20"/>
      <c r="E111" s="214"/>
      <c r="F111" s="827"/>
    </row>
    <row r="112" spans="1:10">
      <c r="A112" s="1469">
        <f>'Operating Detail (7)'!A72</f>
        <v>0</v>
      </c>
      <c r="B112" s="1470"/>
      <c r="C112" s="228" t="e">
        <f t="array" ref="C112">INDEX('Operating Detail (7)'!$C72:$AF72,0,MATCH(1,('Operating Detail (7)'!$C$12:$AF$12="New")*('Operating Detail (7)'!$C$121:$AF$121='Budget Narrative (7)'!$I$2),0))</f>
        <v>#N/A</v>
      </c>
      <c r="D112" s="20"/>
      <c r="E112" s="215"/>
      <c r="F112" s="827"/>
    </row>
    <row r="113" spans="1:6">
      <c r="A113" s="1469">
        <f>'Operating Detail (7)'!A73</f>
        <v>0</v>
      </c>
      <c r="B113" s="1470"/>
      <c r="C113" s="228" t="e">
        <f t="array" ref="C113">INDEX('Operating Detail (7)'!$C73:$AF73,0,MATCH(1,('Operating Detail (7)'!$C$12:$AF$12="New")*('Operating Detail (7)'!$C$121:$AF$121='Budget Narrative (7)'!$I$2),0))</f>
        <v>#N/A</v>
      </c>
      <c r="D113" s="20"/>
      <c r="E113" s="215"/>
      <c r="F113" s="827"/>
    </row>
    <row r="114" spans="1:6">
      <c r="A114" s="1469">
        <f>'Operating Detail (7)'!A74</f>
        <v>0</v>
      </c>
      <c r="B114" s="1470"/>
      <c r="C114" s="228" t="e">
        <f t="array" ref="C114">INDEX('Operating Detail (7)'!$C74:$AF74,0,MATCH(1,('Operating Detail (7)'!$C$12:$AF$12="New")*('Operating Detail (7)'!$C$121:$AF$121='Budget Narrative (7)'!$I$2),0))</f>
        <v>#N/A</v>
      </c>
      <c r="D114" s="20"/>
      <c r="E114" s="215"/>
      <c r="F114" s="827"/>
    </row>
    <row r="115" spans="1:6">
      <c r="A115" s="1469">
        <f>'Operating Detail (7)'!A75</f>
        <v>0</v>
      </c>
      <c r="B115" s="1470"/>
      <c r="C115" s="228" t="e">
        <f t="array" ref="C115">INDEX('Operating Detail (7)'!$C75:$AF75,0,MATCH(1,('Operating Detail (7)'!$C$12:$AF$12="New")*('Operating Detail (7)'!$C$121:$AF$121='Budget Narrative (7)'!$I$2),0))</f>
        <v>#N/A</v>
      </c>
      <c r="D115" s="20"/>
      <c r="E115" s="215"/>
      <c r="F115" s="827"/>
    </row>
    <row r="116" spans="1:6">
      <c r="A116" s="1469">
        <f>'Operating Detail (7)'!A76</f>
        <v>0</v>
      </c>
      <c r="B116" s="1470"/>
      <c r="C116" s="228" t="e">
        <f t="array" ref="C116">INDEX('Operating Detail (7)'!$C76:$AF76,0,MATCH(1,('Operating Detail (7)'!$C$12:$AF$12="New")*('Operating Detail (7)'!$C$121:$AF$121='Budget Narrative (7)'!$I$2),0))</f>
        <v>#N/A</v>
      </c>
      <c r="D116" s="20"/>
      <c r="E116" s="215"/>
      <c r="F116" s="827"/>
    </row>
    <row r="117" spans="1:6">
      <c r="A117" s="1469">
        <f>'Operating Detail (7)'!A77</f>
        <v>0</v>
      </c>
      <c r="B117" s="1470"/>
      <c r="C117" s="228" t="e">
        <f t="array" ref="C117">INDEX('Operating Detail (7)'!$C77:$AF77,0,MATCH(1,('Operating Detail (7)'!$C$12:$AF$12="New")*('Operating Detail (7)'!$C$121:$AF$121='Budget Narrative (7)'!$I$2),0))</f>
        <v>#N/A</v>
      </c>
      <c r="D117" s="20"/>
      <c r="E117" s="215"/>
      <c r="F117" s="827"/>
    </row>
    <row r="118" spans="1:6">
      <c r="A118" s="1469">
        <f>'Operating Detail (7)'!A78</f>
        <v>0</v>
      </c>
      <c r="B118" s="1470"/>
      <c r="C118" s="228" t="e">
        <f t="array" ref="C118">INDEX('Operating Detail (7)'!$C78:$AF78,0,MATCH(1,('Operating Detail (7)'!$C$12:$AF$12="New")*('Operating Detail (7)'!$C$121:$AF$121='Budget Narrative (7)'!$I$2),0))</f>
        <v>#N/A</v>
      </c>
      <c r="D118" s="20"/>
      <c r="E118" s="215"/>
      <c r="F118" s="827"/>
    </row>
    <row r="119" spans="1:6">
      <c r="A119" s="1469">
        <f>'Operating Detail (7)'!A79</f>
        <v>0</v>
      </c>
      <c r="B119" s="1470"/>
      <c r="C119" s="228" t="e">
        <f t="array" ref="C119">INDEX('Operating Detail (7)'!$C79:$AF79,0,MATCH(1,('Operating Detail (7)'!$C$12:$AF$12="New")*('Operating Detail (7)'!$C$121:$AF$121='Budget Narrative (7)'!$I$2),0))</f>
        <v>#N/A</v>
      </c>
      <c r="D119" s="20"/>
      <c r="E119" s="215"/>
      <c r="F119" s="827"/>
    </row>
    <row r="120" spans="1:6">
      <c r="A120" s="1469">
        <f>'Operating Detail (7)'!A80</f>
        <v>0</v>
      </c>
      <c r="B120" s="1470"/>
      <c r="C120" s="228" t="e">
        <f t="array" ref="C120">INDEX('Operating Detail (7)'!$C80:$AF80,0,MATCH(1,('Operating Detail (7)'!$C$12:$AF$12="New")*('Operating Detail (7)'!$C$121:$AF$121='Budget Narrative (7)'!$I$2),0))</f>
        <v>#N/A</v>
      </c>
      <c r="D120" s="20"/>
      <c r="E120" s="215"/>
      <c r="F120" s="827"/>
    </row>
    <row r="121" spans="1:6">
      <c r="A121" s="1471" t="str">
        <f>'Operating Detail (7)'!A81</f>
        <v>Subcontractors:</v>
      </c>
      <c r="B121" s="1472"/>
      <c r="C121" s="661"/>
      <c r="D121" s="661"/>
      <c r="E121" s="662"/>
      <c r="F121" s="827"/>
    </row>
    <row r="122" spans="1:6">
      <c r="A122" s="1469">
        <f>'Operating Detail (7)'!A82</f>
        <v>0</v>
      </c>
      <c r="B122" s="1470"/>
      <c r="C122" s="228" t="e">
        <f t="array" ref="C122">INDEX('Operating Detail (7)'!$C82:$AF82,0,MATCH(1,('Operating Detail (7)'!$C$12:$AF$12="New")*('Operating Detail (7)'!$C$121:$AF$121='Budget Narrative (7)'!$I$2),0))</f>
        <v>#N/A</v>
      </c>
      <c r="D122" s="20"/>
      <c r="E122" s="216"/>
      <c r="F122" s="827"/>
    </row>
    <row r="123" spans="1:6">
      <c r="A123" s="1469">
        <f>'Operating Detail (7)'!A83</f>
        <v>0</v>
      </c>
      <c r="B123" s="1470"/>
      <c r="C123" s="228" t="e">
        <f t="array" ref="C123">INDEX('Operating Detail (7)'!$C83:$AF83,0,MATCH(1,('Operating Detail (7)'!$C$12:$AF$12="New")*('Operating Detail (7)'!$C$121:$AF$121='Budget Narrative (7)'!$I$2),0))</f>
        <v>#N/A</v>
      </c>
      <c r="D123" s="20"/>
      <c r="E123" s="216"/>
      <c r="F123" s="827"/>
    </row>
    <row r="124" spans="1:6">
      <c r="A124" s="1469">
        <f>'Operating Detail (7)'!A84</f>
        <v>0</v>
      </c>
      <c r="B124" s="1470"/>
      <c r="C124" s="228" t="e">
        <f t="array" ref="C124">INDEX('Operating Detail (7)'!$C84:$AF84,0,MATCH(1,('Operating Detail (7)'!$C$12:$AF$12="New")*('Operating Detail (7)'!$C$121:$AF$121='Budget Narrative (7)'!$I$2),0))</f>
        <v>#N/A</v>
      </c>
      <c r="D124" s="20"/>
      <c r="E124" s="215"/>
      <c r="F124" s="827"/>
    </row>
    <row r="125" spans="1:6">
      <c r="A125" s="1469">
        <f>'Operating Detail (7)'!A85</f>
        <v>0</v>
      </c>
      <c r="B125" s="1470"/>
      <c r="C125" s="228" t="e">
        <f t="array" ref="C125">INDEX('Operating Detail (7)'!$C85:$AF85,0,MATCH(1,('Operating Detail (7)'!$C$12:$AF$12="New")*('Operating Detail (7)'!$C$121:$AF$121='Budget Narrative (7)'!$I$2),0))</f>
        <v>#N/A</v>
      </c>
      <c r="D125" s="20"/>
      <c r="E125" s="215"/>
      <c r="F125" s="827"/>
    </row>
    <row r="126" spans="1:6">
      <c r="A126" s="1469">
        <f>'Operating Detail (7)'!A86</f>
        <v>0</v>
      </c>
      <c r="B126" s="1470"/>
      <c r="C126" s="228" t="e">
        <f t="array" ref="C126">INDEX('Operating Detail (7)'!$C86:$AF86,0,MATCH(1,('Operating Detail (7)'!$C$12:$AF$12="New")*('Operating Detail (7)'!$C$121:$AF$121='Budget Narrative (7)'!$I$2),0))</f>
        <v>#N/A</v>
      </c>
      <c r="D126" s="20"/>
      <c r="E126" s="215"/>
      <c r="F126" s="827"/>
    </row>
    <row r="127" spans="1:6">
      <c r="A127" s="1469">
        <f>'Operating Detail (7)'!A87</f>
        <v>0</v>
      </c>
      <c r="B127" s="1470"/>
      <c r="C127" s="228" t="e">
        <f t="array" ref="C127">INDEX('Operating Detail (7)'!$C87:$AF87,0,MATCH(1,('Operating Detail (7)'!$C$12:$AF$12="New")*('Operating Detail (7)'!$C$121:$AF$121='Budget Narrative (7)'!$I$2),0))</f>
        <v>#N/A</v>
      </c>
      <c r="D127" s="20"/>
      <c r="E127" s="215"/>
      <c r="F127" s="827"/>
    </row>
    <row r="128" spans="1:6">
      <c r="A128" s="1469">
        <f>'Operating Detail (7)'!A88</f>
        <v>0</v>
      </c>
      <c r="B128" s="1470"/>
      <c r="C128" s="228" t="e">
        <f t="array" ref="C128">INDEX('Operating Detail (7)'!$C88:$AF88,0,MATCH(1,('Operating Detail (7)'!$C$12:$AF$12="New")*('Operating Detail (7)'!$C$121:$AF$121='Budget Narrative (7)'!$I$2),0))</f>
        <v>#N/A</v>
      </c>
      <c r="E128" s="217"/>
    </row>
    <row r="129" spans="1:8">
      <c r="A129" s="1469">
        <f>'Operating Detail (7)'!A89</f>
        <v>0</v>
      </c>
      <c r="B129" s="1470"/>
      <c r="C129" s="228" t="e">
        <f t="array" ref="C129">INDEX('Operating Detail (7)'!$C89:$AF89,0,MATCH(1,('Operating Detail (7)'!$C$12:$AF$12="New")*('Operating Detail (7)'!$C$121:$AF$121='Budget Narrative (7)'!$I$2),0))</f>
        <v>#N/A</v>
      </c>
      <c r="E129" s="217"/>
    </row>
    <row r="130" spans="1:8">
      <c r="A130" s="1469">
        <f>'Operating Detail (7)'!A90</f>
        <v>0</v>
      </c>
      <c r="B130" s="1470"/>
      <c r="C130" s="228" t="e">
        <f t="array" ref="C130">INDEX('Operating Detail (7)'!$C90:$AF90,0,MATCH(1,('Operating Detail (7)'!$C$12:$AF$12="New")*('Operating Detail (7)'!$C$121:$AF$121='Budget Narrative (7)'!$I$2),0))</f>
        <v>#N/A</v>
      </c>
      <c r="E130" s="217"/>
    </row>
    <row r="131" spans="1:8">
      <c r="A131" s="1469" t="str">
        <f>'Operating Detail (7)'!A91</f>
        <v>Subcontractor indirect (First $25k only)</v>
      </c>
      <c r="B131" s="1470"/>
      <c r="C131" s="228" t="e" cm="1">
        <f t="array" ref="C131">INDEX('Operating Detail Capacity Build'!$C90:$G90,0,MATCH(1,('Operating Detail Capacity Build'!$C$11:$G$11="New")*('Operating Detail Capacity Build'!$C$117:$G$117='Budget Narrative Capacity Build'!$I$3),0))</f>
        <v>#N/A</v>
      </c>
      <c r="E131" s="217"/>
    </row>
    <row r="132" spans="1:8">
      <c r="A132" s="1469"/>
      <c r="B132" s="1470"/>
      <c r="C132" s="228"/>
      <c r="E132" s="217"/>
    </row>
    <row r="133" spans="1:8" s="731" customFormat="1" ht="13" thickBot="1">
      <c r="A133" s="1479" t="str">
        <f>'Operating Detail (7)'!A93</f>
        <v>TOTAL OTHER EXPENSES</v>
      </c>
      <c r="B133" s="1480"/>
      <c r="C133" s="734" t="e">
        <f>SUM(C111:C131)</f>
        <v>#N/A</v>
      </c>
      <c r="D133" s="735"/>
      <c r="E133" s="738"/>
      <c r="F133" s="739"/>
      <c r="G133" s="728"/>
      <c r="H133" s="728"/>
    </row>
    <row r="134" spans="1:8">
      <c r="A134" s="1470">
        <f>'Operating Detail (7)'!A94</f>
        <v>0</v>
      </c>
      <c r="B134" s="1470"/>
      <c r="C134" s="228"/>
    </row>
    <row r="135" spans="1:8" ht="13" thickBot="1">
      <c r="A135" s="827"/>
      <c r="B135" s="827"/>
      <c r="C135" s="228"/>
    </row>
    <row r="136" spans="1:8" ht="12.75" customHeight="1">
      <c r="A136" s="1473" t="str">
        <f>'Operating Detail (7)'!A95</f>
        <v>CAPITAL EXPENSES</v>
      </c>
      <c r="B136" s="1474"/>
      <c r="C136" s="212" t="s">
        <v>339</v>
      </c>
      <c r="D136" s="211" t="s">
        <v>330</v>
      </c>
      <c r="E136" s="213" t="s">
        <v>331</v>
      </c>
    </row>
    <row r="137" spans="1:8">
      <c r="A137" s="1469">
        <f>'Operating Detail (7)'!A96</f>
        <v>0</v>
      </c>
      <c r="B137" s="1470"/>
      <c r="C137" s="228" t="e" cm="1">
        <f t="array" ref="C137">INDEX('Operating Detail - SS'!$C95:$G95,0,MATCH(1,('Operating Detail - SS'!$C$11:$G$11="New")*('Operating Detail - SS'!$C$113:$G$113='Budget Narrative - SS'!#REF!),0))</f>
        <v>#N/A</v>
      </c>
      <c r="E137" s="217"/>
    </row>
    <row r="138" spans="1:8">
      <c r="A138" s="1469">
        <f>'Operating Detail (7)'!A97</f>
        <v>0</v>
      </c>
      <c r="B138" s="1470"/>
      <c r="C138" s="228" t="e">
        <f t="array" ref="C138">INDEX('Operating Detail (7)'!$C97:$AF97,0,MATCH(1,('Operating Detail (7)'!$C$12:$AF$12="New")*('Operating Detail (7)'!$C$121:$AF$121='Budget Narrative (7)'!$I$2),0))</f>
        <v>#N/A</v>
      </c>
      <c r="E138" s="217"/>
    </row>
    <row r="139" spans="1:8">
      <c r="A139" s="1469">
        <f>'Operating Detail (7)'!A98</f>
        <v>0</v>
      </c>
      <c r="B139" s="1470"/>
      <c r="C139" s="228" t="e">
        <f t="array" ref="C139">INDEX('Operating Detail (7)'!$C98:$AF98,0,MATCH(1,('Operating Detail (7)'!$C$12:$AF$12="New")*('Operating Detail (7)'!$C$121:$AF$121='Budget Narrative (7)'!$I$2),0))</f>
        <v>#N/A</v>
      </c>
      <c r="E139" s="217"/>
    </row>
    <row r="140" spans="1:8">
      <c r="A140" s="1469">
        <f>'Operating Detail (7)'!A99</f>
        <v>0</v>
      </c>
      <c r="B140" s="1470"/>
      <c r="C140" s="228" t="e">
        <f t="array" ref="C140">INDEX('Operating Detail (7)'!$C99:$AF99,0,MATCH(1,('Operating Detail (7)'!$C$12:$AF$12="New")*('Operating Detail (7)'!$C$121:$AF$121='Budget Narrative (7)'!$I$2),0))</f>
        <v>#N/A</v>
      </c>
      <c r="E140" s="217"/>
    </row>
    <row r="141" spans="1:8">
      <c r="A141" s="1469">
        <f>'Operating Detail (7)'!A100</f>
        <v>0</v>
      </c>
      <c r="B141" s="1470"/>
      <c r="C141" s="228" t="e">
        <f t="array" ref="C141">INDEX('Operating Detail (7)'!$C100:$AF100,0,MATCH(1,('Operating Detail (7)'!$C$12:$AF$12="New")*('Operating Detail (7)'!$C$121:$AF$121='Budget Narrative (7)'!$I$2),0))</f>
        <v>#N/A</v>
      </c>
      <c r="E141" s="217"/>
    </row>
    <row r="142" spans="1:8">
      <c r="A142" s="1469">
        <f>'Operating Detail (7)'!A101</f>
        <v>0</v>
      </c>
      <c r="B142" s="1470"/>
      <c r="C142" s="228" t="e">
        <f t="array" ref="C142">INDEX('Operating Detail (7)'!$C101:$AF101,0,MATCH(1,('Operating Detail (7)'!$C$12:$AF$12="New")*('Operating Detail (7)'!$C$121:$AF$121='Budget Narrative (7)'!$I$2),0))</f>
        <v>#N/A</v>
      </c>
      <c r="E142" s="217"/>
    </row>
    <row r="143" spans="1:8">
      <c r="A143" s="1469">
        <f>'Operating Detail (7)'!A102</f>
        <v>0</v>
      </c>
      <c r="B143" s="1470"/>
      <c r="C143" s="228" t="e">
        <f t="array" ref="C143">INDEX('Operating Detail (7)'!$C102:$AF102,0,MATCH(1,('Operating Detail (7)'!$C$12:$AF$12="New")*('Operating Detail (7)'!$C$121:$AF$121='Budget Narrative (7)'!$I$2),0))</f>
        <v>#N/A</v>
      </c>
      <c r="E143" s="217"/>
    </row>
    <row r="144" spans="1:8">
      <c r="A144" s="1469">
        <f>'Operating Detail (7)'!A103</f>
        <v>0</v>
      </c>
      <c r="B144" s="1470"/>
      <c r="C144" s="228"/>
      <c r="E144" s="217"/>
    </row>
    <row r="145" spans="1:8" s="731" customFormat="1" ht="13" thickBot="1">
      <c r="A145" s="1479" t="str">
        <f>'Operating Detail (7)'!A104</f>
        <v>TOTAL CAPITAL EXPENSES</v>
      </c>
      <c r="B145" s="1480"/>
      <c r="C145" s="734" t="e">
        <f>SUM(C137:C143)</f>
        <v>#N/A</v>
      </c>
      <c r="D145" s="735"/>
      <c r="E145" s="738"/>
      <c r="F145" s="739"/>
      <c r="G145" s="728"/>
      <c r="H145" s="728"/>
    </row>
    <row r="146" spans="1:8">
      <c r="A146" s="1470"/>
      <c r="B146" s="1470"/>
      <c r="C146" s="228"/>
    </row>
    <row r="147" spans="1:8" ht="13" thickBot="1">
      <c r="A147" s="1470"/>
      <c r="B147" s="1470"/>
      <c r="C147" s="228"/>
    </row>
    <row r="148" spans="1:8" ht="13">
      <c r="A148" s="1473" t="s">
        <v>340</v>
      </c>
      <c r="B148" s="1474"/>
      <c r="C148" s="212" t="s">
        <v>339</v>
      </c>
      <c r="D148" s="211" t="s">
        <v>330</v>
      </c>
      <c r="E148" s="213" t="s">
        <v>331</v>
      </c>
    </row>
    <row r="149" spans="1:8">
      <c r="A149" s="1469"/>
      <c r="B149" s="1470"/>
      <c r="C149" s="228"/>
      <c r="E149" s="217"/>
    </row>
    <row r="150" spans="1:8">
      <c r="A150" s="1469"/>
      <c r="B150" s="1470"/>
      <c r="C150" s="228"/>
      <c r="E150" s="217"/>
    </row>
    <row r="151" spans="1:8">
      <c r="A151" s="1469"/>
      <c r="B151" s="1470"/>
      <c r="C151" s="228"/>
      <c r="E151" s="217"/>
    </row>
    <row r="152" spans="1:8">
      <c r="A152" s="1469"/>
      <c r="B152" s="1470"/>
      <c r="C152" s="228"/>
      <c r="E152" s="217"/>
    </row>
    <row r="153" spans="1:8">
      <c r="A153" s="1469"/>
      <c r="B153" s="1470"/>
      <c r="C153" s="228"/>
      <c r="E153" s="217"/>
    </row>
    <row r="154" spans="1:8">
      <c r="A154" s="1469"/>
      <c r="B154" s="1470"/>
      <c r="C154" s="228"/>
      <c r="E154" s="217"/>
    </row>
    <row r="155" spans="1:8">
      <c r="A155" s="1469"/>
      <c r="B155" s="1470"/>
      <c r="C155" s="228"/>
      <c r="E155" s="217"/>
    </row>
    <row r="156" spans="1:8">
      <c r="A156" s="1469"/>
      <c r="B156" s="1470"/>
      <c r="C156" s="228"/>
      <c r="E156" s="217"/>
    </row>
    <row r="157" spans="1:8">
      <c r="A157" s="1469"/>
      <c r="B157" s="1470"/>
      <c r="C157" s="228"/>
      <c r="E157" s="217"/>
    </row>
    <row r="158" spans="1:8">
      <c r="A158" s="1469"/>
      <c r="B158" s="1470"/>
      <c r="C158" s="228"/>
      <c r="E158" s="217"/>
    </row>
    <row r="159" spans="1:8">
      <c r="A159" s="1469"/>
      <c r="B159" s="1470"/>
      <c r="C159" s="228"/>
      <c r="E159" s="217"/>
    </row>
    <row r="160" spans="1:8">
      <c r="A160" s="1469"/>
      <c r="B160" s="1470"/>
      <c r="C160" s="228"/>
      <c r="E160" s="217"/>
    </row>
    <row r="161" spans="1:5">
      <c r="A161" s="1469"/>
      <c r="B161" s="1470"/>
      <c r="C161" s="228"/>
      <c r="E161" s="217"/>
    </row>
    <row r="162" spans="1:5">
      <c r="A162" s="1469"/>
      <c r="B162" s="1470"/>
      <c r="C162" s="228"/>
      <c r="E162" s="217"/>
    </row>
    <row r="163" spans="1:5">
      <c r="A163" s="1469"/>
      <c r="B163" s="1470"/>
      <c r="C163" s="228"/>
      <c r="E163" s="217"/>
    </row>
    <row r="164" spans="1:5">
      <c r="A164" s="1469"/>
      <c r="B164" s="1470"/>
      <c r="C164" s="228"/>
      <c r="E164" s="217"/>
    </row>
    <row r="165" spans="1:5">
      <c r="A165" s="1469"/>
      <c r="B165" s="1470"/>
      <c r="C165" s="228"/>
      <c r="E165" s="217"/>
    </row>
    <row r="166" spans="1:5">
      <c r="A166" s="1469"/>
      <c r="B166" s="1470"/>
      <c r="C166" s="228"/>
      <c r="E166" s="217"/>
    </row>
    <row r="167" spans="1:5">
      <c r="A167" s="1469"/>
      <c r="B167" s="1470"/>
      <c r="C167" s="228"/>
      <c r="E167" s="217"/>
    </row>
    <row r="168" spans="1:5">
      <c r="A168" s="1469"/>
      <c r="B168" s="1470"/>
      <c r="C168" s="228"/>
      <c r="E168" s="217"/>
    </row>
    <row r="169" spans="1:5">
      <c r="A169" s="1469"/>
      <c r="B169" s="1470"/>
      <c r="C169" s="228"/>
      <c r="E169" s="217"/>
    </row>
    <row r="170" spans="1:5">
      <c r="A170" s="1469"/>
      <c r="B170" s="1470"/>
      <c r="C170" s="228"/>
      <c r="E170" s="217"/>
    </row>
    <row r="171" spans="1:5">
      <c r="A171" s="1469"/>
      <c r="B171" s="1470"/>
      <c r="C171" s="228"/>
      <c r="E171" s="217"/>
    </row>
    <row r="172" spans="1:5">
      <c r="A172" s="1469"/>
      <c r="B172" s="1470"/>
      <c r="C172" s="228"/>
      <c r="E172" s="217"/>
    </row>
    <row r="173" spans="1:5">
      <c r="A173" s="1469"/>
      <c r="B173" s="1470"/>
      <c r="C173" s="228"/>
      <c r="E173" s="217"/>
    </row>
    <row r="174" spans="1:5">
      <c r="A174" s="1469"/>
      <c r="B174" s="1470"/>
      <c r="C174" s="228"/>
      <c r="E174" s="217"/>
    </row>
    <row r="175" spans="1:5">
      <c r="A175" s="1469"/>
      <c r="B175" s="1470"/>
      <c r="C175" s="228"/>
      <c r="E175" s="217"/>
    </row>
    <row r="176" spans="1:5">
      <c r="A176" s="1469"/>
      <c r="B176" s="1470"/>
      <c r="C176" s="228"/>
      <c r="E176" s="217"/>
    </row>
    <row r="177" spans="1:9">
      <c r="A177" s="1469"/>
      <c r="B177" s="1470"/>
      <c r="C177" s="228"/>
      <c r="E177" s="217"/>
    </row>
    <row r="178" spans="1:9" s="737" customFormat="1" ht="13">
      <c r="A178" s="1647" t="s">
        <v>341</v>
      </c>
      <c r="B178" s="1648"/>
      <c r="C178" s="740">
        <f>SUM(C149:C177)</f>
        <v>0</v>
      </c>
      <c r="D178" s="741"/>
      <c r="E178" s="742"/>
      <c r="G178" s="743"/>
      <c r="H178" s="743"/>
    </row>
    <row r="179" spans="1:9" s="731" customFormat="1" ht="13" thickBot="1">
      <c r="A179" s="1649" t="s">
        <v>342</v>
      </c>
      <c r="B179" s="1650"/>
      <c r="C179" s="744" t="e">
        <f t="array" ref="C179">INDEX('Summary (7)'!$E30:$AH30,0,MATCH(1,('Summary (7)'!$E21:$AH21="New")*('Summary (7)'!$E88:$AH88='Budget Narrative (7)'!$I$2),0))</f>
        <v>#N/A</v>
      </c>
      <c r="D179" s="735"/>
      <c r="E179" s="738"/>
      <c r="G179" s="728"/>
      <c r="H179" s="728"/>
    </row>
    <row r="180" spans="1:9" s="731" customFormat="1">
      <c r="A180" s="1651" t="s">
        <v>343</v>
      </c>
      <c r="B180" s="1651"/>
      <c r="C180" s="745" t="e">
        <f>C179-C178</f>
        <v>#N/A</v>
      </c>
      <c r="D180" s="730"/>
      <c r="G180" s="728"/>
      <c r="H180" s="728"/>
    </row>
    <row r="181" spans="1:9" ht="13" thickBot="1">
      <c r="A181" s="1470"/>
      <c r="B181" s="1470"/>
      <c r="C181" s="228"/>
    </row>
    <row r="182" spans="1:9" ht="14">
      <c r="A182" s="1696" t="s">
        <v>344</v>
      </c>
      <c r="B182" s="1697"/>
      <c r="C182" s="1697"/>
      <c r="D182" s="1697"/>
      <c r="E182" s="1697"/>
      <c r="F182" s="1697"/>
      <c r="G182" s="1697"/>
      <c r="H182" s="1697"/>
      <c r="I182" s="1698"/>
    </row>
    <row r="183" spans="1:9" ht="13">
      <c r="A183" s="1655" t="s">
        <v>345</v>
      </c>
      <c r="B183" s="1655"/>
      <c r="C183" s="1655"/>
      <c r="D183" s="367" t="s">
        <v>1</v>
      </c>
      <c r="E183" s="1656" t="s">
        <v>346</v>
      </c>
      <c r="F183" s="1656"/>
      <c r="G183" s="1656" t="s">
        <v>2</v>
      </c>
      <c r="H183" s="1656"/>
      <c r="I183" s="1656"/>
    </row>
    <row r="184" spans="1:9" ht="96.75" customHeight="1">
      <c r="A184" s="1679" t="s">
        <v>347</v>
      </c>
      <c r="B184" s="1679"/>
      <c r="C184" s="1679"/>
      <c r="D184" s="368" t="s">
        <v>348</v>
      </c>
      <c r="E184" s="1657"/>
      <c r="F184" s="1657"/>
      <c r="G184" s="1658" t="s">
        <v>349</v>
      </c>
      <c r="H184" s="1659"/>
      <c r="I184" s="1660"/>
    </row>
    <row r="185" spans="1:9">
      <c r="A185" s="1679"/>
      <c r="B185" s="1679"/>
      <c r="C185" s="1679"/>
      <c r="D185" s="368" t="s">
        <v>350</v>
      </c>
      <c r="E185" s="1667" t="s">
        <v>367</v>
      </c>
      <c r="F185" s="1668"/>
      <c r="G185" s="1661"/>
      <c r="H185" s="1662"/>
      <c r="I185" s="1663"/>
    </row>
    <row r="186" spans="1:9">
      <c r="A186" s="1679"/>
      <c r="B186" s="1679"/>
      <c r="C186" s="1679"/>
      <c r="D186" s="368" t="s">
        <v>351</v>
      </c>
      <c r="E186" s="1667" t="s">
        <v>368</v>
      </c>
      <c r="F186" s="1668"/>
      <c r="G186" s="1661"/>
      <c r="H186" s="1662"/>
      <c r="I186" s="1663"/>
    </row>
    <row r="187" spans="1:9" ht="25">
      <c r="A187" s="1679"/>
      <c r="B187" s="1679"/>
      <c r="C187" s="1679"/>
      <c r="D187" s="368" t="s">
        <v>352</v>
      </c>
      <c r="E187" s="1667" t="s">
        <v>369</v>
      </c>
      <c r="F187" s="1668"/>
      <c r="G187" s="1661"/>
      <c r="H187" s="1662"/>
      <c r="I187" s="1663"/>
    </row>
    <row r="188" spans="1:9" ht="25">
      <c r="A188" s="1679"/>
      <c r="B188" s="1679"/>
      <c r="C188" s="1679"/>
      <c r="D188" s="368" t="s">
        <v>353</v>
      </c>
      <c r="E188" s="1667" t="s">
        <v>370</v>
      </c>
      <c r="F188" s="1668"/>
      <c r="G188" s="1661"/>
      <c r="H188" s="1662"/>
      <c r="I188" s="1663"/>
    </row>
    <row r="189" spans="1:9" ht="25">
      <c r="A189" s="1679"/>
      <c r="B189" s="1679"/>
      <c r="C189" s="1679"/>
      <c r="D189" s="368" t="s">
        <v>354</v>
      </c>
      <c r="E189" s="1667" t="s">
        <v>370</v>
      </c>
      <c r="F189" s="1668"/>
      <c r="G189" s="1661"/>
      <c r="H189" s="1662"/>
      <c r="I189" s="1663"/>
    </row>
    <row r="190" spans="1:9">
      <c r="A190" s="1679"/>
      <c r="B190" s="1679"/>
      <c r="C190" s="1679"/>
      <c r="D190" s="368" t="s">
        <v>355</v>
      </c>
      <c r="E190" s="1667" t="s">
        <v>371</v>
      </c>
      <c r="F190" s="1668"/>
      <c r="G190" s="1661"/>
      <c r="H190" s="1662"/>
      <c r="I190" s="1663"/>
    </row>
    <row r="191" spans="1:9">
      <c r="A191" s="1679"/>
      <c r="B191" s="1679"/>
      <c r="C191" s="1679"/>
      <c r="D191" s="368" t="s">
        <v>356</v>
      </c>
      <c r="E191" s="1667" t="s">
        <v>372</v>
      </c>
      <c r="F191" s="1668"/>
      <c r="G191" s="1661"/>
      <c r="H191" s="1662"/>
      <c r="I191" s="1663"/>
    </row>
    <row r="192" spans="1:9" ht="25">
      <c r="A192" s="1679"/>
      <c r="B192" s="1679"/>
      <c r="C192" s="1679"/>
      <c r="D192" s="368" t="s">
        <v>357</v>
      </c>
      <c r="E192" s="1667" t="s">
        <v>373</v>
      </c>
      <c r="F192" s="1668"/>
      <c r="G192" s="1664"/>
      <c r="H192" s="1665"/>
      <c r="I192" s="1666"/>
    </row>
    <row r="193" spans="1:9">
      <c r="A193" s="1679"/>
      <c r="B193" s="1679"/>
      <c r="C193" s="1679"/>
      <c r="D193" s="369"/>
      <c r="E193" s="1674"/>
      <c r="F193" s="1675"/>
      <c r="G193" s="1676"/>
      <c r="H193" s="1677"/>
      <c r="I193" s="1678"/>
    </row>
    <row r="194" spans="1:9" ht="15.5">
      <c r="A194" s="1679"/>
      <c r="B194" s="1679"/>
      <c r="C194" s="1679"/>
      <c r="D194" s="368" t="s">
        <v>358</v>
      </c>
      <c r="E194" s="1667" t="s">
        <v>374</v>
      </c>
      <c r="F194" s="1668"/>
      <c r="G194" s="1670"/>
      <c r="H194" s="1670"/>
      <c r="I194" s="1670"/>
    </row>
    <row r="195" spans="1:9" ht="15.5">
      <c r="A195" s="1679"/>
      <c r="B195" s="1679"/>
      <c r="C195" s="1679"/>
      <c r="D195" s="368" t="s">
        <v>359</v>
      </c>
      <c r="E195" s="1667" t="s">
        <v>375</v>
      </c>
      <c r="F195" s="1668"/>
      <c r="G195" s="1670"/>
      <c r="H195" s="1670"/>
      <c r="I195" s="1670"/>
    </row>
    <row r="196" spans="1:9" ht="28">
      <c r="A196" s="1679"/>
      <c r="B196" s="1679"/>
      <c r="C196" s="1679"/>
      <c r="D196" s="368" t="s">
        <v>360</v>
      </c>
      <c r="E196" s="1667" t="s">
        <v>376</v>
      </c>
      <c r="F196" s="1668"/>
      <c r="G196" s="1670"/>
      <c r="H196" s="1670"/>
      <c r="I196" s="1670"/>
    </row>
    <row r="197" spans="1:9" ht="25">
      <c r="A197" s="1679" t="s">
        <v>361</v>
      </c>
      <c r="B197" s="1679"/>
      <c r="C197" s="1679"/>
      <c r="D197" s="828" t="s">
        <v>362</v>
      </c>
      <c r="E197" s="1667" t="s">
        <v>377</v>
      </c>
      <c r="F197" s="1668"/>
      <c r="G197" s="1670"/>
      <c r="H197" s="1670"/>
      <c r="I197" s="1670"/>
    </row>
    <row r="198" spans="1:9" ht="15.5">
      <c r="A198" s="1669" t="s">
        <v>363</v>
      </c>
      <c r="B198" s="1669"/>
      <c r="C198" s="1669"/>
      <c r="D198" s="828" t="s">
        <v>364</v>
      </c>
      <c r="E198" s="1668"/>
      <c r="F198" s="1668"/>
      <c r="G198" s="1670"/>
      <c r="H198" s="1670"/>
      <c r="I198" s="1670"/>
    </row>
    <row r="199" spans="1:9">
      <c r="A199" s="1671" t="s">
        <v>365</v>
      </c>
      <c r="B199" s="1671"/>
      <c r="C199" s="1671"/>
      <c r="D199" s="1671"/>
      <c r="E199" s="1671"/>
      <c r="F199" s="1671"/>
      <c r="G199" s="1671"/>
      <c r="H199" s="1671"/>
      <c r="I199" s="1671"/>
    </row>
    <row r="200" spans="1:9" ht="13">
      <c r="A200" s="1672" t="s">
        <v>366</v>
      </c>
      <c r="B200" s="1673"/>
      <c r="C200" s="1673"/>
      <c r="D200" s="1673"/>
      <c r="E200" s="1673"/>
      <c r="F200" s="1673"/>
      <c r="G200" s="1673"/>
      <c r="H200" s="1673"/>
      <c r="I200" s="1673"/>
    </row>
    <row r="201" spans="1:9">
      <c r="A201" s="827">
        <f>'Operating Detail (7)'!A160</f>
        <v>0</v>
      </c>
      <c r="B201" s="827"/>
      <c r="C201" s="228"/>
    </row>
    <row r="202" spans="1:9">
      <c r="A202" s="827">
        <f>'Operating Detail (7)'!A161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188" priority="2">
      <formula>LEN(TRIM(B2))=0</formula>
    </cfRule>
  </conditionalFormatting>
  <conditionalFormatting sqref="B4:F45 C111:E120 C122:E131 C137:E143">
    <cfRule type="expression" dxfId="187" priority="17">
      <formula>$C4=0</formula>
    </cfRule>
  </conditionalFormatting>
  <conditionalFormatting sqref="C48">
    <cfRule type="expression" dxfId="186" priority="1">
      <formula>$A48=0</formula>
    </cfRule>
  </conditionalFormatting>
  <conditionalFormatting sqref="C106">
    <cfRule type="expression" dxfId="185" priority="15">
      <formula>$A106=0</formula>
    </cfRule>
  </conditionalFormatting>
  <conditionalFormatting sqref="C133">
    <cfRule type="expression" dxfId="184" priority="14">
      <formula>$A133=0</formula>
    </cfRule>
  </conditionalFormatting>
  <conditionalFormatting sqref="C145">
    <cfRule type="expression" dxfId="183" priority="13">
      <formula>$A145=0</formula>
    </cfRule>
  </conditionalFormatting>
  <conditionalFormatting sqref="C179">
    <cfRule type="expression" dxfId="182" priority="10">
      <formula>$C179=0</formula>
    </cfRule>
  </conditionalFormatting>
  <conditionalFormatting sqref="C180">
    <cfRule type="cellIs" dxfId="181" priority="9" operator="notBetween">
      <formula>-2</formula>
      <formula>2</formula>
    </cfRule>
  </conditionalFormatting>
  <conditionalFormatting sqref="C51:E92">
    <cfRule type="expression" dxfId="180" priority="5">
      <formula>$C51=0</formula>
    </cfRule>
  </conditionalFormatting>
  <conditionalFormatting sqref="C94:E105">
    <cfRule type="expression" dxfId="179" priority="3">
      <formula>$C94=0</formula>
    </cfRule>
  </conditionalFormatting>
  <conditionalFormatting sqref="C149:E177">
    <cfRule type="expression" dxfId="178" priority="11">
      <formula>$C149=0</formula>
    </cfRule>
  </conditionalFormatting>
  <conditionalFormatting sqref="D51:E92">
    <cfRule type="containsBlanks" dxfId="177" priority="6">
      <formula>LEN(TRIM(D51))=0</formula>
    </cfRule>
  </conditionalFormatting>
  <conditionalFormatting sqref="D94:E104">
    <cfRule type="containsBlanks" dxfId="176" priority="4">
      <formula>LEN(TRIM(D94))=0</formula>
    </cfRule>
  </conditionalFormatting>
  <conditionalFormatting sqref="D149:E177">
    <cfRule type="containsBlanks" dxfId="175" priority="12">
      <formula>LEN(TRIM(D149))=0</formula>
    </cfRule>
  </conditionalFormatting>
  <conditionalFormatting sqref="D4:F45 D111:E120 D122:E131 D137:E143">
    <cfRule type="containsBlanks" dxfId="174" priority="18">
      <formula>LEN(TRIM(D4))=0</formula>
    </cfRule>
  </conditionalFormatting>
  <hyperlinks>
    <hyperlink ref="A200" r:id="rId1" xr:uid="{00000000-0004-0000-1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DA4A835-92B0-4347-A664-91D7AA3DE07C}">
          <x14:formula1>
            <xm:f>'Dropdown Lists'!$F$2:$F$31</xm:f>
          </x14:formula1>
          <xm:sqref>B2:C2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M93"/>
  <sheetViews>
    <sheetView showGridLines="0" topLeftCell="A40" zoomScaleNormal="100" workbookViewId="0">
      <pane xSplit="4" topLeftCell="E1" activePane="topRight" state="frozen"/>
      <selection activeCell="C9" sqref="C9:I9"/>
      <selection pane="topRight" activeCell="C9" sqref="C9:I9"/>
    </sheetView>
  </sheetViews>
  <sheetFormatPr defaultColWidth="11.453125" defaultRowHeight="15.5" outlineLevelCol="1"/>
  <cols>
    <col min="1" max="1" width="18" style="33" customWidth="1"/>
    <col min="2" max="3" width="15.453125" style="33" customWidth="1"/>
    <col min="4" max="4" width="13.7265625" style="33" customWidth="1"/>
    <col min="5" max="6" width="16.54296875" style="33" customWidth="1" outlineLevel="1"/>
    <col min="7" max="7" width="16.54296875" style="33" customWidth="1"/>
    <col min="8" max="9" width="16.54296875" style="33" customWidth="1" outlineLevel="1"/>
    <col min="10" max="10" width="16.54296875" style="33" customWidth="1"/>
    <col min="11" max="12" width="16.54296875" style="33" customWidth="1" outlineLevel="1"/>
    <col min="13" max="13" width="16.54296875" style="33" customWidth="1"/>
    <col min="14" max="15" width="16.54296875" style="33" customWidth="1" outlineLevel="1"/>
    <col min="16" max="16" width="16.54296875" style="33" customWidth="1"/>
    <col min="17" max="18" width="16.54296875" style="33" customWidth="1" outlineLevel="1"/>
    <col min="19" max="19" width="16.54296875" style="33" customWidth="1"/>
    <col min="20" max="21" width="16.54296875" style="33" customWidth="1" outlineLevel="1"/>
    <col min="22" max="22" width="16.54296875" style="33" customWidth="1"/>
    <col min="23" max="24" width="16.54296875" style="33" customWidth="1" outlineLevel="1"/>
    <col min="25" max="25" width="16.54296875" style="33" customWidth="1"/>
    <col min="26" max="27" width="16.54296875" style="33" customWidth="1" outlineLevel="1"/>
    <col min="28" max="28" width="16.54296875" style="33" customWidth="1"/>
    <col min="29" max="30" width="16.54296875" style="33" customWidth="1" outlineLevel="1"/>
    <col min="31" max="31" width="16.54296875" style="33" customWidth="1"/>
    <col min="32" max="33" width="16.54296875" style="33" customWidth="1" outlineLevel="1"/>
    <col min="34" max="37" width="16.54296875" style="33" customWidth="1"/>
    <col min="38" max="38" width="14.26953125" style="33" customWidth="1"/>
    <col min="39" max="39" width="14" style="33" bestFit="1" customWidth="1"/>
    <col min="40" max="41" width="21.1796875" style="33" customWidth="1"/>
    <col min="42" max="42" width="14" style="33" bestFit="1" customWidth="1"/>
    <col min="43" max="16384" width="11.453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45566</v>
      </c>
      <c r="C5" s="817">
        <f>'Summary - SS'!C5</f>
        <v>47299</v>
      </c>
      <c r="D5" s="810">
        <f>ROUNDUP(YEARFRAC(B5,C5),0)</f>
        <v>5</v>
      </c>
    </row>
    <row r="6" spans="1:29">
      <c r="A6" s="35" t="s">
        <v>226</v>
      </c>
      <c r="B6" s="817">
        <f>B5</f>
        <v>45566</v>
      </c>
      <c r="C6" s="817" t="e">
        <f>'Summary - SS'!#REF!</f>
        <v>#REF!</v>
      </c>
      <c r="D6" s="810" t="e">
        <f>ROUNDUP(YEARFRAC(B6,C6),0)</f>
        <v>#REF!</v>
      </c>
    </row>
    <row r="7" spans="1:29" ht="15.75" customHeight="1">
      <c r="A7" s="37" t="s">
        <v>378</v>
      </c>
      <c r="B7" s="1313">
        <f>'Summary - SS'!B6</f>
        <v>0</v>
      </c>
      <c r="C7" s="1301">
        <f>'Summary - SS'!C6</f>
        <v>0</v>
      </c>
      <c r="D7" s="1314">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7" t="str">
        <f>'Summary - SS'!B7</f>
        <v>RFQ #144 TAY Site at 42 Otis</v>
      </c>
      <c r="C8" s="1458">
        <f>'Summary - SS'!C7</f>
        <v>0</v>
      </c>
      <c r="D8" s="1459">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4" t="e">
        <f>'Summary - SS'!#REF!</f>
        <v>#REF!</v>
      </c>
      <c r="C9" s="1184" t="e">
        <f>'Summary - SS'!#REF!</f>
        <v>#REF!</v>
      </c>
      <c r="D9" s="1184"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4" t="e">
        <f>'Summary - SS'!#REF!</f>
        <v>#REF!</v>
      </c>
      <c r="C10" s="1184" t="e">
        <f>'Summary - SS'!#REF!</f>
        <v>#REF!</v>
      </c>
      <c r="D10" s="1184"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3" t="e">
        <f>'Summary - SS'!#REF!</f>
        <v>#REF!</v>
      </c>
      <c r="C11" s="1583" t="e">
        <f>'Summary - SS'!#REF!</f>
        <v>#REF!</v>
      </c>
      <c r="D11" s="1583" t="e">
        <f>'Summary - SS'!#REF!</f>
        <v>#REF!</v>
      </c>
    </row>
    <row r="12" spans="1:29">
      <c r="A12" s="34" t="s">
        <v>283</v>
      </c>
      <c r="B12" s="1700"/>
      <c r="C12" s="1701"/>
      <c r="D12" s="1702"/>
    </row>
    <row r="13" spans="1:29">
      <c r="A13" s="32" t="s">
        <v>258</v>
      </c>
      <c r="B13" s="193" t="s">
        <v>380</v>
      </c>
      <c r="C13" s="390" t="s">
        <v>260</v>
      </c>
      <c r="D13" s="1690">
        <f>'Summary - SS'!D9</f>
        <v>0</v>
      </c>
    </row>
    <row r="14" spans="1:29">
      <c r="A14" s="34" t="s">
        <v>381</v>
      </c>
      <c r="B14" s="881">
        <f>AI53</f>
        <v>0</v>
      </c>
      <c r="C14" s="881">
        <f>AK53</f>
        <v>0</v>
      </c>
      <c r="D14" s="1691"/>
    </row>
    <row r="15" spans="1:29" ht="18.75" customHeight="1">
      <c r="A15" s="34" t="s">
        <v>382</v>
      </c>
      <c r="B15" s="253" t="e">
        <f>'Summary (ALL Budgets)'!#REF!</f>
        <v>#REF!</v>
      </c>
      <c r="C15" s="253" t="e">
        <f>'Summary (ALL Budgets)'!#REF!</f>
        <v>#REF!</v>
      </c>
      <c r="D15" s="1691"/>
    </row>
    <row r="16" spans="1:29" s="32" customFormat="1" ht="18.75" customHeight="1">
      <c r="A16" s="192" t="s">
        <v>383</v>
      </c>
      <c r="B16" s="253" t="e">
        <f>'Summary - SS'!#REF!</f>
        <v>#REF!</v>
      </c>
      <c r="C16" s="253" t="e">
        <f>'Summary (ALL Budgets)'!#REF!</f>
        <v>#REF!</v>
      </c>
      <c r="D16" s="1692"/>
    </row>
    <row r="17" spans="1:38" s="646" customFormat="1" ht="18.75" customHeight="1" thickBot="1">
      <c r="A17" s="642"/>
      <c r="B17" s="642"/>
      <c r="C17" s="642"/>
      <c r="D17" s="642"/>
      <c r="E17" s="1573" t="e">
        <f>IF((AND(F87&gt;$D$5,F87&lt;=$D$6)),"EXTENSION YEAR"," ")</f>
        <v>#REF!</v>
      </c>
      <c r="F17" s="1573"/>
      <c r="G17" s="1573"/>
      <c r="H17" s="1573" t="e">
        <f>IF((AND(I87&gt;$D$5,I87&lt;=$D$6)),"EXTENSION YEAR"," ")</f>
        <v>#REF!</v>
      </c>
      <c r="I17" s="1573"/>
      <c r="J17" s="1573"/>
      <c r="K17" s="1573" t="e">
        <f>IF((AND(L87&gt;$D$5,L87&lt;=$D$6)),"EXTENSION YEAR"," ")</f>
        <v>#REF!</v>
      </c>
      <c r="L17" s="1573"/>
      <c r="M17" s="1573"/>
      <c r="N17" s="1573" t="e">
        <f>IF((AND(O87&gt;$D$5,O87&lt;=$D$6)),"EXTENSION YEAR"," ")</f>
        <v>#REF!</v>
      </c>
      <c r="O17" s="1573"/>
      <c r="P17" s="1573"/>
      <c r="Q17" s="1573" t="e">
        <f>IF((AND(R87&gt;$D$5,R87&lt;=$D$6)),"EXTENSION YEAR"," ")</f>
        <v>#REF!</v>
      </c>
      <c r="R17" s="1573"/>
      <c r="S17" s="1573"/>
      <c r="T17" s="1573" t="e">
        <f>IF((AND(U87&gt;$D$5,U87&lt;=$D$6)),"EXTENSION YEAR"," ")</f>
        <v>#REF!</v>
      </c>
      <c r="U17" s="1573"/>
      <c r="V17" s="1573"/>
      <c r="W17" s="1573" t="e">
        <f>IF((AND(X87&gt;$D$5,X87&lt;=$D$6)),"EXTENSION YEAR"," ")</f>
        <v>#REF!</v>
      </c>
      <c r="X17" s="1573"/>
      <c r="Y17" s="1573"/>
      <c r="Z17" s="1573" t="e">
        <f>IF((AND(AA87&gt;$D$5,AA87&lt;=$D$6)),"EXTENSION YEAR"," ")</f>
        <v>#REF!</v>
      </c>
      <c r="AA17" s="1573"/>
      <c r="AB17" s="1573"/>
      <c r="AC17" s="1573" t="e">
        <f>IF((AND(AD87&gt;$D$5,AD87&lt;=$D$6)),"EXTENSION YEAR"," ")</f>
        <v>#REF!</v>
      </c>
      <c r="AD17" s="1573"/>
      <c r="AE17" s="1573"/>
      <c r="AF17" s="1573" t="e">
        <f>IF((AND(AG87&gt;$D$5,AG87&lt;=$D$6)),"EXTENSION YEAR"," ")</f>
        <v>#REF!</v>
      </c>
      <c r="AG17" s="1573"/>
      <c r="AH17" s="1573"/>
      <c r="AI17" s="645"/>
      <c r="AJ17" s="645"/>
      <c r="AK17" s="645"/>
    </row>
    <row r="18" spans="1:38" s="73" customFormat="1" ht="18.75" customHeight="1">
      <c r="E18" s="1247" t="s">
        <v>237</v>
      </c>
      <c r="F18" s="1248"/>
      <c r="G18" s="1249"/>
      <c r="H18" s="1251" t="s">
        <v>238</v>
      </c>
      <c r="I18" s="1251"/>
      <c r="J18" s="1252"/>
      <c r="K18" s="1254" t="s">
        <v>239</v>
      </c>
      <c r="L18" s="1254"/>
      <c r="M18" s="1254"/>
      <c r="N18" s="1256" t="s">
        <v>240</v>
      </c>
      <c r="O18" s="1257"/>
      <c r="P18" s="1258"/>
      <c r="Q18" s="1259" t="s">
        <v>241</v>
      </c>
      <c r="R18" s="1260"/>
      <c r="S18" s="1261"/>
      <c r="T18" s="1262" t="s">
        <v>242</v>
      </c>
      <c r="U18" s="1262"/>
      <c r="V18" s="1262"/>
      <c r="W18" s="1219" t="s">
        <v>243</v>
      </c>
      <c r="X18" s="1220"/>
      <c r="Y18" s="1221"/>
      <c r="Z18" s="1222" t="s">
        <v>244</v>
      </c>
      <c r="AA18" s="1223"/>
      <c r="AB18" s="1224"/>
      <c r="AC18" s="1225" t="s">
        <v>245</v>
      </c>
      <c r="AD18" s="1226"/>
      <c r="AE18" s="1227"/>
      <c r="AF18" s="1228" t="s">
        <v>246</v>
      </c>
      <c r="AG18" s="1229"/>
      <c r="AH18" s="1229"/>
      <c r="AI18" s="1574" t="s">
        <v>259</v>
      </c>
      <c r="AJ18" s="1575"/>
      <c r="AK18" s="1576"/>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10/1/2024 - 6/30/2029</v>
      </c>
      <c r="AJ19" s="668" t="str">
        <f>CONCATENATE(AJ92," - ",AJ93)</f>
        <v>10/1/2024 - 6/30/2029</v>
      </c>
      <c r="AK19" s="669" t="str">
        <f>CONCATENATE(AK92," - ",AK93)</f>
        <v>10/1/2024 - 6/30/2029</v>
      </c>
    </row>
    <row r="20" spans="1:38">
      <c r="A20" s="94"/>
      <c r="B20" s="94"/>
      <c r="C20" s="94"/>
      <c r="D20" s="94"/>
      <c r="E20" s="442" t="e">
        <f>_xlfn.CONCAT(ROUND(YEARFRAC(E88,E89),0)*12," Months")</f>
        <v>#REF!</v>
      </c>
      <c r="F20" s="74" t="e">
        <f t="shared" ref="F20:AH20" si="1">_xlfn.CONCAT(ROUND(YEARFRAC(F88,F89),0)*12," Months")</f>
        <v>#REF!</v>
      </c>
      <c r="G20" s="443" t="str">
        <f t="shared" si="1"/>
        <v>12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8" t="e">
        <f>IF($B$10="New Agreement","","Current")</f>
        <v>#REF!</v>
      </c>
      <c r="AJ20" s="1572" t="e">
        <f>'Summary - SS'!#REF!</f>
        <v>#REF!</v>
      </c>
      <c r="AK20" s="1570"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69"/>
      <c r="AJ21" s="1482"/>
      <c r="AK21" s="1571"/>
    </row>
    <row r="22" spans="1:38">
      <c r="A22" s="1319" t="s">
        <v>261</v>
      </c>
      <c r="B22" s="1308"/>
      <c r="C22" s="1308"/>
      <c r="D22" s="1308"/>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5" t="s">
        <v>262</v>
      </c>
      <c r="B23" s="1202"/>
      <c r="C23" s="1202"/>
      <c r="D23" s="1202"/>
      <c r="E23" s="55">
        <f>'Salary Detail (8)'!G62</f>
        <v>0</v>
      </c>
      <c r="F23" s="54">
        <f>'Salary Detail (8)'!H62</f>
        <v>0</v>
      </c>
      <c r="G23" s="266">
        <f>'Salary Detail (8)'!I62</f>
        <v>0</v>
      </c>
      <c r="H23" s="124">
        <f>'Salary Detail (8)'!N62</f>
        <v>0</v>
      </c>
      <c r="I23" s="54">
        <f>'Salary Detail (8)'!O62</f>
        <v>0</v>
      </c>
      <c r="J23" s="266">
        <f>'Salary Detail (8)'!P62</f>
        <v>0</v>
      </c>
      <c r="K23" s="124">
        <f>'Salary Detail (8)'!U62</f>
        <v>0</v>
      </c>
      <c r="L23" s="54">
        <f>'Salary Detail (8)'!V62</f>
        <v>0</v>
      </c>
      <c r="M23" s="265">
        <f>'Salary Detail (8)'!W62</f>
        <v>0</v>
      </c>
      <c r="N23" s="55">
        <f>'Salary Detail (8)'!AB62</f>
        <v>0</v>
      </c>
      <c r="O23" s="54">
        <f>'Salary Detail (8)'!AC62</f>
        <v>0</v>
      </c>
      <c r="P23" s="266">
        <f>'Salary Detail (8)'!AD62</f>
        <v>0</v>
      </c>
      <c r="Q23" s="55">
        <f>'Salary Detail (8)'!AI62</f>
        <v>0</v>
      </c>
      <c r="R23" s="54">
        <f>'Salary Detail (8)'!AJ62</f>
        <v>0</v>
      </c>
      <c r="S23" s="266">
        <f>'Salary Detail (8)'!AK62</f>
        <v>0</v>
      </c>
      <c r="T23" s="124">
        <f>'Salary Detail (8)'!AP62</f>
        <v>0</v>
      </c>
      <c r="U23" s="54">
        <f>'Salary Detail (8)'!AQ62</f>
        <v>0</v>
      </c>
      <c r="V23" s="265">
        <f>'Salary Detail (8)'!AR62</f>
        <v>0</v>
      </c>
      <c r="W23" s="55">
        <f>'Salary Detail (8)'!AW62</f>
        <v>0</v>
      </c>
      <c r="X23" s="54">
        <f>'Salary Detail (8)'!AX62</f>
        <v>0</v>
      </c>
      <c r="Y23" s="266">
        <f>'Salary Detail (8)'!AY62</f>
        <v>0</v>
      </c>
      <c r="Z23" s="55">
        <f>'Salary Detail (8)'!BD62</f>
        <v>0</v>
      </c>
      <c r="AA23" s="54">
        <f>'Salary Detail (8)'!BE62</f>
        <v>0</v>
      </c>
      <c r="AB23" s="266">
        <f>'Salary Detail (8)'!BF62</f>
        <v>0</v>
      </c>
      <c r="AC23" s="55">
        <f>'Salary Detail (8)'!BK62</f>
        <v>0</v>
      </c>
      <c r="AD23" s="54">
        <f>'Salary Detail (8)'!BL62</f>
        <v>0</v>
      </c>
      <c r="AE23" s="266">
        <f>'Salary Detail (8)'!BM62</f>
        <v>0</v>
      </c>
      <c r="AF23" s="55">
        <f>'Salary Detail (8)'!BR62</f>
        <v>0</v>
      </c>
      <c r="AG23" s="54">
        <f>'Salary Detail (8)'!BS62</f>
        <v>0</v>
      </c>
      <c r="AH23" s="266">
        <f>'Salary Detail (8)'!BT62</f>
        <v>0</v>
      </c>
      <c r="AI23" s="254">
        <f t="shared" ref="AI23:AK25" si="2">SUM(E23,H23,K23,N23,Q23,T23,W23,Z23,AC23,AF23)</f>
        <v>0</v>
      </c>
      <c r="AJ23" s="255">
        <f t="shared" si="2"/>
        <v>0</v>
      </c>
      <c r="AK23" s="45">
        <f t="shared" si="2"/>
        <v>0</v>
      </c>
    </row>
    <row r="24" spans="1:38">
      <c r="A24" s="1202" t="s">
        <v>263</v>
      </c>
      <c r="B24" s="1202"/>
      <c r="C24" s="1202"/>
      <c r="D24" s="1202"/>
      <c r="E24" s="38">
        <f>'Operating Detail (8)'!C68</f>
        <v>0</v>
      </c>
      <c r="F24" s="39">
        <f>'Operating Detail (8)'!D68</f>
        <v>0</v>
      </c>
      <c r="G24" s="267">
        <f>'Operating Detail (8)'!E68</f>
        <v>0</v>
      </c>
      <c r="H24" s="125">
        <f>'Operating Detail (8)'!F68</f>
        <v>0</v>
      </c>
      <c r="I24" s="39">
        <f>'Operating Detail (8)'!G68</f>
        <v>0</v>
      </c>
      <c r="J24" s="267">
        <f>'Operating Detail (8)'!H68</f>
        <v>0</v>
      </c>
      <c r="K24" s="125">
        <f>'Operating Detail (8)'!I68</f>
        <v>0</v>
      </c>
      <c r="L24" s="39">
        <f>'Operating Detail (8)'!J68</f>
        <v>0</v>
      </c>
      <c r="M24" s="256">
        <f>'Operating Detail (8)'!K68</f>
        <v>0</v>
      </c>
      <c r="N24" s="38">
        <f>'Operating Detail (8)'!L68</f>
        <v>0</v>
      </c>
      <c r="O24" s="39">
        <f>'Operating Detail (8)'!M68</f>
        <v>0</v>
      </c>
      <c r="P24" s="267">
        <f>'Operating Detail (8)'!N68</f>
        <v>0</v>
      </c>
      <c r="Q24" s="38">
        <f>'Operating Detail (8)'!O68</f>
        <v>0</v>
      </c>
      <c r="R24" s="39">
        <f>'Operating Detail (8)'!P68</f>
        <v>0</v>
      </c>
      <c r="S24" s="267">
        <f>'Operating Detail (8)'!Q68</f>
        <v>0</v>
      </c>
      <c r="T24" s="125">
        <f>'Operating Detail (8)'!R68</f>
        <v>0</v>
      </c>
      <c r="U24" s="39">
        <f>'Operating Detail (8)'!S68</f>
        <v>0</v>
      </c>
      <c r="V24" s="256">
        <f>'Operating Detail (8)'!T68</f>
        <v>0</v>
      </c>
      <c r="W24" s="38">
        <f>'Operating Detail (8)'!U68</f>
        <v>0</v>
      </c>
      <c r="X24" s="39">
        <f>'Operating Detail (8)'!V68</f>
        <v>0</v>
      </c>
      <c r="Y24" s="267">
        <f>'Operating Detail (8)'!W68</f>
        <v>0</v>
      </c>
      <c r="Z24" s="38">
        <f>'Operating Detail (8)'!X68</f>
        <v>0</v>
      </c>
      <c r="AA24" s="39">
        <f>'Operating Detail (8)'!Y68</f>
        <v>0</v>
      </c>
      <c r="AB24" s="267">
        <f>'Operating Detail (8)'!Z68</f>
        <v>0</v>
      </c>
      <c r="AC24" s="38">
        <f>'Operating Detail (8)'!AA68</f>
        <v>0</v>
      </c>
      <c r="AD24" s="39">
        <f>'Operating Detail (8)'!AB68</f>
        <v>0</v>
      </c>
      <c r="AE24" s="267">
        <f>'Operating Detail (8)'!AC68</f>
        <v>0</v>
      </c>
      <c r="AF24" s="38">
        <f>'Operating Detail (8)'!AD68</f>
        <v>0</v>
      </c>
      <c r="AG24" s="39">
        <f>'Operating Detail (8)'!AE68</f>
        <v>0</v>
      </c>
      <c r="AH24" s="267">
        <f>'Operating Detail (8)'!AF68</f>
        <v>0</v>
      </c>
      <c r="AI24" s="256">
        <f t="shared" si="2"/>
        <v>0</v>
      </c>
      <c r="AJ24" s="257">
        <f t="shared" si="2"/>
        <v>0</v>
      </c>
      <c r="AK24" s="40">
        <f t="shared" si="2"/>
        <v>0</v>
      </c>
      <c r="AL24" s="41"/>
    </row>
    <row r="25" spans="1:38" s="42" customFormat="1">
      <c r="A25" s="1202" t="s">
        <v>264</v>
      </c>
      <c r="B25" s="1202"/>
      <c r="C25" s="1202"/>
      <c r="D25" s="1202"/>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21" t="s">
        <v>265</v>
      </c>
      <c r="B26" s="1321"/>
      <c r="C26" s="1321"/>
      <c r="D26" s="1321"/>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2" t="s">
        <v>285</v>
      </c>
      <c r="B27" s="1202"/>
      <c r="C27" s="1202"/>
      <c r="D27" s="1202"/>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2" t="s">
        <v>267</v>
      </c>
      <c r="B28" s="1202"/>
      <c r="C28" s="1202"/>
      <c r="D28" s="1202"/>
      <c r="E28" s="268">
        <f>'Operating Detail (8)'!C93</f>
        <v>0</v>
      </c>
      <c r="F28" s="269">
        <f>'Operating Detail (8)'!D93</f>
        <v>0</v>
      </c>
      <c r="G28" s="271">
        <f>'Operating Detail (8)'!E93</f>
        <v>0</v>
      </c>
      <c r="H28" s="272">
        <f>'Operating Detail (8)'!F93</f>
        <v>0</v>
      </c>
      <c r="I28" s="269">
        <f>'Operating Detail (8)'!G93</f>
        <v>0</v>
      </c>
      <c r="J28" s="271">
        <f>'Operating Detail (8)'!H93</f>
        <v>0</v>
      </c>
      <c r="K28" s="272">
        <f>'Operating Detail (8)'!I93</f>
        <v>0</v>
      </c>
      <c r="L28" s="269">
        <f>'Operating Detail (8)'!J93</f>
        <v>0</v>
      </c>
      <c r="M28" s="270">
        <f>'Operating Detail (8)'!K93</f>
        <v>0</v>
      </c>
      <c r="N28" s="268">
        <f>'Operating Detail (8)'!L93</f>
        <v>0</v>
      </c>
      <c r="O28" s="269">
        <f>'Operating Detail (8)'!M93</f>
        <v>0</v>
      </c>
      <c r="P28" s="271">
        <f>'Operating Detail (8)'!N93</f>
        <v>0</v>
      </c>
      <c r="Q28" s="268">
        <f>'Operating Detail (8)'!O93</f>
        <v>0</v>
      </c>
      <c r="R28" s="269">
        <f>'Operating Detail (8)'!P93</f>
        <v>0</v>
      </c>
      <c r="S28" s="271">
        <f>'Operating Detail (8)'!Q93</f>
        <v>0</v>
      </c>
      <c r="T28" s="272">
        <f>'Operating Detail (8)'!R93</f>
        <v>0</v>
      </c>
      <c r="U28" s="269">
        <f>'Operating Detail (8)'!S93</f>
        <v>0</v>
      </c>
      <c r="V28" s="270">
        <f>'Operating Detail (8)'!T93</f>
        <v>0</v>
      </c>
      <c r="W28" s="268">
        <f>'Operating Detail (8)'!U93</f>
        <v>0</v>
      </c>
      <c r="X28" s="269">
        <f>'Operating Detail (8)'!V93</f>
        <v>0</v>
      </c>
      <c r="Y28" s="271">
        <f>'Operating Detail (8)'!W93</f>
        <v>0</v>
      </c>
      <c r="Z28" s="268">
        <f>'Operating Detail (8)'!X93</f>
        <v>0</v>
      </c>
      <c r="AA28" s="269">
        <f>'Operating Detail (8)'!Y93</f>
        <v>0</v>
      </c>
      <c r="AB28" s="271">
        <f>'Operating Detail (8)'!Z93</f>
        <v>0</v>
      </c>
      <c r="AC28" s="268">
        <f>'Operating Detail (8)'!AA93</f>
        <v>0</v>
      </c>
      <c r="AD28" s="269">
        <f>'Operating Detail (8)'!AB93</f>
        <v>0</v>
      </c>
      <c r="AE28" s="271">
        <f>'Operating Detail (8)'!AC93</f>
        <v>0</v>
      </c>
      <c r="AF28" s="268">
        <f>'Operating Detail (8)'!AD93</f>
        <v>0</v>
      </c>
      <c r="AG28" s="269">
        <f>'Operating Detail (8)'!AE93</f>
        <v>0</v>
      </c>
      <c r="AH28" s="271">
        <f>'Operating Detail (8)'!AF93</f>
        <v>0</v>
      </c>
      <c r="AI28" s="256">
        <f t="shared" ref="AI28:AK30" si="5">SUM(E28,H28,K28,N28,Q28,T28,W28,Z28,AC28,AF28)</f>
        <v>0</v>
      </c>
      <c r="AJ28" s="257">
        <f t="shared" si="5"/>
        <v>0</v>
      </c>
      <c r="AK28" s="40">
        <f t="shared" si="5"/>
        <v>0</v>
      </c>
    </row>
    <row r="29" spans="1:38">
      <c r="A29" s="1202" t="s">
        <v>286</v>
      </c>
      <c r="B29" s="1202"/>
      <c r="C29" s="1202"/>
      <c r="D29" s="1202"/>
      <c r="E29" s="273">
        <f>'Operating Detail (8)'!C104</f>
        <v>0</v>
      </c>
      <c r="F29" s="269">
        <f>'Operating Detail (8)'!D104</f>
        <v>0</v>
      </c>
      <c r="G29" s="271">
        <f>'Operating Detail (8)'!E104</f>
        <v>0</v>
      </c>
      <c r="H29" s="274">
        <f>'Operating Detail (8)'!F104</f>
        <v>0</v>
      </c>
      <c r="I29" s="269">
        <f>'Operating Detail (8)'!G104</f>
        <v>0</v>
      </c>
      <c r="J29" s="271">
        <f>'Operating Detail (8)'!H104</f>
        <v>0</v>
      </c>
      <c r="K29" s="274">
        <f>'Operating Detail (8)'!I104</f>
        <v>0</v>
      </c>
      <c r="L29" s="269">
        <f>'Operating Detail (8)'!J104</f>
        <v>0</v>
      </c>
      <c r="M29" s="270">
        <f>'Operating Detail (8)'!K104</f>
        <v>0</v>
      </c>
      <c r="N29" s="273">
        <f>'Operating Detail (8)'!L104</f>
        <v>0</v>
      </c>
      <c r="O29" s="269">
        <f>'Operating Detail (8)'!M104</f>
        <v>0</v>
      </c>
      <c r="P29" s="271">
        <f>'Operating Detail (8)'!N104</f>
        <v>0</v>
      </c>
      <c r="Q29" s="273">
        <f>'Operating Detail (8)'!O104</f>
        <v>0</v>
      </c>
      <c r="R29" s="269">
        <f>'Operating Detail (8)'!P104</f>
        <v>0</v>
      </c>
      <c r="S29" s="271">
        <f>'Operating Detail (8)'!Q104</f>
        <v>0</v>
      </c>
      <c r="T29" s="274">
        <f>'Operating Detail (8)'!R104</f>
        <v>0</v>
      </c>
      <c r="U29" s="269">
        <f>'Operating Detail (8)'!S104</f>
        <v>0</v>
      </c>
      <c r="V29" s="270">
        <f>'Operating Detail (8)'!T104</f>
        <v>0</v>
      </c>
      <c r="W29" s="273">
        <f>'Operating Detail (8)'!U104</f>
        <v>0</v>
      </c>
      <c r="X29" s="269">
        <f>'Operating Detail (8)'!V104</f>
        <v>0</v>
      </c>
      <c r="Y29" s="271">
        <f>'Operating Detail (8)'!W104</f>
        <v>0</v>
      </c>
      <c r="Z29" s="273">
        <f>'Operating Detail (8)'!X104</f>
        <v>0</v>
      </c>
      <c r="AA29" s="269">
        <f>'Operating Detail (8)'!Y104</f>
        <v>0</v>
      </c>
      <c r="AB29" s="271">
        <f>'Operating Detail (8)'!Z104</f>
        <v>0</v>
      </c>
      <c r="AC29" s="273">
        <f>'Operating Detail (8)'!AA104</f>
        <v>0</v>
      </c>
      <c r="AD29" s="269">
        <f>'Operating Detail (8)'!AB104</f>
        <v>0</v>
      </c>
      <c r="AE29" s="271">
        <f>'Operating Detail (8)'!AC104</f>
        <v>0</v>
      </c>
      <c r="AF29" s="273">
        <f>'Operating Detail (8)'!AD104</f>
        <v>0</v>
      </c>
      <c r="AG29" s="269">
        <f>'Operating Detail (8)'!AE104</f>
        <v>0</v>
      </c>
      <c r="AH29" s="271">
        <f>'Operating Detail (8)'!AF104</f>
        <v>0</v>
      </c>
      <c r="AI29" s="256">
        <f t="shared" si="5"/>
        <v>0</v>
      </c>
      <c r="AJ29" s="257">
        <f t="shared" si="5"/>
        <v>0</v>
      </c>
      <c r="AK29" s="40">
        <f t="shared" si="5"/>
        <v>0</v>
      </c>
    </row>
    <row r="30" spans="1:38" s="32" customFormat="1">
      <c r="A30" s="1202" t="s">
        <v>287</v>
      </c>
      <c r="B30" s="1202"/>
      <c r="C30" s="1202"/>
      <c r="D30" s="1202"/>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4" t="s">
        <v>270</v>
      </c>
      <c r="B31" s="1194"/>
      <c r="C31" s="1194"/>
      <c r="D31" s="1194"/>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7"/>
      <c r="B32" s="1307"/>
      <c r="C32" s="1307"/>
      <c r="D32" s="1307"/>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9" t="s">
        <v>271</v>
      </c>
      <c r="B33" s="1308"/>
      <c r="C33" s="1308"/>
      <c r="D33" s="1308"/>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7" t="str">
        <f>IF('Summary - SS'!A27:D27&lt;&gt;"",'Summary - SS'!A27:D27,"")</f>
        <v>Prop C</v>
      </c>
      <c r="B34" s="1448"/>
      <c r="C34" s="1448"/>
      <c r="D34" s="1448"/>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7" t="str">
        <f>IF('Summary - SS'!A28:D28&lt;&gt;"",'Summary - SS'!A28:D28,"")</f>
        <v>Prop C - One Time</v>
      </c>
      <c r="B35" s="1448"/>
      <c r="C35" s="1448"/>
      <c r="D35" s="1448"/>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7" t="str">
        <f>IF('Summary - SS'!A29:D29&lt;&gt;"",'Summary - SS'!A29:D29,"")</f>
        <v>Prop C - Start Up</v>
      </c>
      <c r="B36" s="1448"/>
      <c r="C36" s="1448"/>
      <c r="D36" s="1448"/>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7" t="str">
        <f>IF('Summary - SS'!A30:D30&lt;&gt;"",'Summary - SS'!A30:D30,"")</f>
        <v/>
      </c>
      <c r="B37" s="1448"/>
      <c r="C37" s="1448"/>
      <c r="D37" s="1448"/>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7" t="str">
        <f>IF('Summary - SS'!A31:D31&lt;&gt;"",'Summary - SS'!A31:D31,"")</f>
        <v/>
      </c>
      <c r="B38" s="1448"/>
      <c r="C38" s="1448"/>
      <c r="D38" s="1448"/>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7" t="str">
        <f>IF('Summary - SS'!A32:D32&lt;&gt;"",'Summary - SS'!A32:D32,"")</f>
        <v/>
      </c>
      <c r="B39" s="1448"/>
      <c r="C39" s="1448"/>
      <c r="D39" s="1448"/>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7" t="str">
        <f>IF('Summary - SS'!A33:D33&lt;&gt;"",'Summary - SS'!A33:D33,"")</f>
        <v/>
      </c>
      <c r="B40" s="1448"/>
      <c r="C40" s="1448"/>
      <c r="D40" s="1448"/>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7" t="str">
        <f>IF('Summary - SS'!A34:D34&lt;&gt;"",'Summary - SS'!A34:D34,"")</f>
        <v/>
      </c>
      <c r="B41" s="1448"/>
      <c r="C41" s="1448"/>
      <c r="D41" s="1448"/>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7" t="str">
        <f>IF('Summary - SS'!A35:D35&lt;&gt;"",'Summary - SS'!A35:D35,"")</f>
        <v/>
      </c>
      <c r="B42" s="1448"/>
      <c r="C42" s="1448"/>
      <c r="D42" s="1448"/>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7" t="str">
        <f>IF('Summary - SS'!A36:D36&lt;&gt;"",'Summary - SS'!A36:D36,"")</f>
        <v/>
      </c>
      <c r="B43" s="1448"/>
      <c r="C43" s="1448"/>
      <c r="D43" s="1448"/>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7" t="str">
        <f>IF('Summary - SS'!A37:D37&lt;&gt;"",'Summary - SS'!A37:D37,"")</f>
        <v/>
      </c>
      <c r="B44" s="1448"/>
      <c r="C44" s="1448"/>
      <c r="D44" s="1448"/>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7" t="str">
        <f>IF('Summary - SS'!A38:D38&lt;&gt;"",'Summary - SS'!A38:D38,"")</f>
        <v/>
      </c>
      <c r="B45" s="1448"/>
      <c r="C45" s="1448"/>
      <c r="D45" s="1448"/>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7" t="str">
        <f>IF('Summary - SS'!A39:D39&lt;&gt;"",'Summary - SS'!A39:D39,"")</f>
        <v/>
      </c>
      <c r="B46" s="1448"/>
      <c r="C46" s="1448"/>
      <c r="D46" s="1448"/>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7" t="str">
        <f>IF('Summary - SS'!A40:D40&lt;&gt;"",'Summary - SS'!A40:D40,"")</f>
        <v/>
      </c>
      <c r="B47" s="1448"/>
      <c r="C47" s="1448"/>
      <c r="D47" s="1448"/>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7" t="str">
        <f>IF('Summary - SS'!A41:D41&lt;&gt;"",'Summary - SS'!A41:D41,"")</f>
        <v/>
      </c>
      <c r="B48" s="1448"/>
      <c r="C48" s="1448"/>
      <c r="D48" s="1448"/>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7" t="str">
        <f>IF('Summary - SS'!A42:D42&lt;&gt;"",'Summary - SS'!A42:D42,"")</f>
        <v/>
      </c>
      <c r="B49" s="1448"/>
      <c r="C49" s="1448"/>
      <c r="D49" s="1448"/>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7" t="str">
        <f>IF('Summary - SS'!A43:D43&lt;&gt;"",'Summary - SS'!A43:D43,"")</f>
        <v/>
      </c>
      <c r="B50" s="1448"/>
      <c r="C50" s="1448"/>
      <c r="D50" s="1448"/>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7" t="str">
        <f>IF('Summary - SS'!A44:D44&lt;&gt;"",'Summary - SS'!A44:D44,"")</f>
        <v/>
      </c>
      <c r="B51" s="1448"/>
      <c r="C51" s="1448"/>
      <c r="D51" s="1448"/>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7" t="str">
        <f>IF('Summary - SS'!A45:D45&lt;&gt;"",'Summary - SS'!A45:D45,"")</f>
        <v/>
      </c>
      <c r="B52" s="1448"/>
      <c r="C52" s="1448"/>
      <c r="D52" s="1448"/>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5" t="s">
        <v>272</v>
      </c>
      <c r="B53" s="1456"/>
      <c r="C53" s="1456"/>
      <c r="D53" s="1456"/>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7"/>
      <c r="B54" s="1307"/>
      <c r="C54" s="1307"/>
      <c r="D54" s="1307"/>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8" t="s">
        <v>273</v>
      </c>
      <c r="B55" s="1308"/>
      <c r="C55" s="1308"/>
      <c r="D55" s="1308"/>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24" t="str">
        <f>IF('Summary - SS'!A49:D49&lt;&gt;"",'Summary - SS'!A49:D49,"")</f>
        <v/>
      </c>
      <c r="B56" s="1324"/>
      <c r="C56" s="1324"/>
      <c r="D56" s="1324"/>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24" t="str">
        <f>IF('Summary - SS'!A50:D50&lt;&gt;"",'Summary - SS'!A50:D50,"")</f>
        <v/>
      </c>
      <c r="B57" s="1324"/>
      <c r="C57" s="1324"/>
      <c r="D57" s="1324"/>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24" t="str">
        <f>IF('Summary - SS'!A51:D51&lt;&gt;"",'Summary - SS'!A51:D51,"")</f>
        <v/>
      </c>
      <c r="B58" s="1324"/>
      <c r="C58" s="1324"/>
      <c r="D58" s="1324"/>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194" t="str">
        <f>IF('Summary - SS'!A52:D52&lt;&gt;"",'Summary - SS'!A52:D52,"")</f>
        <v/>
      </c>
      <c r="B59" s="1194"/>
      <c r="C59" s="1194"/>
      <c r="D59" s="1194"/>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4" t="s">
        <v>274</v>
      </c>
      <c r="B60" s="1194"/>
      <c r="C60" s="1194"/>
      <c r="D60" s="1194"/>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4"/>
      <c r="B61" s="1194"/>
      <c r="C61" s="1194"/>
      <c r="D61" s="1194"/>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4" t="s">
        <v>275</v>
      </c>
      <c r="B62" s="1194"/>
      <c r="C62" s="1194"/>
      <c r="D62" s="1194"/>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2" t="s">
        <v>276</v>
      </c>
      <c r="B63" s="1202"/>
      <c r="C63" s="1202"/>
      <c r="D63" s="1202"/>
      <c r="E63" s="371">
        <f>IF(AND(E62-E31&gt;-2,E62-E31&lt;2),0,E62-E31)</f>
        <v>0</v>
      </c>
      <c r="F63" s="373"/>
      <c r="G63" s="372">
        <f>IF(AND(G62-G31&gt;-2,G62-G31&lt;2),0,G62-G31)</f>
        <v>0</v>
      </c>
      <c r="H63" s="472">
        <f>IF(AND(H62-H31&gt;-2,H62-H31&lt;2),0,H62-H31)</f>
        <v>0</v>
      </c>
      <c r="I63" s="470"/>
      <c r="J63" s="471">
        <f>IF(AND(J62-J31&gt;-2,J62-J31&lt;2),0,J62-J31)</f>
        <v>0</v>
      </c>
      <c r="K63" s="472">
        <f>IF(AND(K62-K31&gt;-2,K62-K31&lt;2),0,K62-K31)</f>
        <v>0</v>
      </c>
      <c r="L63" s="470"/>
      <c r="M63" s="473">
        <f>IF(AND(M62-M31&gt;-2,M62-M31&lt;2),0,M62-M31)</f>
        <v>0</v>
      </c>
      <c r="N63" s="469">
        <f>IF(AND(N62-N31&gt;-2,N62-N31&lt;2),0,N62-N31)</f>
        <v>0</v>
      </c>
      <c r="O63" s="470"/>
      <c r="P63" s="471">
        <f>IF(AND(P62-P31&gt;-2,P62-P31&lt;2),0,P62-P31)</f>
        <v>0</v>
      </c>
      <c r="Q63" s="469">
        <f>IF(AND(Q62-Q31&gt;-2,Q62-Q31&lt;2),0,Q62-Q31)</f>
        <v>0</v>
      </c>
      <c r="R63" s="470"/>
      <c r="S63" s="471">
        <f>IF(AND(S62-S31&gt;-2,S62-S31&lt;2),0,S62-S31)</f>
        <v>0</v>
      </c>
      <c r="T63" s="472">
        <f>IF(AND(T62-T31&gt;-2,T62-T31&lt;2),0,T62-T31)</f>
        <v>0</v>
      </c>
      <c r="U63" s="470"/>
      <c r="V63" s="473">
        <f>IF(AND(V62-V31&gt;-2,V62-V31&lt;2),0,V62-V31)</f>
        <v>0</v>
      </c>
      <c r="W63" s="469">
        <f>IF(AND(W62-W31&gt;-2,W62-W31&lt;2),0,W62-W31)</f>
        <v>0</v>
      </c>
      <c r="X63" s="470"/>
      <c r="Y63" s="471">
        <f>IF(AND(Y62-Y31&gt;-2,Y62-Y31&lt;2),0,Y62-Y31)</f>
        <v>0</v>
      </c>
      <c r="Z63" s="469">
        <f>IF(AND(Z62-Z31&gt;-2,Z62-Z31&lt;2),0,Z62-Z31)</f>
        <v>0</v>
      </c>
      <c r="AA63" s="470"/>
      <c r="AB63" s="471">
        <f>IF(AND(AB62-AB31&gt;-2,AB62-AB31&lt;2),0,AB62-AB31)</f>
        <v>0</v>
      </c>
      <c r="AC63" s="469">
        <f>IF(AND(AC62-AC31&gt;-2,AC62-AC31&lt;2),0,AC62-AC31)</f>
        <v>0</v>
      </c>
      <c r="AD63" s="470"/>
      <c r="AE63" s="471">
        <f>IF(AND(AE62-AE31&gt;-2,AE62-AE31&lt;2),0,AE62-AE31)</f>
        <v>0</v>
      </c>
      <c r="AF63" s="469">
        <f>IF(AND(AF62-AF31&gt;-2,AF62-AF31&lt;2),0,AF62-AF31)</f>
        <v>0</v>
      </c>
      <c r="AG63" s="470"/>
      <c r="AH63" s="471">
        <f>IF(AND(AH62-AH31&gt;-2,AH62-AH31&lt;2),0,AH62-AH31)</f>
        <v>0</v>
      </c>
      <c r="AI63" s="474">
        <f>IF(AND(AI62-AI31&gt;-4,AI62-AI31&lt;4),0,AI62-AI31)</f>
        <v>0</v>
      </c>
      <c r="AJ63" s="401"/>
      <c r="AK63" s="475">
        <f>IF(AND(AK62-AK31&gt;-4,AK62-AK31&lt;4),0,AK62-AK31)</f>
        <v>0</v>
      </c>
      <c r="AL63" s="46"/>
      <c r="AM63" s="46"/>
    </row>
    <row r="64" spans="1:39" ht="13"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49999999999999" customHeight="1">
      <c r="A65" s="62"/>
      <c r="B65" s="62"/>
      <c r="C65" s="62"/>
      <c r="D65" s="62"/>
      <c r="E65" s="56"/>
      <c r="AH65" s="52"/>
      <c r="AI65" s="52"/>
    </row>
    <row r="66" spans="1:35" ht="20.149999999999999" customHeight="1">
      <c r="A66" s="62"/>
      <c r="B66" s="62"/>
      <c r="C66" s="62"/>
      <c r="D66" s="62"/>
      <c r="E66" s="56"/>
      <c r="AH66" s="52"/>
      <c r="AI66" s="52"/>
    </row>
    <row r="67" spans="1:35">
      <c r="A67" s="808" t="s">
        <v>278</v>
      </c>
      <c r="B67" s="1699" t="str">
        <f>IF('Summary - SS'!B60:D60&lt;&gt;"",'Summary - SS'!B60:D60,"")</f>
        <v/>
      </c>
      <c r="C67" s="1699"/>
      <c r="D67" s="1699"/>
      <c r="E67" s="56"/>
    </row>
    <row r="68" spans="1:35">
      <c r="A68" s="808" t="s">
        <v>279</v>
      </c>
      <c r="B68" s="1699" t="str">
        <f>IF('Summary - SS'!B61:D61&lt;&gt;"",'Summary - SS'!B61:D61,"")</f>
        <v/>
      </c>
      <c r="C68" s="1699"/>
      <c r="D68" s="1699"/>
      <c r="E68" s="56"/>
    </row>
    <row r="69" spans="1:35" ht="17.25" customHeight="1">
      <c r="A69" s="808" t="s">
        <v>280</v>
      </c>
      <c r="B69" s="1699" t="str">
        <f>IF('Summary - SS'!B62:D62&lt;&gt;"",'Summary - SS'!B62:D62,"")</f>
        <v/>
      </c>
      <c r="C69" s="1699"/>
      <c r="D69" s="1699"/>
      <c r="E69" s="56"/>
      <c r="AH69" s="53"/>
    </row>
    <row r="70" spans="1:35" ht="17.25" customHeight="1">
      <c r="A70" s="808" t="s">
        <v>281</v>
      </c>
      <c r="B70" s="1699" t="str">
        <f>IF('Summary - SS'!B63:D63&lt;&gt;"",'Summary - SS'!B63:D63,"")</f>
        <v/>
      </c>
      <c r="C70" s="1699"/>
      <c r="D70" s="1699"/>
      <c r="E70" s="56"/>
      <c r="AH70" s="53"/>
    </row>
    <row r="71" spans="1:35" ht="15.75" customHeight="1">
      <c r="A71" s="1194"/>
      <c r="B71" s="1194"/>
      <c r="C71" s="1194"/>
      <c r="D71" s="830"/>
      <c r="E71" s="189"/>
    </row>
    <row r="72" spans="1:35">
      <c r="A72" s="1584" t="s">
        <v>282</v>
      </c>
      <c r="B72" s="1585"/>
      <c r="C72" s="1586" t="e">
        <f>_xlfn.SINGLE('Summary - SS'!#REF!)</f>
        <v>#REF!</v>
      </c>
      <c r="D72" s="1587"/>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45566</v>
      </c>
      <c r="H88" s="50" t="e">
        <f>'Summary - SS'!#REF!</f>
        <v>#REF!</v>
      </c>
      <c r="I88" s="50" t="e">
        <f>'Summary - SS'!#REF!</f>
        <v>#REF!</v>
      </c>
      <c r="J88" s="50">
        <f>'Summary - SS'!F80</f>
        <v>45839</v>
      </c>
      <c r="K88" s="50" t="e">
        <f>'Summary - SS'!#REF!</f>
        <v>#REF!</v>
      </c>
      <c r="L88" s="50" t="e">
        <f>'Summary - SS'!#REF!</f>
        <v>#REF!</v>
      </c>
      <c r="M88" s="50">
        <f>'Summary - SS'!G80</f>
        <v>46204</v>
      </c>
      <c r="N88" s="50" t="e">
        <f>'Summary - SS'!#REF!</f>
        <v>#REF!</v>
      </c>
      <c r="O88" s="50" t="e">
        <f>'Summary - SS'!#REF!</f>
        <v>#REF!</v>
      </c>
      <c r="P88" s="50">
        <f>'Summary - SS'!H80</f>
        <v>46569</v>
      </c>
      <c r="Q88" s="50" t="e">
        <f>'Summary - SS'!#REF!</f>
        <v>#REF!</v>
      </c>
      <c r="R88" s="50" t="e">
        <f>'Summary - SS'!#REF!</f>
        <v>#REF!</v>
      </c>
      <c r="S88" s="50">
        <f>'Summary - SS'!I80</f>
        <v>46935</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45566</v>
      </c>
      <c r="AJ88" s="50">
        <f>$B$6</f>
        <v>45566</v>
      </c>
      <c r="AK88" s="50">
        <f>$B$6</f>
        <v>45566</v>
      </c>
    </row>
    <row r="89" spans="1:37" ht="13.5" customHeight="1">
      <c r="A89" s="49" t="s">
        <v>233</v>
      </c>
      <c r="B89" s="49"/>
      <c r="C89" s="49"/>
      <c r="D89" s="49"/>
      <c r="E89" s="50" t="e">
        <f>'Summary - SS'!#REF!</f>
        <v>#REF!</v>
      </c>
      <c r="F89" s="50" t="e">
        <f>'Summary - SS'!#REF!</f>
        <v>#REF!</v>
      </c>
      <c r="G89" s="50">
        <f>'Summary - SS'!E81</f>
        <v>45838</v>
      </c>
      <c r="H89" s="50" t="e">
        <f>'Summary - SS'!#REF!</f>
        <v>#REF!</v>
      </c>
      <c r="I89" s="50" t="e">
        <f>'Summary - SS'!#REF!</f>
        <v>#REF!</v>
      </c>
      <c r="J89" s="50">
        <f>'Summary - SS'!F81</f>
        <v>46203</v>
      </c>
      <c r="K89" s="50" t="e">
        <f>'Summary - SS'!#REF!</f>
        <v>#REF!</v>
      </c>
      <c r="L89" s="50" t="e">
        <f>'Summary - SS'!#REF!</f>
        <v>#REF!</v>
      </c>
      <c r="M89" s="50">
        <f>'Summary - SS'!G81</f>
        <v>46568</v>
      </c>
      <c r="N89" s="50" t="e">
        <f>'Summary - SS'!#REF!</f>
        <v>#REF!</v>
      </c>
      <c r="O89" s="50" t="e">
        <f>'Summary - SS'!#REF!</f>
        <v>#REF!</v>
      </c>
      <c r="P89" s="50">
        <f>'Summary - SS'!H81</f>
        <v>46934</v>
      </c>
      <c r="Q89" s="50" t="e">
        <f>'Summary - SS'!#REF!</f>
        <v>#REF!</v>
      </c>
      <c r="R89" s="50" t="e">
        <f>'Summary - SS'!#REF!</f>
        <v>#REF!</v>
      </c>
      <c r="S89" s="50">
        <f>'Summary - SS'!I81</f>
        <v>47299</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47391</v>
      </c>
      <c r="AJ89" s="50">
        <f t="shared" ref="AJ89:AK89" si="60">DATE(YEAR(AJ88)+$D$5,MONTH(AJ88),DAY(AJ88))-1</f>
        <v>47391</v>
      </c>
      <c r="AK89" s="50">
        <f t="shared" si="60"/>
        <v>47391</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10/1/2024</v>
      </c>
      <c r="AJ92" s="33" t="str">
        <f>TEXT($B$6,"m/d/yyyy")</f>
        <v>10/1/2024</v>
      </c>
      <c r="AK92" s="33" t="str">
        <f>TEXT($B$6,"m/d/yyyy")</f>
        <v>10/1/2024</v>
      </c>
    </row>
    <row r="93" spans="1:37">
      <c r="AI93" s="33" t="str">
        <f>TEXT($C$5,"m/d/yyyy")</f>
        <v>6/30/2029</v>
      </c>
      <c r="AJ93" s="33" t="str">
        <f t="shared" ref="AJ93:AK93" si="63">TEXT($C$5,"m/d/yyyy")</f>
        <v>6/30/2029</v>
      </c>
      <c r="AK93" s="33" t="str">
        <f t="shared" si="63"/>
        <v>6/30/2029</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173" priority="49">
      <formula>LEN(TRIM(B7))=0</formula>
    </cfRule>
  </conditionalFormatting>
  <conditionalFormatting sqref="B16">
    <cfRule type="containsBlanks" dxfId="172" priority="36">
      <formula>LEN(TRIM(B16))=0</formula>
    </cfRule>
  </conditionalFormatting>
  <conditionalFormatting sqref="B15:C15">
    <cfRule type="cellIs" dxfId="171" priority="26" operator="lessThan">
      <formula>0</formula>
    </cfRule>
  </conditionalFormatting>
  <conditionalFormatting sqref="B10:D10">
    <cfRule type="cellIs" dxfId="170" priority="6" operator="equal">
      <formula>"New Agreement"</formula>
    </cfRule>
    <cfRule type="cellIs" dxfId="169" priority="7" stopIfTrue="1" operator="equal">
      <formula>"Amendment"</formula>
    </cfRule>
    <cfRule type="cellIs" dxfId="168" priority="8" operator="equal">
      <formula>"Modification"</formula>
    </cfRule>
    <cfRule type="cellIs" dxfId="167" priority="9" operator="equal">
      <formula>"Revision"</formula>
    </cfRule>
    <cfRule type="containsBlanks" dxfId="166" priority="10">
      <formula>LEN(TRIM(B10))=0</formula>
    </cfRule>
  </conditionalFormatting>
  <conditionalFormatting sqref="E26 G26:H26 J26:K26 M26:N26 P26:Q26 S26:T26 V26:W26 Y26:Z26 AB26:AC26 AE26:AF26 AH26">
    <cfRule type="containsBlanks" dxfId="165" priority="33">
      <formula>LEN(TRIM(E26))=0</formula>
    </cfRule>
  </conditionalFormatting>
  <conditionalFormatting sqref="E30 G30:H30 J30:K30 M30:N30 P30:Q30 S30:T30 V30:W30 Y30:Z30 AB30:AC30 AE30:AF30 AH30">
    <cfRule type="containsBlanks" dxfId="164" priority="29">
      <formula>LEN(TRIM(E30))=0</formula>
    </cfRule>
  </conditionalFormatting>
  <conditionalFormatting sqref="E18:AH22">
    <cfRule type="expression" dxfId="163" priority="2">
      <formula>E$87&gt;$D$6</formula>
    </cfRule>
  </conditionalFormatting>
  <conditionalFormatting sqref="E20:AH53">
    <cfRule type="expression" dxfId="162" priority="1">
      <formula>E$90&gt;E$89</formula>
    </cfRule>
  </conditionalFormatting>
  <conditionalFormatting sqref="E23:AH63">
    <cfRule type="expression" dxfId="161" priority="296">
      <formula>E$87&gt;$D$6</formula>
    </cfRule>
  </conditionalFormatting>
  <conditionalFormatting sqref="E30:AH30">
    <cfRule type="expression" dxfId="160" priority="28">
      <formula>COUNTIF($A$34:$D$53,"*HUD*")=0</formula>
    </cfRule>
  </conditionalFormatting>
  <conditionalFormatting sqref="E63:AK63">
    <cfRule type="cellIs" dxfId="159" priority="51" operator="notBetween">
      <formula>-2</formula>
      <formula>2</formula>
    </cfRule>
  </conditionalFormatting>
  <conditionalFormatting sqref="F21 I21 L21 O21 F23:F25 I23:I25 L23:L25 O23:O25 R23:R25 U23:U25 X23:X25 AA23:AA25 AD23:AD25 AG23:AG25 AJ23:AJ25 AJ28:AJ61">
    <cfRule type="cellIs" dxfId="158" priority="59" operator="notEqual">
      <formula>0</formula>
    </cfRule>
  </conditionalFormatting>
  <conditionalFormatting sqref="F28:F62 I28:I62 L28:L62 O28:O62 R28:R62 U28:U62 X28:X62 AA28:AA62 AD28:AD62 AG28:AG62">
    <cfRule type="cellIs" dxfId="157" priority="30" operator="notEqual">
      <formula>0</formula>
    </cfRule>
  </conditionalFormatting>
  <conditionalFormatting sqref="H54:AH63 E63:AH63 E54:G62">
    <cfRule type="expression" dxfId="156" priority="239">
      <formula>E$90&gt;E$89</formula>
    </cfRule>
  </conditionalFormatting>
  <conditionalFormatting sqref="Q32:Q33">
    <cfRule type="cellIs" dxfId="155" priority="4" operator="notEqual">
      <formula>0</formula>
    </cfRule>
  </conditionalFormatting>
  <conditionalFormatting sqref="Q54:Q55">
    <cfRule type="cellIs" dxfId="154" priority="5" operator="notEqual">
      <formula>0</formula>
    </cfRule>
  </conditionalFormatting>
  <conditionalFormatting sqref="AJ62:AJ63 F63 I63 L63 O63 R63 U63 X63 AA63 AD63 AG63">
    <cfRule type="cellIs" dxfId="153"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51" customWidth="1"/>
    <col min="2" max="2" width="44.453125" style="293" customWidth="1"/>
    <col min="3" max="3" width="14.7265625" style="251" customWidth="1" outlineLevel="1"/>
    <col min="4" max="5" width="11" style="251" customWidth="1" outlineLevel="1"/>
    <col min="6" max="6" width="11" style="251" customWidth="1"/>
    <col min="7" max="7" width="15.7265625" style="251" customWidth="1" outlineLevel="1"/>
    <col min="8" max="8" width="15.7265625" style="292" customWidth="1" outlineLevel="1"/>
    <col min="9" max="9" width="15.7265625" style="251" customWidth="1"/>
    <col min="10" max="10" width="15.7265625" style="251" customWidth="1" outlineLevel="1"/>
    <col min="11" max="12" width="11" style="251" customWidth="1" outlineLevel="1"/>
    <col min="13" max="13" width="11" style="251" customWidth="1"/>
    <col min="14" max="14" width="15.7265625" style="251" customWidth="1" outlineLevel="1"/>
    <col min="15" max="15" width="15.7265625" style="292" customWidth="1" outlineLevel="1"/>
    <col min="16" max="16" width="15.7265625" style="251" customWidth="1"/>
    <col min="17" max="17" width="15.7265625" style="251" customWidth="1" outlineLevel="1"/>
    <col min="18" max="19" width="11" style="251" customWidth="1" outlineLevel="1"/>
    <col min="20" max="20" width="11" style="251" customWidth="1"/>
    <col min="21" max="21" width="15.7265625" style="251" customWidth="1" outlineLevel="1"/>
    <col min="22" max="22" width="15.7265625" style="292" customWidth="1" outlineLevel="1"/>
    <col min="23" max="23" width="15.7265625" style="251" customWidth="1"/>
    <col min="24" max="24" width="15.7265625" style="251" customWidth="1" outlineLevel="1"/>
    <col min="25" max="26" width="11" style="251" customWidth="1" outlineLevel="1"/>
    <col min="27" max="27" width="11" style="251" customWidth="1"/>
    <col min="28" max="28" width="15.7265625" style="251" customWidth="1" outlineLevel="1"/>
    <col min="29" max="29" width="15.7265625" style="292" customWidth="1" outlineLevel="1"/>
    <col min="30" max="30" width="15.7265625" style="251" customWidth="1"/>
    <col min="31" max="31" width="15.7265625" style="251" customWidth="1" outlineLevel="1"/>
    <col min="32" max="33" width="11" style="251" customWidth="1" outlineLevel="1"/>
    <col min="34" max="34" width="11" style="251" customWidth="1"/>
    <col min="35" max="35" width="15.7265625" style="251" customWidth="1" outlineLevel="1"/>
    <col min="36" max="36" width="15.7265625" style="292" customWidth="1" outlineLevel="1"/>
    <col min="37" max="37" width="15.7265625" style="251" customWidth="1"/>
    <col min="38" max="38" width="15.7265625" style="251" customWidth="1" outlineLevel="1"/>
    <col min="39" max="40" width="11" style="251" customWidth="1" outlineLevel="1"/>
    <col min="41" max="41" width="11" style="251" customWidth="1"/>
    <col min="42" max="42" width="15.7265625" style="251" customWidth="1" outlineLevel="1"/>
    <col min="43" max="43" width="15.7265625" style="292" customWidth="1" outlineLevel="1"/>
    <col min="44" max="44" width="15.7265625" style="251" customWidth="1"/>
    <col min="45" max="45" width="15.7265625" style="251" customWidth="1" outlineLevel="1"/>
    <col min="46" max="47" width="11" style="251" customWidth="1" outlineLevel="1"/>
    <col min="48" max="48" width="11" style="251" customWidth="1"/>
    <col min="49" max="49" width="15.7265625" style="251" customWidth="1" outlineLevel="1"/>
    <col min="50" max="50" width="15.7265625" style="292" customWidth="1" outlineLevel="1"/>
    <col min="51" max="51" width="15.7265625" style="251" customWidth="1"/>
    <col min="52" max="52" width="15.7265625" style="251" customWidth="1" outlineLevel="1"/>
    <col min="53" max="54" width="11" style="251" customWidth="1" outlineLevel="1"/>
    <col min="55" max="55" width="11" style="251" customWidth="1"/>
    <col min="56" max="56" width="15.7265625" style="251" customWidth="1" outlineLevel="1"/>
    <col min="57" max="57" width="15.7265625" style="292" customWidth="1" outlineLevel="1"/>
    <col min="58" max="58" width="15.7265625" style="251" customWidth="1"/>
    <col min="59" max="59" width="15.7265625" style="251" customWidth="1" outlineLevel="1"/>
    <col min="60" max="61" width="11" style="251" customWidth="1" outlineLevel="1"/>
    <col min="62" max="62" width="11" style="251" customWidth="1"/>
    <col min="63" max="63" width="15.7265625" style="251" customWidth="1" outlineLevel="1"/>
    <col min="64" max="64" width="15.7265625" style="292" customWidth="1" outlineLevel="1"/>
    <col min="65" max="65" width="15.7265625" style="251" customWidth="1"/>
    <col min="66" max="66" width="15.7265625" style="56" customWidth="1" outlineLevel="1"/>
    <col min="67" max="67" width="12.54296875" style="56" customWidth="1" outlineLevel="1"/>
    <col min="68" max="68" width="9.7265625" style="66" customWidth="1" outlineLevel="1"/>
    <col min="69" max="69" width="10.26953125" style="251" customWidth="1"/>
    <col min="70" max="71" width="17.7265625" style="251" customWidth="1" outlineLevel="1"/>
    <col min="72" max="72" width="17.7265625" style="251" customWidth="1"/>
    <col min="73" max="74" width="17.7265625" style="251" customWidth="1" outlineLevel="1"/>
    <col min="75" max="105" width="17.7265625" style="251" customWidth="1"/>
    <col min="106" max="16384" width="17.7265625" style="251"/>
  </cols>
  <sheetData>
    <row r="1" spans="1:112" s="56" customFormat="1">
      <c r="A1" s="63" t="str">
        <f>'Summary (8)'!A1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(8)'!B3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(8)'!A7</f>
        <v>Provider Name</v>
      </c>
      <c r="B4" s="579">
        <f>'Summary (8)'!B7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(8)'!A8</f>
        <v>Program</v>
      </c>
      <c r="B5" s="579" t="str">
        <f>'Summary (8)'!B8</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(8)'!A9</f>
        <v>F$P Contract ID#</v>
      </c>
      <c r="B6" s="507" t="e">
        <f>'Summary (8)'!B9</f>
        <v>#REF!</v>
      </c>
      <c r="BN6" s="1588"/>
      <c r="BO6" s="1588"/>
      <c r="BP6" s="1588"/>
    </row>
    <row r="7" spans="1:112" s="70" customFormat="1">
      <c r="A7" s="229" t="s">
        <v>283</v>
      </c>
      <c r="B7" s="584">
        <f>'Summary (8)'!B12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 thickBot="1">
      <c r="A9" s="251"/>
      <c r="B9" s="134"/>
      <c r="C9" s="1589" t="e">
        <f>'Summary (8)'!H17</f>
        <v>#REF!</v>
      </c>
      <c r="D9" s="1589"/>
      <c r="E9" s="1589"/>
      <c r="F9" s="1589"/>
      <c r="G9" s="1589"/>
      <c r="H9" s="1589"/>
      <c r="I9" s="1589"/>
      <c r="J9" s="1589" t="e">
        <f>'Summary (8)'!K17</f>
        <v>#REF!</v>
      </c>
      <c r="K9" s="1589"/>
      <c r="L9" s="1589"/>
      <c r="M9" s="1589"/>
      <c r="N9" s="1589"/>
      <c r="O9" s="1589"/>
      <c r="P9" s="1589"/>
      <c r="Q9" s="1589" t="e">
        <f>'Summary (8)'!N17</f>
        <v>#REF!</v>
      </c>
      <c r="R9" s="1589"/>
      <c r="S9" s="1589"/>
      <c r="T9" s="1589"/>
      <c r="U9" s="1589"/>
      <c r="V9" s="1589"/>
      <c r="W9" s="1589"/>
      <c r="X9" s="1589" t="e">
        <f>'Summary (8)'!Q17</f>
        <v>#REF!</v>
      </c>
      <c r="Y9" s="1589"/>
      <c r="Z9" s="1589"/>
      <c r="AA9" s="1589"/>
      <c r="AB9" s="1589"/>
      <c r="AC9" s="1589"/>
      <c r="AD9" s="1589"/>
      <c r="AE9" s="1589" t="e">
        <f>'Summary (8)'!T17</f>
        <v>#REF!</v>
      </c>
      <c r="AF9" s="1589"/>
      <c r="AG9" s="1589"/>
      <c r="AH9" s="1589"/>
      <c r="AI9" s="1589"/>
      <c r="AJ9" s="1589"/>
      <c r="AK9" s="1589"/>
      <c r="AL9" s="1589" t="e">
        <f>'Summary (8)'!W17</f>
        <v>#REF!</v>
      </c>
      <c r="AM9" s="1589"/>
      <c r="AN9" s="1589"/>
      <c r="AO9" s="1589"/>
      <c r="AP9" s="1589"/>
      <c r="AQ9" s="1589"/>
      <c r="AR9" s="1589"/>
      <c r="AS9" s="1589" t="e">
        <f>'Summary (8)'!Z17</f>
        <v>#REF!</v>
      </c>
      <c r="AT9" s="1589"/>
      <c r="AU9" s="1589"/>
      <c r="AV9" s="1589"/>
      <c r="AW9" s="1589"/>
      <c r="AX9" s="1589"/>
      <c r="AY9" s="1589"/>
      <c r="AZ9" s="1589" t="e">
        <f>'Summary (8)'!AC17</f>
        <v>#REF!</v>
      </c>
      <c r="BA9" s="1589"/>
      <c r="BB9" s="1589"/>
      <c r="BC9" s="1589"/>
      <c r="BD9" s="1589"/>
      <c r="BE9" s="1589"/>
      <c r="BF9" s="1589"/>
      <c r="BG9" s="1589" t="e">
        <f>'Summary (8)'!AF17</f>
        <v>#REF!</v>
      </c>
      <c r="BH9" s="1589"/>
      <c r="BI9" s="1589"/>
      <c r="BJ9" s="1589"/>
      <c r="BK9" s="1589"/>
      <c r="BL9" s="1589"/>
      <c r="BM9" s="1589"/>
      <c r="BN9" s="1589">
        <f>'Summary (8)'!AM17</f>
        <v>0</v>
      </c>
      <c r="BO9" s="1589"/>
      <c r="BP9" s="1589"/>
      <c r="BQ9" s="1589"/>
      <c r="BR9" s="1589"/>
      <c r="BS9" s="1589"/>
      <c r="BT9" s="1589"/>
    </row>
    <row r="10" spans="1:112" ht="18" customHeight="1">
      <c r="A10" s="1392"/>
      <c r="B10" s="1393"/>
      <c r="C10" s="1410" t="s">
        <v>237</v>
      </c>
      <c r="D10" s="1411"/>
      <c r="E10" s="1411"/>
      <c r="F10" s="1411"/>
      <c r="G10" s="1411"/>
      <c r="H10" s="1411"/>
      <c r="I10" s="1412"/>
      <c r="J10" s="1380" t="s">
        <v>238</v>
      </c>
      <c r="K10" s="1381"/>
      <c r="L10" s="1381"/>
      <c r="M10" s="1381"/>
      <c r="N10" s="1381"/>
      <c r="O10" s="1381"/>
      <c r="P10" s="1382"/>
      <c r="Q10" s="1407" t="s">
        <v>239</v>
      </c>
      <c r="R10" s="1408"/>
      <c r="S10" s="1408"/>
      <c r="T10" s="1408"/>
      <c r="U10" s="1408"/>
      <c r="V10" s="1408"/>
      <c r="W10" s="1409"/>
      <c r="X10" s="1424" t="s">
        <v>240</v>
      </c>
      <c r="Y10" s="1425"/>
      <c r="Z10" s="1425"/>
      <c r="AA10" s="1425"/>
      <c r="AB10" s="1425"/>
      <c r="AC10" s="1425"/>
      <c r="AD10" s="1426"/>
      <c r="AE10" s="1427" t="s">
        <v>241</v>
      </c>
      <c r="AF10" s="1428"/>
      <c r="AG10" s="1428"/>
      <c r="AH10" s="1428"/>
      <c r="AI10" s="1428"/>
      <c r="AJ10" s="1428"/>
      <c r="AK10" s="1429"/>
      <c r="AL10" s="1495" t="s">
        <v>242</v>
      </c>
      <c r="AM10" s="1496"/>
      <c r="AN10" s="1496"/>
      <c r="AO10" s="1496"/>
      <c r="AP10" s="1496"/>
      <c r="AQ10" s="1496"/>
      <c r="AR10" s="1497"/>
      <c r="AS10" s="1498" t="s">
        <v>243</v>
      </c>
      <c r="AT10" s="1499"/>
      <c r="AU10" s="1499"/>
      <c r="AV10" s="1499"/>
      <c r="AW10" s="1499"/>
      <c r="AX10" s="1499"/>
      <c r="AY10" s="1500"/>
      <c r="AZ10" s="1501" t="s">
        <v>244</v>
      </c>
      <c r="BA10" s="1502"/>
      <c r="BB10" s="1502"/>
      <c r="BC10" s="1502"/>
      <c r="BD10" s="1502"/>
      <c r="BE10" s="1502"/>
      <c r="BF10" s="1503"/>
      <c r="BG10" s="1504" t="s">
        <v>245</v>
      </c>
      <c r="BH10" s="1505"/>
      <c r="BI10" s="1505"/>
      <c r="BJ10" s="1505"/>
      <c r="BK10" s="1505"/>
      <c r="BL10" s="1505"/>
      <c r="BM10" s="1506"/>
      <c r="BN10" s="1487" t="s">
        <v>246</v>
      </c>
      <c r="BO10" s="1488"/>
      <c r="BP10" s="1488"/>
      <c r="BQ10" s="1488"/>
      <c r="BR10" s="1488"/>
      <c r="BS10" s="1488"/>
      <c r="BT10" s="1488"/>
      <c r="BU10" s="1590" t="s">
        <v>259</v>
      </c>
      <c r="BV10" s="1591"/>
      <c r="BW10" s="1592"/>
    </row>
    <row r="11" spans="1:112" s="296" customFormat="1" ht="31.5" customHeight="1">
      <c r="A11" s="1394"/>
      <c r="B11" s="1395"/>
      <c r="C11" s="1374" t="s">
        <v>312</v>
      </c>
      <c r="D11" s="1375"/>
      <c r="E11" s="1368" t="s">
        <v>313</v>
      </c>
      <c r="F11" s="1369"/>
      <c r="G11" s="98" t="e">
        <f>'Summary (8)'!E19</f>
        <v>#REF!</v>
      </c>
      <c r="H11" s="316" t="e">
        <f>'Summary (8)'!F19</f>
        <v>#REF!</v>
      </c>
      <c r="I11" s="135" t="e">
        <f>'Summary (8)'!G19</f>
        <v>#REF!</v>
      </c>
      <c r="J11" s="1383" t="s">
        <v>312</v>
      </c>
      <c r="K11" s="1384"/>
      <c r="L11" s="1389" t="s">
        <v>313</v>
      </c>
      <c r="M11" s="1384"/>
      <c r="N11" s="99" t="e">
        <f>'Summary (8)'!H19</f>
        <v>#REF!</v>
      </c>
      <c r="O11" s="317" t="e">
        <f>'Summary (8)'!I19</f>
        <v>#REF!</v>
      </c>
      <c r="P11" s="142" t="e">
        <f>'Summary (8)'!J19</f>
        <v>#REF!</v>
      </c>
      <c r="Q11" s="1413" t="s">
        <v>312</v>
      </c>
      <c r="R11" s="1414"/>
      <c r="S11" s="1419" t="s">
        <v>313</v>
      </c>
      <c r="T11" s="1414"/>
      <c r="U11" s="100" t="e">
        <f>'Summary (8)'!K19</f>
        <v>#REF!</v>
      </c>
      <c r="V11" s="318" t="e">
        <f>'Summary (8)'!L19</f>
        <v>#REF!</v>
      </c>
      <c r="W11" s="145" t="e">
        <f>'Summary (8)'!M19</f>
        <v>#REF!</v>
      </c>
      <c r="X11" s="1362" t="s">
        <v>312</v>
      </c>
      <c r="Y11" s="1363"/>
      <c r="Z11" s="1404" t="s">
        <v>313</v>
      </c>
      <c r="AA11" s="1363"/>
      <c r="AB11" s="101" t="e">
        <f>'Summary (8)'!N19</f>
        <v>#REF!</v>
      </c>
      <c r="AC11" s="319" t="e">
        <f>'Summary (8)'!O19</f>
        <v>#REF!</v>
      </c>
      <c r="AD11" s="148" t="e">
        <f>'Summary (8)'!P19</f>
        <v>#REF!</v>
      </c>
      <c r="AE11" s="1430" t="s">
        <v>312</v>
      </c>
      <c r="AF11" s="1431"/>
      <c r="AG11" s="1436" t="s">
        <v>313</v>
      </c>
      <c r="AH11" s="1431"/>
      <c r="AI11" s="821" t="e">
        <f>'Summary (8)'!Q19</f>
        <v>#REF!</v>
      </c>
      <c r="AJ11" s="320" t="e">
        <f>'Summary (8)'!R19</f>
        <v>#REF!</v>
      </c>
      <c r="AK11" s="151" t="e">
        <f>'Summary (8)'!S19</f>
        <v>#REF!</v>
      </c>
      <c r="AL11" s="1509" t="s">
        <v>312</v>
      </c>
      <c r="AM11" s="1510"/>
      <c r="AN11" s="1524" t="s">
        <v>313</v>
      </c>
      <c r="AO11" s="1510"/>
      <c r="AP11" s="820" t="e">
        <f>'Summary (8)'!T19</f>
        <v>#REF!</v>
      </c>
      <c r="AQ11" s="321" t="e">
        <f>'Summary (8)'!U19</f>
        <v>#REF!</v>
      </c>
      <c r="AR11" s="154" t="e">
        <f>'Summary (8)'!V19</f>
        <v>#REF!</v>
      </c>
      <c r="AS11" s="1527" t="s">
        <v>312</v>
      </c>
      <c r="AT11" s="1528"/>
      <c r="AU11" s="1533" t="s">
        <v>313</v>
      </c>
      <c r="AV11" s="1528"/>
      <c r="AW11" s="818" t="e">
        <f>'Summary (8)'!W19</f>
        <v>#REF!</v>
      </c>
      <c r="AX11" s="322" t="e">
        <f>'Summary (8)'!X19</f>
        <v>#REF!</v>
      </c>
      <c r="AY11" s="157" t="e">
        <f>'Summary (8)'!Y19</f>
        <v>#REF!</v>
      </c>
      <c r="AZ11" s="1536" t="s">
        <v>312</v>
      </c>
      <c r="BA11" s="1537"/>
      <c r="BB11" s="1542" t="s">
        <v>313</v>
      </c>
      <c r="BC11" s="1537"/>
      <c r="BD11" s="823" t="e">
        <f>'Summary (8)'!Z19</f>
        <v>#REF!</v>
      </c>
      <c r="BE11" s="323" t="e">
        <f>'Summary (8)'!AA19</f>
        <v>#REF!</v>
      </c>
      <c r="BF11" s="160" t="e">
        <f>'Summary (8)'!AB19</f>
        <v>#REF!</v>
      </c>
      <c r="BG11" s="1545" t="s">
        <v>312</v>
      </c>
      <c r="BH11" s="1490"/>
      <c r="BI11" s="1489" t="s">
        <v>313</v>
      </c>
      <c r="BJ11" s="1490"/>
      <c r="BK11" s="824" t="e">
        <f>'Summary (8)'!AC19</f>
        <v>#REF!</v>
      </c>
      <c r="BL11" s="324" t="e">
        <f>'Summary (8)'!AD19</f>
        <v>#REF!</v>
      </c>
      <c r="BM11" s="163" t="e">
        <f>'Summary (8)'!AE19</f>
        <v>#REF!</v>
      </c>
      <c r="BN11" s="1515" t="s">
        <v>312</v>
      </c>
      <c r="BO11" s="1516"/>
      <c r="BP11" s="1521" t="s">
        <v>313</v>
      </c>
      <c r="BQ11" s="1516"/>
      <c r="BR11" s="110" t="e">
        <f>'Summary (8)'!AF19</f>
        <v>#REF!</v>
      </c>
      <c r="BS11" s="325" t="e">
        <f>'Summary (8)'!AG19</f>
        <v>#REF!</v>
      </c>
      <c r="BT11" s="692" t="e">
        <f>'Summary (8)'!AH19</f>
        <v>#REF!</v>
      </c>
      <c r="BU11" s="670" t="str">
        <f>'Summary (8)'!AI19</f>
        <v>10/1/2024 - 6/30/2029</v>
      </c>
      <c r="BV11" s="695" t="str">
        <f>'Summary (8)'!AJ19</f>
        <v>10/1/2024 - 6/30/2029</v>
      </c>
      <c r="BW11" s="696" t="str">
        <f>'Summary (8)'!AK19</f>
        <v>10/1/2024 - 6/30/2029</v>
      </c>
    </row>
    <row r="12" spans="1:112" s="296" customFormat="1">
      <c r="A12" s="1394"/>
      <c r="B12" s="1395"/>
      <c r="C12" s="1376"/>
      <c r="D12" s="1377"/>
      <c r="E12" s="1370"/>
      <c r="F12" s="1371"/>
      <c r="G12" s="98" t="e">
        <f>'Summary (8)'!E20</f>
        <v>#REF!</v>
      </c>
      <c r="H12" s="316" t="e">
        <f>'Summary (8)'!F20</f>
        <v>#REF!</v>
      </c>
      <c r="I12" s="135" t="str">
        <f>'Summary (8)'!G20</f>
        <v>12 Months</v>
      </c>
      <c r="J12" s="1385"/>
      <c r="K12" s="1386"/>
      <c r="L12" s="1390"/>
      <c r="M12" s="1386"/>
      <c r="N12" s="99" t="e">
        <f>'Summary (8)'!H20</f>
        <v>#REF!</v>
      </c>
      <c r="O12" s="317" t="e">
        <f>'Summary (8)'!I20</f>
        <v>#REF!</v>
      </c>
      <c r="P12" s="142" t="str">
        <f>'Summary (8)'!J20</f>
        <v>12 Months</v>
      </c>
      <c r="Q12" s="1415"/>
      <c r="R12" s="1416"/>
      <c r="S12" s="1420"/>
      <c r="T12" s="1416"/>
      <c r="U12" s="100" t="e">
        <f>'Summary (8)'!K20</f>
        <v>#REF!</v>
      </c>
      <c r="V12" s="318" t="e">
        <f>'Summary (8)'!L20</f>
        <v>#REF!</v>
      </c>
      <c r="W12" s="145" t="str">
        <f>'Summary (8)'!M20</f>
        <v>12 Months</v>
      </c>
      <c r="X12" s="1364"/>
      <c r="Y12" s="1365"/>
      <c r="Z12" s="1405"/>
      <c r="AA12" s="1365"/>
      <c r="AB12" s="101" t="e">
        <f>'Summary (8)'!N20</f>
        <v>#REF!</v>
      </c>
      <c r="AC12" s="319" t="e">
        <f>'Summary (8)'!O20</f>
        <v>#REF!</v>
      </c>
      <c r="AD12" s="148" t="str">
        <f>'Summary (8)'!P20</f>
        <v>12 Months</v>
      </c>
      <c r="AE12" s="1432"/>
      <c r="AF12" s="1433"/>
      <c r="AG12" s="1437"/>
      <c r="AH12" s="1433"/>
      <c r="AI12" s="821" t="e">
        <f>'Summary (8)'!Q20</f>
        <v>#REF!</v>
      </c>
      <c r="AJ12" s="320" t="e">
        <f>'Summary (8)'!R20</f>
        <v>#REF!</v>
      </c>
      <c r="AK12" s="151" t="str">
        <f>'Summary (8)'!S20</f>
        <v>12 Months</v>
      </c>
      <c r="AL12" s="1511"/>
      <c r="AM12" s="1512"/>
      <c r="AN12" s="1525"/>
      <c r="AO12" s="1512"/>
      <c r="AP12" s="820" t="e">
        <f>'Summary (8)'!T20</f>
        <v>#REF!</v>
      </c>
      <c r="AQ12" s="321" t="e">
        <f>'Summary (8)'!U20</f>
        <v>#REF!</v>
      </c>
      <c r="AR12" s="154" t="e">
        <f>'Summary (8)'!V20</f>
        <v>#REF!</v>
      </c>
      <c r="AS12" s="1529"/>
      <c r="AT12" s="1530"/>
      <c r="AU12" s="1534"/>
      <c r="AV12" s="1530"/>
      <c r="AW12" s="818" t="e">
        <f>'Summary (8)'!W20</f>
        <v>#REF!</v>
      </c>
      <c r="AX12" s="322" t="e">
        <f>'Summary (8)'!X20</f>
        <v>#REF!</v>
      </c>
      <c r="AY12" s="157" t="e">
        <f>'Summary (8)'!Y20</f>
        <v>#REF!</v>
      </c>
      <c r="AZ12" s="1538"/>
      <c r="BA12" s="1539"/>
      <c r="BB12" s="1543"/>
      <c r="BC12" s="1539"/>
      <c r="BD12" s="823" t="e">
        <f>'Summary (8)'!Z20</f>
        <v>#REF!</v>
      </c>
      <c r="BE12" s="323" t="e">
        <f>'Summary (8)'!AA20</f>
        <v>#REF!</v>
      </c>
      <c r="BF12" s="160" t="e">
        <f>'Summary (8)'!AB20</f>
        <v>#REF!</v>
      </c>
      <c r="BG12" s="1546"/>
      <c r="BH12" s="1492"/>
      <c r="BI12" s="1491"/>
      <c r="BJ12" s="1492"/>
      <c r="BK12" s="824" t="e">
        <f>'Summary (8)'!AC20</f>
        <v>#REF!</v>
      </c>
      <c r="BL12" s="324" t="e">
        <f>'Summary (8)'!AD20</f>
        <v>#REF!</v>
      </c>
      <c r="BM12" s="163" t="e">
        <f>'Summary (8)'!AE20</f>
        <v>#REF!</v>
      </c>
      <c r="BN12" s="1517"/>
      <c r="BO12" s="1518"/>
      <c r="BP12" s="1522"/>
      <c r="BQ12" s="1518"/>
      <c r="BR12" s="110" t="e">
        <f>'Summary (8)'!AF20</f>
        <v>#REF!</v>
      </c>
      <c r="BS12" s="325" t="e">
        <f>'Summary (8)'!AG20</f>
        <v>#REF!</v>
      </c>
      <c r="BT12" s="692" t="e">
        <f>'Summary (8)'!AH20</f>
        <v>#REF!</v>
      </c>
      <c r="BU12" s="1593" t="e">
        <f>IF('Summary - SS'!#REF!="New Agreement","","Current")</f>
        <v>#REF!</v>
      </c>
      <c r="BV12" s="1595" t="e">
        <f>'Summary (8)'!AJ20</f>
        <v>#REF!</v>
      </c>
      <c r="BW12" s="1422" t="str">
        <f>'Summary (6)'!AK20</f>
        <v>New</v>
      </c>
    </row>
    <row r="13" spans="1:112" s="297" customFormat="1" ht="15.75" customHeight="1">
      <c r="A13" s="1394"/>
      <c r="B13" s="1395"/>
      <c r="C13" s="1378"/>
      <c r="D13" s="1379"/>
      <c r="E13" s="1372"/>
      <c r="F13" s="1373"/>
      <c r="G13" s="102" t="e">
        <f>IF('Summary - SS'!#REF!="New Agreement","","Current")</f>
        <v>#REF!</v>
      </c>
      <c r="H13" s="316" t="e">
        <f>'Summary (8)'!F21</f>
        <v>#REF!</v>
      </c>
      <c r="I13" s="136" t="str">
        <f>'Summary (8)'!G21</f>
        <v>New</v>
      </c>
      <c r="J13" s="1387"/>
      <c r="K13" s="1388"/>
      <c r="L13" s="1391"/>
      <c r="M13" s="1388"/>
      <c r="N13" s="103" t="e">
        <f>IF('Summary - SS'!#REF!="New Agreement","","Current")</f>
        <v>#REF!</v>
      </c>
      <c r="O13" s="317" t="e">
        <f>'Summary (8)'!I21</f>
        <v>#REF!</v>
      </c>
      <c r="P13" s="143" t="str">
        <f>'Summary (8)'!J21</f>
        <v>New</v>
      </c>
      <c r="Q13" s="1417"/>
      <c r="R13" s="1418"/>
      <c r="S13" s="1421"/>
      <c r="T13" s="1418"/>
      <c r="U13" s="104" t="e">
        <f>IF('Summary - SS'!#REF!="New Agreement","","Current")</f>
        <v>#REF!</v>
      </c>
      <c r="V13" s="318" t="e">
        <f>'Summary (8)'!L21</f>
        <v>#REF!</v>
      </c>
      <c r="W13" s="146" t="str">
        <f>'Summary (8)'!M21</f>
        <v>New</v>
      </c>
      <c r="X13" s="1366"/>
      <c r="Y13" s="1367"/>
      <c r="Z13" s="1406"/>
      <c r="AA13" s="1367"/>
      <c r="AB13" s="105" t="e">
        <f>IF('Summary - SS'!#REF!="New Agreement","","Current")</f>
        <v>#REF!</v>
      </c>
      <c r="AC13" s="326" t="e">
        <f>'Summary (8)'!O21</f>
        <v>#REF!</v>
      </c>
      <c r="AD13" s="149" t="str">
        <f>'Summary (8)'!P21</f>
        <v>New</v>
      </c>
      <c r="AE13" s="1434"/>
      <c r="AF13" s="1435"/>
      <c r="AG13" s="1438"/>
      <c r="AH13" s="1435"/>
      <c r="AI13" s="106" t="e">
        <f>IF('Summary - SS'!#REF!="New Agreement","","Current")</f>
        <v>#REF!</v>
      </c>
      <c r="AJ13" s="327" t="e">
        <f>'Summary (8)'!R21</f>
        <v>#REF!</v>
      </c>
      <c r="AK13" s="152" t="str">
        <f>'Summary (8)'!S21</f>
        <v>New</v>
      </c>
      <c r="AL13" s="1513"/>
      <c r="AM13" s="1514"/>
      <c r="AN13" s="1526"/>
      <c r="AO13" s="1514"/>
      <c r="AP13" s="111" t="e">
        <f>IF('Summary - SS'!#REF!="New Agreement","","Current")</f>
        <v>#REF!</v>
      </c>
      <c r="AQ13" s="328" t="e">
        <f>'Summary (8)'!U21</f>
        <v>#REF!</v>
      </c>
      <c r="AR13" s="155" t="str">
        <f>'Summary (8)'!V21</f>
        <v>New</v>
      </c>
      <c r="AS13" s="1531"/>
      <c r="AT13" s="1532"/>
      <c r="AU13" s="1535"/>
      <c r="AV13" s="1532"/>
      <c r="AW13" s="112" t="e">
        <f>IF('Summary - SS'!#REF!="New Agreement","","Current")</f>
        <v>#REF!</v>
      </c>
      <c r="AX13" s="329" t="e">
        <f>'Summary (8)'!X21</f>
        <v>#REF!</v>
      </c>
      <c r="AY13" s="158" t="str">
        <f>'Summary (8)'!Y21</f>
        <v>New</v>
      </c>
      <c r="AZ13" s="1540"/>
      <c r="BA13" s="1541"/>
      <c r="BB13" s="1544"/>
      <c r="BC13" s="1541"/>
      <c r="BD13" s="113" t="e">
        <f>IF('Summary - SS'!#REF!="New Agreement","","Current")</f>
        <v>#REF!</v>
      </c>
      <c r="BE13" s="330" t="e">
        <f>'Summary (8)'!AA21</f>
        <v>#REF!</v>
      </c>
      <c r="BF13" s="161" t="str">
        <f>'Summary (8)'!AB21</f>
        <v>New</v>
      </c>
      <c r="BG13" s="1547"/>
      <c r="BH13" s="1494"/>
      <c r="BI13" s="1493"/>
      <c r="BJ13" s="1494"/>
      <c r="BK13" s="114" t="e">
        <f>IF('Summary - SS'!#REF!="New Agreement","","Current")</f>
        <v>#REF!</v>
      </c>
      <c r="BL13" s="331" t="e">
        <f>'Summary (8)'!AD21</f>
        <v>#REF!</v>
      </c>
      <c r="BM13" s="164" t="str">
        <f>'Summary (8)'!AE21</f>
        <v>New</v>
      </c>
      <c r="BN13" s="1519"/>
      <c r="BO13" s="1520"/>
      <c r="BP13" s="1523"/>
      <c r="BQ13" s="1520"/>
      <c r="BR13" s="115" t="e">
        <f>IF('Summary - SS'!#REF!="New Agreement","","Current")</f>
        <v>#REF!</v>
      </c>
      <c r="BS13" s="332" t="e">
        <f>'Summary (8)'!AG21</f>
        <v>#REF!</v>
      </c>
      <c r="BT13" s="693" t="str">
        <f>'Summary (8)'!AH21</f>
        <v>New</v>
      </c>
      <c r="BU13" s="1594"/>
      <c r="BV13" s="1596"/>
      <c r="BW13" s="1423"/>
    </row>
    <row r="14" spans="1:112" s="297" customFormat="1" ht="62">
      <c r="A14" s="1396" t="s">
        <v>311</v>
      </c>
      <c r="B14" s="1397"/>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
        <v>384</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60"/>
      <c r="B15" s="1190"/>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60"/>
      <c r="B16" s="1190"/>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49999999999999" customHeight="1">
      <c r="A17" s="1360"/>
      <c r="B17" s="1190"/>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49999999999999" customHeight="1">
      <c r="A18" s="1360"/>
      <c r="B18" s="1190"/>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49999999999999" customHeight="1">
      <c r="A19" s="1360"/>
      <c r="B19" s="1190"/>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49999999999999" customHeight="1">
      <c r="A20" s="1360"/>
      <c r="B20" s="1190"/>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49999999999999" customHeight="1">
      <c r="A21" s="1360"/>
      <c r="B21" s="1190"/>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49999999999999" customHeight="1">
      <c r="A22" s="1360"/>
      <c r="B22" s="1190"/>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49999999999999" customHeight="1">
      <c r="A23" s="1360"/>
      <c r="B23" s="1190"/>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49999999999999" customHeight="1">
      <c r="A24" s="1360"/>
      <c r="B24" s="1190"/>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49999999999999" customHeight="1">
      <c r="A25" s="1360"/>
      <c r="B25" s="1190"/>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49999999999999" customHeight="1">
      <c r="A26" s="1360"/>
      <c r="B26" s="1190"/>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49999999999999" customHeight="1">
      <c r="A27" s="1360"/>
      <c r="B27" s="1190"/>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49999999999999" customHeight="1">
      <c r="A28" s="1360"/>
      <c r="B28" s="1190"/>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49999999999999" customHeight="1">
      <c r="A29" s="1360"/>
      <c r="B29" s="1190"/>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49999999999999" customHeight="1">
      <c r="A30" s="1360"/>
      <c r="B30" s="1190"/>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49999999999999" customHeight="1">
      <c r="A31" s="1360"/>
      <c r="B31" s="1190"/>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49999999999999" customHeight="1">
      <c r="A32" s="1360"/>
      <c r="B32" s="1190"/>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49999999999999" customHeight="1">
      <c r="A33" s="1360"/>
      <c r="B33" s="1190"/>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49999999999999" customHeight="1">
      <c r="A34" s="1360"/>
      <c r="B34" s="1190"/>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49999999999999" customHeight="1">
      <c r="A35" s="1360"/>
      <c r="B35" s="1190"/>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49999999999999" customHeight="1">
      <c r="A36" s="1360"/>
      <c r="B36" s="1190"/>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49999999999999" customHeight="1">
      <c r="A37" s="1360"/>
      <c r="B37" s="1190"/>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49999999999999" customHeight="1">
      <c r="A38" s="1360"/>
      <c r="B38" s="1190"/>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49999999999999" customHeight="1">
      <c r="A39" s="1360"/>
      <c r="B39" s="1190"/>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49999999999999" customHeight="1">
      <c r="A40" s="1360"/>
      <c r="B40" s="1190"/>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49999999999999" customHeight="1">
      <c r="A41" s="1360"/>
      <c r="B41" s="1190"/>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49999999999999" customHeight="1">
      <c r="A42" s="1360"/>
      <c r="B42" s="1190"/>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49999999999999" customHeight="1">
      <c r="A43" s="1360"/>
      <c r="B43" s="1190"/>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49999999999999" customHeight="1">
      <c r="A44" s="1360"/>
      <c r="B44" s="1190"/>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49999999999999" customHeight="1">
      <c r="A45" s="1360"/>
      <c r="B45" s="1190"/>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49999999999999" customHeight="1">
      <c r="A46" s="1360"/>
      <c r="B46" s="1190"/>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49999999999999" customHeight="1">
      <c r="A47" s="1360"/>
      <c r="B47" s="1190"/>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49999999999999" customHeight="1">
      <c r="A48" s="1360"/>
      <c r="B48" s="1190"/>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49999999999999" customHeight="1">
      <c r="A49" s="1360"/>
      <c r="B49" s="1190"/>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49999999999999" customHeight="1">
      <c r="A50" s="1360"/>
      <c r="B50" s="1190"/>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49999999999999" customHeight="1">
      <c r="A51" s="1360"/>
      <c r="B51" s="1190"/>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49999999999999" customHeight="1">
      <c r="A52" s="1360"/>
      <c r="B52" s="1190"/>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49999999999999" customHeight="1">
      <c r="A53" s="1360"/>
      <c r="B53" s="1190"/>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49999999999999" customHeight="1">
      <c r="A54" s="1360"/>
      <c r="B54" s="1190"/>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49999999999999" customHeight="1">
      <c r="A55" s="1360"/>
      <c r="B55" s="1190"/>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49999999999999" customHeight="1">
      <c r="A56" s="1360"/>
      <c r="B56" s="1190"/>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49999999999999" customHeight="1">
      <c r="A57" s="1360"/>
      <c r="B57" s="1190"/>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49999999999999" customHeight="1">
      <c r="A58" s="1441"/>
      <c r="B58" s="1442"/>
      <c r="C58" s="1401" t="s">
        <v>319</v>
      </c>
      <c r="D58" s="1402"/>
      <c r="E58" s="1402"/>
      <c r="F58" s="1403"/>
      <c r="G58" s="494">
        <f>ROUND(SUM(G15:G57),0)</f>
        <v>0</v>
      </c>
      <c r="H58" s="492">
        <f>ROUND(SUM(H15:H57),0)</f>
        <v>0</v>
      </c>
      <c r="I58" s="495">
        <f>ROUND(SUM(I15:I57),0)</f>
        <v>0</v>
      </c>
      <c r="J58" s="1401" t="s">
        <v>319</v>
      </c>
      <c r="K58" s="1402"/>
      <c r="L58" s="1402"/>
      <c r="M58" s="1403"/>
      <c r="N58" s="494">
        <f>ROUND(SUM(N15:N57),0)</f>
        <v>0</v>
      </c>
      <c r="O58" s="492">
        <f>ROUND(SUM(O15:O57),0)</f>
        <v>0</v>
      </c>
      <c r="P58" s="495">
        <f>ROUND(SUM(P15:P57),0)</f>
        <v>0</v>
      </c>
      <c r="Q58" s="1401" t="s">
        <v>319</v>
      </c>
      <c r="R58" s="1402"/>
      <c r="S58" s="1402"/>
      <c r="T58" s="1403"/>
      <c r="U58" s="494">
        <f>ROUND(SUM(U15:U57),0)</f>
        <v>0</v>
      </c>
      <c r="V58" s="492">
        <f>ROUND(SUM(V15:V57),0)</f>
        <v>0</v>
      </c>
      <c r="W58" s="495">
        <f>ROUND(SUM(W15:W57),0)</f>
        <v>0</v>
      </c>
      <c r="X58" s="1401" t="s">
        <v>319</v>
      </c>
      <c r="Y58" s="1402"/>
      <c r="Z58" s="1402"/>
      <c r="AA58" s="1403"/>
      <c r="AB58" s="494">
        <f>ROUND(SUM(AB15:AB57),0)</f>
        <v>0</v>
      </c>
      <c r="AC58" s="492">
        <f>ROUND(SUM(AC15:AC57),0)</f>
        <v>0</v>
      </c>
      <c r="AD58" s="495">
        <f>ROUND(SUM(AD15:AD57),0)</f>
        <v>0</v>
      </c>
      <c r="AE58" s="1401" t="s">
        <v>319</v>
      </c>
      <c r="AF58" s="1402"/>
      <c r="AG58" s="1402"/>
      <c r="AH58" s="1403"/>
      <c r="AI58" s="494">
        <f>ROUND(SUM(AI15:AI57),0)</f>
        <v>0</v>
      </c>
      <c r="AJ58" s="492">
        <f>ROUND(SUM(AJ15:AJ57),0)</f>
        <v>0</v>
      </c>
      <c r="AK58" s="495">
        <f>SUM(AK15:AK57)</f>
        <v>0</v>
      </c>
      <c r="AL58" s="1401" t="s">
        <v>319</v>
      </c>
      <c r="AM58" s="1402"/>
      <c r="AN58" s="1402"/>
      <c r="AO58" s="1403"/>
      <c r="AP58" s="494">
        <f>ROUND(SUM(AP15:AP57),0)</f>
        <v>0</v>
      </c>
      <c r="AQ58" s="492">
        <f>ROUND(SUM(AQ15:AQ57),0)</f>
        <v>0</v>
      </c>
      <c r="AR58" s="495">
        <f>ROUND(SUM(AR15:AR57),0)</f>
        <v>0</v>
      </c>
      <c r="AS58" s="1401" t="s">
        <v>319</v>
      </c>
      <c r="AT58" s="1402"/>
      <c r="AU58" s="1402"/>
      <c r="AV58" s="1403"/>
      <c r="AW58" s="494">
        <f>ROUND(SUM(AW15:AW57),0)</f>
        <v>0</v>
      </c>
      <c r="AX58" s="492">
        <f>ROUND(SUM(AX15:AX57),0)</f>
        <v>0</v>
      </c>
      <c r="AY58" s="495">
        <f>ROUND(SUM(AY15:AY57),0)</f>
        <v>0</v>
      </c>
      <c r="AZ58" s="1401" t="s">
        <v>319</v>
      </c>
      <c r="BA58" s="1402"/>
      <c r="BB58" s="1402"/>
      <c r="BC58" s="1403"/>
      <c r="BD58" s="494">
        <f>ROUND(SUM(BD15:BD57),0)</f>
        <v>0</v>
      </c>
      <c r="BE58" s="492">
        <f>ROUND(SUM(BE15:BE57),0)</f>
        <v>0</v>
      </c>
      <c r="BF58" s="495">
        <f>ROUND(SUM(BF15:BF57),0)</f>
        <v>0</v>
      </c>
      <c r="BG58" s="1401" t="s">
        <v>319</v>
      </c>
      <c r="BH58" s="1402"/>
      <c r="BI58" s="1402"/>
      <c r="BJ58" s="1403"/>
      <c r="BK58" s="494">
        <f>ROUND(SUM(BK15:BK57),0)</f>
        <v>0</v>
      </c>
      <c r="BL58" s="492">
        <f>ROUND(SUM(BL15:BL57),0)</f>
        <v>0</v>
      </c>
      <c r="BM58" s="495">
        <f>ROUND(SUM(BM15:BM57),0)</f>
        <v>0</v>
      </c>
      <c r="BN58" s="1401" t="s">
        <v>319</v>
      </c>
      <c r="BO58" s="1402"/>
      <c r="BP58" s="1402"/>
      <c r="BQ58" s="1403"/>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49999999999999" customHeight="1">
      <c r="A59" s="1443" t="s">
        <v>320</v>
      </c>
      <c r="B59" s="1444"/>
      <c r="C59" s="1399"/>
      <c r="D59" s="1399"/>
      <c r="E59" s="1400"/>
      <c r="F59" s="499">
        <f>SUM(F15:F57)</f>
        <v>0</v>
      </c>
      <c r="G59" s="714"/>
      <c r="H59" s="715"/>
      <c r="I59" s="716"/>
      <c r="J59" s="1398"/>
      <c r="K59" s="1399"/>
      <c r="L59" s="1400"/>
      <c r="M59" s="499">
        <f>SUM(M15:M57)</f>
        <v>0</v>
      </c>
      <c r="N59" s="714"/>
      <c r="O59" s="715"/>
      <c r="P59" s="716"/>
      <c r="Q59" s="1398"/>
      <c r="R59" s="1399"/>
      <c r="S59" s="1400"/>
      <c r="T59" s="499">
        <f>SUM(T15:T57)</f>
        <v>0</v>
      </c>
      <c r="U59" s="714"/>
      <c r="V59" s="715"/>
      <c r="W59" s="716"/>
      <c r="X59" s="1398"/>
      <c r="Y59" s="1399"/>
      <c r="Z59" s="1400"/>
      <c r="AA59" s="499">
        <f>SUM(AA15:AA57)</f>
        <v>0</v>
      </c>
      <c r="AB59" s="714"/>
      <c r="AC59" s="715"/>
      <c r="AD59" s="716"/>
      <c r="AE59" s="1398"/>
      <c r="AF59" s="1399"/>
      <c r="AG59" s="1400"/>
      <c r="AH59" s="499"/>
      <c r="AI59" s="714"/>
      <c r="AJ59" s="715"/>
      <c r="AK59" s="716"/>
      <c r="AL59" s="1398"/>
      <c r="AM59" s="1399"/>
      <c r="AN59" s="1400"/>
      <c r="AO59" s="499">
        <f>SUM(AO15:AO57)</f>
        <v>0</v>
      </c>
      <c r="AP59" s="714"/>
      <c r="AQ59" s="715"/>
      <c r="AR59" s="716"/>
      <c r="AS59" s="1398"/>
      <c r="AT59" s="1399"/>
      <c r="AU59" s="1400"/>
      <c r="AV59" s="499">
        <f>SUM(AV15:AV57)</f>
        <v>0</v>
      </c>
      <c r="AW59" s="714"/>
      <c r="AX59" s="715"/>
      <c r="AY59" s="716"/>
      <c r="AZ59" s="1398"/>
      <c r="BA59" s="1399"/>
      <c r="BB59" s="1400"/>
      <c r="BC59" s="499">
        <f>SUM(BC15:BC57)</f>
        <v>0</v>
      </c>
      <c r="BD59" s="714"/>
      <c r="BE59" s="715"/>
      <c r="BF59" s="716"/>
      <c r="BG59" s="1398"/>
      <c r="BH59" s="1399"/>
      <c r="BI59" s="1400"/>
      <c r="BJ59" s="499">
        <f>SUM(BJ15:BJ57)</f>
        <v>0</v>
      </c>
      <c r="BK59" s="714"/>
      <c r="BL59" s="715"/>
      <c r="BM59" s="716"/>
      <c r="BN59" s="1398"/>
      <c r="BO59" s="1399"/>
      <c r="BP59" s="1400"/>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49999999999999" customHeight="1">
      <c r="A60" s="1445" t="s">
        <v>321</v>
      </c>
      <c r="B60" s="1446"/>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49999999999999" customHeight="1">
      <c r="A61" s="1445" t="s">
        <v>322</v>
      </c>
      <c r="B61" s="1446"/>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 thickBot="1">
      <c r="A62" s="1439" t="s">
        <v>323</v>
      </c>
      <c r="B62" s="1440"/>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49999999999999"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49999999999999"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49999999999999"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49999999999999"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49999999999999"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49999999999999"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49999999999999"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49999999999999"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49999999999999"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(8)'!$E87</f>
        <v>1</v>
      </c>
      <c r="D74" s="200">
        <f>'Summary (8)'!$E87</f>
        <v>1</v>
      </c>
      <c r="E74" s="200">
        <f>'Summary (8)'!$E87</f>
        <v>1</v>
      </c>
      <c r="F74" s="200">
        <f>'Summary (8)'!$E87</f>
        <v>1</v>
      </c>
      <c r="G74" s="200">
        <f>'Summary (8)'!$E87</f>
        <v>1</v>
      </c>
      <c r="H74" s="339">
        <f>'Summary (8)'!$E87</f>
        <v>1</v>
      </c>
      <c r="I74" s="201">
        <f>'Summary (8)'!$E87</f>
        <v>1</v>
      </c>
      <c r="J74" s="199">
        <f>'Summary (8)'!$H87</f>
        <v>2</v>
      </c>
      <c r="K74" s="200">
        <f>'Summary (8)'!$H87</f>
        <v>2</v>
      </c>
      <c r="L74" s="200">
        <f>'Summary (8)'!$H87</f>
        <v>2</v>
      </c>
      <c r="M74" s="200">
        <f>'Summary (8)'!$H87</f>
        <v>2</v>
      </c>
      <c r="N74" s="200">
        <f>'Summary (8)'!$H87</f>
        <v>2</v>
      </c>
      <c r="O74" s="339">
        <f>'Summary (8)'!$H87</f>
        <v>2</v>
      </c>
      <c r="P74" s="201">
        <f>'Summary (8)'!$H87</f>
        <v>2</v>
      </c>
      <c r="Q74" s="199">
        <f>'Summary (8)'!$K87</f>
        <v>3</v>
      </c>
      <c r="R74" s="200">
        <f>'Summary (8)'!$K87</f>
        <v>3</v>
      </c>
      <c r="S74" s="200">
        <f>'Summary (8)'!$K87</f>
        <v>3</v>
      </c>
      <c r="T74" s="200">
        <f>'Summary (8)'!$K87</f>
        <v>3</v>
      </c>
      <c r="U74" s="200">
        <f>'Summary (8)'!$K87</f>
        <v>3</v>
      </c>
      <c r="V74" s="339">
        <f>'Summary (8)'!$K87</f>
        <v>3</v>
      </c>
      <c r="W74" s="201">
        <f>'Summary (8)'!$K87</f>
        <v>3</v>
      </c>
      <c r="X74" s="199">
        <f>'Summary (8)'!$N87</f>
        <v>4</v>
      </c>
      <c r="Y74" s="200">
        <f>'Summary (8)'!$N87</f>
        <v>4</v>
      </c>
      <c r="Z74" s="200">
        <f>'Summary (8)'!$N87</f>
        <v>4</v>
      </c>
      <c r="AA74" s="200">
        <f>'Summary (8)'!$N87</f>
        <v>4</v>
      </c>
      <c r="AB74" s="200">
        <f>'Summary (8)'!$N87</f>
        <v>4</v>
      </c>
      <c r="AC74" s="339">
        <f>'Summary (8)'!$N87</f>
        <v>4</v>
      </c>
      <c r="AD74" s="201">
        <f>'Summary (8)'!$N87</f>
        <v>4</v>
      </c>
      <c r="AE74" s="199">
        <f>'Summary (8)'!$Q87</f>
        <v>5</v>
      </c>
      <c r="AF74" s="200">
        <f>'Summary (8)'!$Q87</f>
        <v>5</v>
      </c>
      <c r="AG74" s="200">
        <f>'Summary (8)'!$Q87</f>
        <v>5</v>
      </c>
      <c r="AH74" s="200">
        <f>'Summary (8)'!$Q87</f>
        <v>5</v>
      </c>
      <c r="AI74" s="200">
        <f>'Summary (8)'!$Q87</f>
        <v>5</v>
      </c>
      <c r="AJ74" s="339">
        <f>'Summary (8)'!$Q87</f>
        <v>5</v>
      </c>
      <c r="AK74" s="201">
        <f>'Summary (8)'!$Q87</f>
        <v>5</v>
      </c>
      <c r="AL74" s="199">
        <f>'Summary (8)'!$T87</f>
        <v>6</v>
      </c>
      <c r="AM74" s="200">
        <f>'Summary (8)'!$T87</f>
        <v>6</v>
      </c>
      <c r="AN74" s="200">
        <f>'Summary (8)'!$T87</f>
        <v>6</v>
      </c>
      <c r="AO74" s="200">
        <f>'Summary (8)'!$T87</f>
        <v>6</v>
      </c>
      <c r="AP74" s="200">
        <f>'Summary (8)'!$T87</f>
        <v>6</v>
      </c>
      <c r="AQ74" s="339">
        <f>'Summary (8)'!$T87</f>
        <v>6</v>
      </c>
      <c r="AR74" s="201">
        <f>'Summary (8)'!$T87</f>
        <v>6</v>
      </c>
      <c r="AS74" s="199">
        <f>'Summary (8)'!$W87</f>
        <v>7</v>
      </c>
      <c r="AT74" s="200">
        <f>'Summary (8)'!$W87</f>
        <v>7</v>
      </c>
      <c r="AU74" s="200">
        <f>'Summary (8)'!$W87</f>
        <v>7</v>
      </c>
      <c r="AV74" s="200">
        <f>'Summary (8)'!$W87</f>
        <v>7</v>
      </c>
      <c r="AW74" s="200">
        <f>'Summary (8)'!$W87</f>
        <v>7</v>
      </c>
      <c r="AX74" s="339">
        <f>'Summary (8)'!$W87</f>
        <v>7</v>
      </c>
      <c r="AY74" s="201">
        <f>'Summary (8)'!$W87</f>
        <v>7</v>
      </c>
      <c r="AZ74" s="199">
        <f>'Summary (8)'!$Z87</f>
        <v>8</v>
      </c>
      <c r="BA74" s="200">
        <f>'Summary (8)'!$Z87</f>
        <v>8</v>
      </c>
      <c r="BB74" s="200">
        <f>'Summary (8)'!$Z87</f>
        <v>8</v>
      </c>
      <c r="BC74" s="200">
        <f>'Summary (8)'!$Z87</f>
        <v>8</v>
      </c>
      <c r="BD74" s="200">
        <f>'Summary (8)'!$Z87</f>
        <v>8</v>
      </c>
      <c r="BE74" s="339">
        <f>'Summary (8)'!$Z87</f>
        <v>8</v>
      </c>
      <c r="BF74" s="201">
        <f>'Summary (8)'!$Z87</f>
        <v>8</v>
      </c>
      <c r="BG74" s="199">
        <f>'Summary (8)'!$AC87</f>
        <v>9</v>
      </c>
      <c r="BH74" s="200">
        <f>'Summary (8)'!$AC87</f>
        <v>9</v>
      </c>
      <c r="BI74" s="200">
        <f>'Summary (8)'!$AC87</f>
        <v>9</v>
      </c>
      <c r="BJ74" s="200">
        <f>'Summary (8)'!$AC87</f>
        <v>9</v>
      </c>
      <c r="BK74" s="200">
        <f>'Summary (8)'!$AC87</f>
        <v>9</v>
      </c>
      <c r="BL74" s="339">
        <f>'Summary (8)'!$AC87</f>
        <v>9</v>
      </c>
      <c r="BM74" s="201">
        <f>'Summary (8)'!$AC87</f>
        <v>9</v>
      </c>
      <c r="BN74" s="199">
        <f>'Summary (8)'!$AF87</f>
        <v>10</v>
      </c>
      <c r="BO74" s="200">
        <f>'Summary (8)'!$AF87</f>
        <v>10</v>
      </c>
      <c r="BP74" s="200">
        <f>'Summary (8)'!$AF87</f>
        <v>10</v>
      </c>
      <c r="BQ74" s="200">
        <f>'Summary (8)'!$AF87</f>
        <v>10</v>
      </c>
      <c r="BR74" s="200">
        <f>'Summary (8)'!$AF87</f>
        <v>10</v>
      </c>
      <c r="BS74" s="339">
        <f>'Summary (8)'!$AF87</f>
        <v>10</v>
      </c>
      <c r="BT74" s="201">
        <f>'Summary (8)'!$AF87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(8)'!$E88</f>
        <v>#REF!</v>
      </c>
      <c r="D75" s="65" t="e">
        <f>'Summary (8)'!$E88</f>
        <v>#REF!</v>
      </c>
      <c r="E75" s="65" t="e">
        <f>'Summary (8)'!$E88</f>
        <v>#REF!</v>
      </c>
      <c r="F75" s="65" t="e">
        <f>'Summary (8)'!$E88</f>
        <v>#REF!</v>
      </c>
      <c r="G75" s="65" t="e">
        <f>'Summary (8)'!$E88</f>
        <v>#REF!</v>
      </c>
      <c r="H75" s="340" t="e">
        <f>'Summary (8)'!$E88</f>
        <v>#REF!</v>
      </c>
      <c r="I75" s="203" t="e">
        <f>'Summary (8)'!$E88</f>
        <v>#REF!</v>
      </c>
      <c r="J75" s="202" t="e">
        <f>'Summary (8)'!$H88</f>
        <v>#REF!</v>
      </c>
      <c r="K75" s="65" t="e">
        <f>'Summary (8)'!$H88</f>
        <v>#REF!</v>
      </c>
      <c r="L75" s="65" t="e">
        <f>'Summary (8)'!$H88</f>
        <v>#REF!</v>
      </c>
      <c r="M75" s="65" t="e">
        <f>'Summary (8)'!$H88</f>
        <v>#REF!</v>
      </c>
      <c r="N75" s="65" t="e">
        <f>'Summary (8)'!$H88</f>
        <v>#REF!</v>
      </c>
      <c r="O75" s="340" t="e">
        <f>'Summary (8)'!$H88</f>
        <v>#REF!</v>
      </c>
      <c r="P75" s="203" t="e">
        <f>'Summary (8)'!$H88</f>
        <v>#REF!</v>
      </c>
      <c r="Q75" s="202" t="e">
        <f>'Summary (8)'!$K88</f>
        <v>#REF!</v>
      </c>
      <c r="R75" s="65" t="e">
        <f>'Summary (8)'!$K88</f>
        <v>#REF!</v>
      </c>
      <c r="S75" s="65" t="e">
        <f>'Summary (8)'!$K88</f>
        <v>#REF!</v>
      </c>
      <c r="T75" s="65" t="e">
        <f>'Summary (8)'!$K88</f>
        <v>#REF!</v>
      </c>
      <c r="U75" s="65" t="e">
        <f>'Summary (8)'!$K88</f>
        <v>#REF!</v>
      </c>
      <c r="V75" s="340" t="e">
        <f>'Summary (8)'!$K88</f>
        <v>#REF!</v>
      </c>
      <c r="W75" s="203" t="e">
        <f>'Summary (8)'!$K88</f>
        <v>#REF!</v>
      </c>
      <c r="X75" s="202" t="e">
        <f>'Summary (8)'!$N88</f>
        <v>#REF!</v>
      </c>
      <c r="Y75" s="65" t="e">
        <f>'Summary (8)'!$N88</f>
        <v>#REF!</v>
      </c>
      <c r="Z75" s="65" t="e">
        <f>'Summary (8)'!$N88</f>
        <v>#REF!</v>
      </c>
      <c r="AA75" s="65" t="e">
        <f>'Summary (8)'!$N88</f>
        <v>#REF!</v>
      </c>
      <c r="AB75" s="65" t="e">
        <f>'Summary (8)'!$N88</f>
        <v>#REF!</v>
      </c>
      <c r="AC75" s="340" t="e">
        <f>'Summary (8)'!$N88</f>
        <v>#REF!</v>
      </c>
      <c r="AD75" s="203" t="e">
        <f>'Summary (8)'!$N88</f>
        <v>#REF!</v>
      </c>
      <c r="AE75" s="202" t="e">
        <f>'Summary (8)'!$Q88</f>
        <v>#REF!</v>
      </c>
      <c r="AF75" s="65" t="e">
        <f>'Summary (8)'!$Q88</f>
        <v>#REF!</v>
      </c>
      <c r="AG75" s="65" t="e">
        <f>'Summary (8)'!$Q88</f>
        <v>#REF!</v>
      </c>
      <c r="AH75" s="65" t="e">
        <f>'Summary (8)'!$Q88</f>
        <v>#REF!</v>
      </c>
      <c r="AI75" s="65" t="e">
        <f>'Summary (8)'!$Q88</f>
        <v>#REF!</v>
      </c>
      <c r="AJ75" s="340" t="e">
        <f>'Summary (8)'!$Q88</f>
        <v>#REF!</v>
      </c>
      <c r="AK75" s="203" t="e">
        <f>'Summary (8)'!$Q88</f>
        <v>#REF!</v>
      </c>
      <c r="AL75" s="202" t="e">
        <f>'Summary (8)'!$T88</f>
        <v>#REF!</v>
      </c>
      <c r="AM75" s="65" t="e">
        <f>'Summary (8)'!$T88</f>
        <v>#REF!</v>
      </c>
      <c r="AN75" s="65" t="e">
        <f>'Summary (8)'!$T88</f>
        <v>#REF!</v>
      </c>
      <c r="AO75" s="65" t="e">
        <f>'Summary (8)'!$T88</f>
        <v>#REF!</v>
      </c>
      <c r="AP75" s="65" t="e">
        <f>'Summary (8)'!$T88</f>
        <v>#REF!</v>
      </c>
      <c r="AQ75" s="340" t="e">
        <f>'Summary (8)'!$T88</f>
        <v>#REF!</v>
      </c>
      <c r="AR75" s="203" t="e">
        <f>'Summary (8)'!$T88</f>
        <v>#REF!</v>
      </c>
      <c r="AS75" s="202" t="e">
        <f>'Summary (8)'!$W88</f>
        <v>#REF!</v>
      </c>
      <c r="AT75" s="65" t="e">
        <f>'Summary (8)'!$W88</f>
        <v>#REF!</v>
      </c>
      <c r="AU75" s="65" t="e">
        <f>'Summary (8)'!$W88</f>
        <v>#REF!</v>
      </c>
      <c r="AV75" s="65" t="e">
        <f>'Summary (8)'!$W88</f>
        <v>#REF!</v>
      </c>
      <c r="AW75" s="65" t="e">
        <f>'Summary (8)'!$W88</f>
        <v>#REF!</v>
      </c>
      <c r="AX75" s="340" t="e">
        <f>'Summary (8)'!$W88</f>
        <v>#REF!</v>
      </c>
      <c r="AY75" s="203" t="e">
        <f>'Summary (8)'!$W88</f>
        <v>#REF!</v>
      </c>
      <c r="AZ75" s="202" t="e">
        <f>'Summary (8)'!$Z88</f>
        <v>#REF!</v>
      </c>
      <c r="BA75" s="65" t="e">
        <f>'Summary (8)'!$Z88</f>
        <v>#REF!</v>
      </c>
      <c r="BB75" s="65" t="e">
        <f>'Summary (8)'!$Z88</f>
        <v>#REF!</v>
      </c>
      <c r="BC75" s="65" t="e">
        <f>'Summary (8)'!$Z88</f>
        <v>#REF!</v>
      </c>
      <c r="BD75" s="65" t="e">
        <f>'Summary (8)'!$Z88</f>
        <v>#REF!</v>
      </c>
      <c r="BE75" s="340" t="e">
        <f>'Summary (8)'!$Z88</f>
        <v>#REF!</v>
      </c>
      <c r="BF75" s="203" t="e">
        <f>'Summary (8)'!$Z88</f>
        <v>#REF!</v>
      </c>
      <c r="BG75" s="202" t="e">
        <f>'Summary (8)'!$AC88</f>
        <v>#REF!</v>
      </c>
      <c r="BH75" s="65" t="e">
        <f>'Summary (8)'!$AC88</f>
        <v>#REF!</v>
      </c>
      <c r="BI75" s="65" t="e">
        <f>'Summary (8)'!$AC88</f>
        <v>#REF!</v>
      </c>
      <c r="BJ75" s="65" t="e">
        <f>'Summary (8)'!$AC88</f>
        <v>#REF!</v>
      </c>
      <c r="BK75" s="65" t="e">
        <f>'Summary (8)'!$AC88</f>
        <v>#REF!</v>
      </c>
      <c r="BL75" s="340" t="e">
        <f>'Summary (8)'!$AC88</f>
        <v>#REF!</v>
      </c>
      <c r="BM75" s="203" t="e">
        <f>'Summary (8)'!$AC88</f>
        <v>#REF!</v>
      </c>
      <c r="BN75" s="202" t="e">
        <f>'Summary (8)'!$AF88</f>
        <v>#REF!</v>
      </c>
      <c r="BO75" s="65" t="e">
        <f>'Summary (8)'!$AF88</f>
        <v>#REF!</v>
      </c>
      <c r="BP75" s="65" t="e">
        <f>'Summary (8)'!$AF88</f>
        <v>#REF!</v>
      </c>
      <c r="BQ75" s="65" t="e">
        <f>'Summary (8)'!$AF88</f>
        <v>#REF!</v>
      </c>
      <c r="BR75" s="65" t="e">
        <f>'Summary (8)'!$AF88</f>
        <v>#REF!</v>
      </c>
      <c r="BS75" s="340" t="e">
        <f>'Summary (8)'!$AF88</f>
        <v>#REF!</v>
      </c>
      <c r="BT75" s="203" t="e">
        <f>'Summary (8)'!$AF88</f>
        <v>#REF!</v>
      </c>
      <c r="BU75" s="65">
        <f>'Summary (8)'!AI88</f>
        <v>45566</v>
      </c>
      <c r="BV75" s="65">
        <f>'Summary (8)'!AJ88</f>
        <v>45566</v>
      </c>
      <c r="BW75" s="65">
        <f>'Summary (8)'!AK88</f>
        <v>45566</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(8)'!$E89</f>
        <v>#REF!</v>
      </c>
      <c r="D76" s="65" t="e">
        <f>'Summary (8)'!$E89</f>
        <v>#REF!</v>
      </c>
      <c r="E76" s="65" t="e">
        <f>'Summary (8)'!$E89</f>
        <v>#REF!</v>
      </c>
      <c r="F76" s="65" t="e">
        <f>'Summary (8)'!$E89</f>
        <v>#REF!</v>
      </c>
      <c r="G76" s="65" t="e">
        <f>'Summary (8)'!$E89</f>
        <v>#REF!</v>
      </c>
      <c r="H76" s="340" t="e">
        <f>'Summary (8)'!$E89</f>
        <v>#REF!</v>
      </c>
      <c r="I76" s="203" t="e">
        <f>'Summary (8)'!$E89</f>
        <v>#REF!</v>
      </c>
      <c r="J76" s="202" t="e">
        <f>'Summary (8)'!$H89</f>
        <v>#REF!</v>
      </c>
      <c r="K76" s="65" t="e">
        <f>'Summary (8)'!$H89</f>
        <v>#REF!</v>
      </c>
      <c r="L76" s="65" t="e">
        <f>'Summary (8)'!$H89</f>
        <v>#REF!</v>
      </c>
      <c r="M76" s="65" t="e">
        <f>'Summary (8)'!$H89</f>
        <v>#REF!</v>
      </c>
      <c r="N76" s="65" t="e">
        <f>'Summary (8)'!$H89</f>
        <v>#REF!</v>
      </c>
      <c r="O76" s="340" t="e">
        <f>'Summary (8)'!$H89</f>
        <v>#REF!</v>
      </c>
      <c r="P76" s="203" t="e">
        <f>'Summary (8)'!$H89</f>
        <v>#REF!</v>
      </c>
      <c r="Q76" s="202" t="e">
        <f>'Summary (8)'!$K89</f>
        <v>#REF!</v>
      </c>
      <c r="R76" s="65" t="e">
        <f>'Summary (8)'!$K89</f>
        <v>#REF!</v>
      </c>
      <c r="S76" s="65" t="e">
        <f>'Summary (8)'!$K89</f>
        <v>#REF!</v>
      </c>
      <c r="T76" s="65" t="e">
        <f>'Summary (8)'!$K89</f>
        <v>#REF!</v>
      </c>
      <c r="U76" s="65" t="e">
        <f>'Summary (8)'!$K89</f>
        <v>#REF!</v>
      </c>
      <c r="V76" s="340" t="e">
        <f>'Summary (8)'!$K89</f>
        <v>#REF!</v>
      </c>
      <c r="W76" s="203" t="e">
        <f>'Summary (8)'!$K89</f>
        <v>#REF!</v>
      </c>
      <c r="X76" s="202" t="e">
        <f>'Summary (8)'!$N89</f>
        <v>#REF!</v>
      </c>
      <c r="Y76" s="65" t="e">
        <f>'Summary (8)'!$N89</f>
        <v>#REF!</v>
      </c>
      <c r="Z76" s="65" t="e">
        <f>'Summary (8)'!$N89</f>
        <v>#REF!</v>
      </c>
      <c r="AA76" s="65" t="e">
        <f>'Summary (8)'!$N89</f>
        <v>#REF!</v>
      </c>
      <c r="AB76" s="65" t="e">
        <f>'Summary (8)'!$N89</f>
        <v>#REF!</v>
      </c>
      <c r="AC76" s="340" t="e">
        <f>'Summary (8)'!$N89</f>
        <v>#REF!</v>
      </c>
      <c r="AD76" s="203" t="e">
        <f>'Summary (8)'!$N89</f>
        <v>#REF!</v>
      </c>
      <c r="AE76" s="202" t="e">
        <f>'Summary (8)'!$Q89</f>
        <v>#REF!</v>
      </c>
      <c r="AF76" s="65" t="e">
        <f>'Summary (8)'!$Q89</f>
        <v>#REF!</v>
      </c>
      <c r="AG76" s="65" t="e">
        <f>'Summary (8)'!$Q89</f>
        <v>#REF!</v>
      </c>
      <c r="AH76" s="65" t="e">
        <f>'Summary (8)'!$Q89</f>
        <v>#REF!</v>
      </c>
      <c r="AI76" s="65" t="e">
        <f>'Summary (8)'!$Q89</f>
        <v>#REF!</v>
      </c>
      <c r="AJ76" s="340" t="e">
        <f>'Summary (8)'!$Q89</f>
        <v>#REF!</v>
      </c>
      <c r="AK76" s="203" t="e">
        <f>'Summary (8)'!$Q89</f>
        <v>#REF!</v>
      </c>
      <c r="AL76" s="202" t="e">
        <f>'Summary (8)'!$T89</f>
        <v>#REF!</v>
      </c>
      <c r="AM76" s="65" t="e">
        <f>'Summary (8)'!$T89</f>
        <v>#REF!</v>
      </c>
      <c r="AN76" s="65" t="e">
        <f>'Summary (8)'!$T89</f>
        <v>#REF!</v>
      </c>
      <c r="AO76" s="65" t="e">
        <f>'Summary (8)'!$T89</f>
        <v>#REF!</v>
      </c>
      <c r="AP76" s="65" t="e">
        <f>'Summary (8)'!$T89</f>
        <v>#REF!</v>
      </c>
      <c r="AQ76" s="340" t="e">
        <f>'Summary (8)'!$T89</f>
        <v>#REF!</v>
      </c>
      <c r="AR76" s="203" t="e">
        <f>'Summary (8)'!$T89</f>
        <v>#REF!</v>
      </c>
      <c r="AS76" s="202" t="e">
        <f>'Summary (8)'!$W89</f>
        <v>#REF!</v>
      </c>
      <c r="AT76" s="65" t="e">
        <f>'Summary (8)'!$W89</f>
        <v>#REF!</v>
      </c>
      <c r="AU76" s="65" t="e">
        <f>'Summary (8)'!$W89</f>
        <v>#REF!</v>
      </c>
      <c r="AV76" s="65" t="e">
        <f>'Summary (8)'!$W89</f>
        <v>#REF!</v>
      </c>
      <c r="AW76" s="65" t="e">
        <f>'Summary (8)'!$W89</f>
        <v>#REF!</v>
      </c>
      <c r="AX76" s="340" t="e">
        <f>'Summary (8)'!$W89</f>
        <v>#REF!</v>
      </c>
      <c r="AY76" s="203" t="e">
        <f>'Summary (8)'!$W89</f>
        <v>#REF!</v>
      </c>
      <c r="AZ76" s="202" t="e">
        <f>'Summary (8)'!$Z89</f>
        <v>#REF!</v>
      </c>
      <c r="BA76" s="65" t="e">
        <f>'Summary (8)'!$Z89</f>
        <v>#REF!</v>
      </c>
      <c r="BB76" s="65" t="e">
        <f>'Summary (8)'!$Z89</f>
        <v>#REF!</v>
      </c>
      <c r="BC76" s="65" t="e">
        <f>'Summary (8)'!$Z89</f>
        <v>#REF!</v>
      </c>
      <c r="BD76" s="65" t="e">
        <f>'Summary (8)'!$Z89</f>
        <v>#REF!</v>
      </c>
      <c r="BE76" s="340" t="e">
        <f>'Summary (8)'!$Z89</f>
        <v>#REF!</v>
      </c>
      <c r="BF76" s="203" t="e">
        <f>'Summary (8)'!$Z89</f>
        <v>#REF!</v>
      </c>
      <c r="BG76" s="202" t="e">
        <f>'Summary (8)'!$AC89</f>
        <v>#REF!</v>
      </c>
      <c r="BH76" s="65" t="e">
        <f>'Summary (8)'!$AC89</f>
        <v>#REF!</v>
      </c>
      <c r="BI76" s="65" t="e">
        <f>'Summary (8)'!$AC89</f>
        <v>#REF!</v>
      </c>
      <c r="BJ76" s="65" t="e">
        <f>'Summary (8)'!$AC89</f>
        <v>#REF!</v>
      </c>
      <c r="BK76" s="65" t="e">
        <f>'Summary (8)'!$AC89</f>
        <v>#REF!</v>
      </c>
      <c r="BL76" s="340" t="e">
        <f>'Summary (8)'!$AC89</f>
        <v>#REF!</v>
      </c>
      <c r="BM76" s="203" t="e">
        <f>'Summary (8)'!$AC89</f>
        <v>#REF!</v>
      </c>
      <c r="BN76" s="202" t="e">
        <f>'Summary (8)'!$AF89</f>
        <v>#REF!</v>
      </c>
      <c r="BO76" s="65" t="e">
        <f>'Summary (8)'!$AF89</f>
        <v>#REF!</v>
      </c>
      <c r="BP76" s="65" t="e">
        <f>'Summary (8)'!$AF89</f>
        <v>#REF!</v>
      </c>
      <c r="BQ76" s="65" t="e">
        <f>'Summary (8)'!$AF89</f>
        <v>#REF!</v>
      </c>
      <c r="BR76" s="65" t="e">
        <f>'Summary (8)'!$AF89</f>
        <v>#REF!</v>
      </c>
      <c r="BS76" s="340" t="e">
        <f>'Summary (8)'!$AF89</f>
        <v>#REF!</v>
      </c>
      <c r="BT76" s="203" t="e">
        <f>'Summary (8)'!$AF89</f>
        <v>#REF!</v>
      </c>
      <c r="BU76" s="65">
        <f>'Summary (8)'!AI89</f>
        <v>47391</v>
      </c>
      <c r="BV76" s="65">
        <f>'Summary (8)'!AJ89</f>
        <v>47391</v>
      </c>
      <c r="BW76" s="65">
        <f>'Summary (8)'!AK89</f>
        <v>47391</v>
      </c>
    </row>
    <row r="77" spans="1:112" s="60" customFormat="1">
      <c r="A77" s="482" t="s">
        <v>220</v>
      </c>
      <c r="B77" s="482"/>
      <c r="C77" s="202">
        <f>'Summary (8)'!$E90</f>
        <v>0</v>
      </c>
      <c r="D77" s="65">
        <f>'Summary (8)'!$E90</f>
        <v>0</v>
      </c>
      <c r="E77" s="65">
        <f>'Summary (8)'!$E90</f>
        <v>0</v>
      </c>
      <c r="F77" s="65">
        <f>'Summary (8)'!$E90</f>
        <v>0</v>
      </c>
      <c r="G77" s="65">
        <f>'Summary (8)'!$E90</f>
        <v>0</v>
      </c>
      <c r="H77" s="340">
        <f>'Summary (8)'!$E90</f>
        <v>0</v>
      </c>
      <c r="I77" s="203">
        <f>'Summary (8)'!$E90</f>
        <v>0</v>
      </c>
      <c r="J77" s="202">
        <f>'Summary (8)'!$H90</f>
        <v>0</v>
      </c>
      <c r="K77" s="65">
        <f>'Summary (8)'!$H90</f>
        <v>0</v>
      </c>
      <c r="L77" s="65">
        <f>'Summary (8)'!$H90</f>
        <v>0</v>
      </c>
      <c r="M77" s="65">
        <f>'Summary (8)'!$H90</f>
        <v>0</v>
      </c>
      <c r="N77" s="65">
        <f>'Summary (8)'!$H90</f>
        <v>0</v>
      </c>
      <c r="O77" s="340">
        <f>'Summary (8)'!$H90</f>
        <v>0</v>
      </c>
      <c r="P77" s="203">
        <f>'Summary (8)'!$H90</f>
        <v>0</v>
      </c>
      <c r="Q77" s="202">
        <f>'Summary (8)'!$K90</f>
        <v>0</v>
      </c>
      <c r="R77" s="65">
        <f>'Summary (8)'!$K90</f>
        <v>0</v>
      </c>
      <c r="S77" s="65">
        <f>'Summary (8)'!$K90</f>
        <v>0</v>
      </c>
      <c r="T77" s="65">
        <f>'Summary (8)'!$K90</f>
        <v>0</v>
      </c>
      <c r="U77" s="65">
        <f>'Summary (8)'!$K90</f>
        <v>0</v>
      </c>
      <c r="V77" s="340">
        <f>'Summary (8)'!$K90</f>
        <v>0</v>
      </c>
      <c r="W77" s="203">
        <f>'Summary (8)'!$K90</f>
        <v>0</v>
      </c>
      <c r="X77" s="202">
        <f>'Summary (8)'!$N90</f>
        <v>0</v>
      </c>
      <c r="Y77" s="65">
        <f>'Summary (8)'!$N90</f>
        <v>0</v>
      </c>
      <c r="Z77" s="65">
        <f>'Summary (8)'!$N90</f>
        <v>0</v>
      </c>
      <c r="AA77" s="65">
        <f>'Summary (8)'!$N90</f>
        <v>0</v>
      </c>
      <c r="AB77" s="65">
        <f>'Summary (8)'!$N90</f>
        <v>0</v>
      </c>
      <c r="AC77" s="340">
        <f>'Summary (8)'!$N90</f>
        <v>0</v>
      </c>
      <c r="AD77" s="203">
        <f>'Summary (8)'!$N90</f>
        <v>0</v>
      </c>
      <c r="AE77" s="202">
        <f>'Summary (8)'!$Q90</f>
        <v>0</v>
      </c>
      <c r="AF77" s="65">
        <f>'Summary (8)'!$Q90</f>
        <v>0</v>
      </c>
      <c r="AG77" s="65">
        <f>'Summary (8)'!$Q90</f>
        <v>0</v>
      </c>
      <c r="AH77" s="65">
        <f>'Summary (8)'!$Q90</f>
        <v>0</v>
      </c>
      <c r="AI77" s="65">
        <f>'Summary (8)'!$Q90</f>
        <v>0</v>
      </c>
      <c r="AJ77" s="340">
        <f>'Summary (8)'!$Q90</f>
        <v>0</v>
      </c>
      <c r="AK77" s="203">
        <f>'Summary (8)'!$Q90</f>
        <v>0</v>
      </c>
      <c r="AL77" s="202">
        <f>'Summary (8)'!$T90</f>
        <v>0</v>
      </c>
      <c r="AM77" s="65">
        <f>'Summary (8)'!$T90</f>
        <v>0</v>
      </c>
      <c r="AN77" s="65">
        <f>'Summary (8)'!$T90</f>
        <v>0</v>
      </c>
      <c r="AO77" s="65">
        <f>'Summary (8)'!$T90</f>
        <v>0</v>
      </c>
      <c r="AP77" s="65">
        <f>'Summary (8)'!$T90</f>
        <v>0</v>
      </c>
      <c r="AQ77" s="340">
        <f>'Summary (8)'!$T90</f>
        <v>0</v>
      </c>
      <c r="AR77" s="203">
        <f>'Summary (8)'!$T90</f>
        <v>0</v>
      </c>
      <c r="AS77" s="202">
        <f>'Summary (8)'!$W90</f>
        <v>0</v>
      </c>
      <c r="AT77" s="65">
        <f>'Summary (8)'!$W90</f>
        <v>0</v>
      </c>
      <c r="AU77" s="65">
        <f>'Summary (8)'!$W90</f>
        <v>0</v>
      </c>
      <c r="AV77" s="65">
        <f>'Summary (8)'!$W90</f>
        <v>0</v>
      </c>
      <c r="AW77" s="65">
        <f>'Summary (8)'!$W90</f>
        <v>0</v>
      </c>
      <c r="AX77" s="340">
        <f>'Summary (8)'!$W90</f>
        <v>0</v>
      </c>
      <c r="AY77" s="203">
        <f>'Summary (8)'!$W90</f>
        <v>0</v>
      </c>
      <c r="AZ77" s="202">
        <f>'Summary (8)'!$Z90</f>
        <v>0</v>
      </c>
      <c r="BA77" s="65">
        <f>'Summary (8)'!$Z90</f>
        <v>0</v>
      </c>
      <c r="BB77" s="65">
        <f>'Summary (8)'!$Z90</f>
        <v>0</v>
      </c>
      <c r="BC77" s="65">
        <f>'Summary (8)'!$Z90</f>
        <v>0</v>
      </c>
      <c r="BD77" s="65">
        <f>'Summary (8)'!$Z90</f>
        <v>0</v>
      </c>
      <c r="BE77" s="340">
        <f>'Summary (8)'!$Z90</f>
        <v>0</v>
      </c>
      <c r="BF77" s="203">
        <f>'Summary (8)'!$Z90</f>
        <v>0</v>
      </c>
      <c r="BG77" s="202">
        <f>'Summary (8)'!$AC90</f>
        <v>0</v>
      </c>
      <c r="BH77" s="65">
        <f>'Summary (8)'!$AC90</f>
        <v>0</v>
      </c>
      <c r="BI77" s="65">
        <f>'Summary (8)'!$AC90</f>
        <v>0</v>
      </c>
      <c r="BJ77" s="65">
        <f>'Summary (8)'!$AC90</f>
        <v>0</v>
      </c>
      <c r="BK77" s="65">
        <f>'Summary (8)'!$AC90</f>
        <v>0</v>
      </c>
      <c r="BL77" s="340">
        <f>'Summary (8)'!$AC90</f>
        <v>0</v>
      </c>
      <c r="BM77" s="203">
        <f>'Summary (8)'!$AC90</f>
        <v>0</v>
      </c>
      <c r="BN77" s="202">
        <f>'Summary (8)'!$AF90</f>
        <v>0</v>
      </c>
      <c r="BO77" s="65">
        <f>'Summary (8)'!$AF90</f>
        <v>0</v>
      </c>
      <c r="BP77" s="65">
        <f>'Summary (8)'!$AF90</f>
        <v>0</v>
      </c>
      <c r="BQ77" s="65">
        <f>'Summary (8)'!$AF90</f>
        <v>0</v>
      </c>
      <c r="BR77" s="65">
        <f>'Summary (8)'!$AF90</f>
        <v>0</v>
      </c>
      <c r="BS77" s="340">
        <f>'Summary (8)'!$AF90</f>
        <v>0</v>
      </c>
      <c r="BT77" s="203">
        <f>'Summary (8)'!$AF90</f>
        <v>0</v>
      </c>
      <c r="BU77" s="65">
        <f>'Summary (8)'!AI90</f>
        <v>0</v>
      </c>
      <c r="BV77" s="65">
        <f>'Summary (8)'!AJ90</f>
        <v>0</v>
      </c>
      <c r="BW77" s="65">
        <f>'Summary (8)'!AK90</f>
        <v>0</v>
      </c>
    </row>
    <row r="78" spans="1:112" s="60" customFormat="1" ht="16" thickBot="1">
      <c r="A78" s="484" t="s">
        <v>234</v>
      </c>
      <c r="B78" s="484"/>
      <c r="C78" s="204" t="e">
        <f>'Summary (8)'!$E91</f>
        <v>#REF!</v>
      </c>
      <c r="D78" s="205" t="e">
        <f>'Summary (8)'!$E91</f>
        <v>#REF!</v>
      </c>
      <c r="E78" s="205" t="e">
        <f>'Summary (8)'!$E91</f>
        <v>#REF!</v>
      </c>
      <c r="F78" s="205" t="e">
        <f>'Summary (8)'!$E91</f>
        <v>#REF!</v>
      </c>
      <c r="G78" s="205" t="e">
        <f>'Summary (8)'!$E91</f>
        <v>#REF!</v>
      </c>
      <c r="H78" s="341" t="e">
        <f>'Summary (8)'!$E91</f>
        <v>#REF!</v>
      </c>
      <c r="I78" s="206" t="e">
        <f>'Summary (8)'!$E91</f>
        <v>#REF!</v>
      </c>
      <c r="J78" s="204" t="e">
        <f>'Summary (8)'!$H91</f>
        <v>#REF!</v>
      </c>
      <c r="K78" s="205" t="e">
        <f>'Summary (8)'!$H91</f>
        <v>#REF!</v>
      </c>
      <c r="L78" s="205" t="e">
        <f>'Summary (8)'!$H91</f>
        <v>#REF!</v>
      </c>
      <c r="M78" s="205" t="e">
        <f>'Summary (8)'!$H91</f>
        <v>#REF!</v>
      </c>
      <c r="N78" s="205" t="e">
        <f>'Summary (8)'!$H91</f>
        <v>#REF!</v>
      </c>
      <c r="O78" s="341" t="e">
        <f>'Summary (8)'!$H91</f>
        <v>#REF!</v>
      </c>
      <c r="P78" s="206" t="e">
        <f>'Summary (8)'!$H91</f>
        <v>#REF!</v>
      </c>
      <c r="Q78" s="204" t="e">
        <f>'Summary (8)'!$K91</f>
        <v>#REF!</v>
      </c>
      <c r="R78" s="205" t="e">
        <f>'Summary (8)'!$K91</f>
        <v>#REF!</v>
      </c>
      <c r="S78" s="205" t="e">
        <f>'Summary (8)'!$K91</f>
        <v>#REF!</v>
      </c>
      <c r="T78" s="205" t="e">
        <f>'Summary (8)'!$K91</f>
        <v>#REF!</v>
      </c>
      <c r="U78" s="205" t="e">
        <f>'Summary (8)'!$K91</f>
        <v>#REF!</v>
      </c>
      <c r="V78" s="341" t="e">
        <f>'Summary (8)'!$K91</f>
        <v>#REF!</v>
      </c>
      <c r="W78" s="206" t="e">
        <f>'Summary (8)'!$K91</f>
        <v>#REF!</v>
      </c>
      <c r="X78" s="204" t="e">
        <f>'Summary (8)'!$N91</f>
        <v>#REF!</v>
      </c>
      <c r="Y78" s="205" t="e">
        <f>'Summary (8)'!$N91</f>
        <v>#REF!</v>
      </c>
      <c r="Z78" s="205" t="e">
        <f>'Summary (8)'!$N91</f>
        <v>#REF!</v>
      </c>
      <c r="AA78" s="205" t="e">
        <f>'Summary (8)'!$N91</f>
        <v>#REF!</v>
      </c>
      <c r="AB78" s="205" t="e">
        <f>'Summary (8)'!$N91</f>
        <v>#REF!</v>
      </c>
      <c r="AC78" s="341" t="e">
        <f>'Summary (8)'!$N91</f>
        <v>#REF!</v>
      </c>
      <c r="AD78" s="206" t="e">
        <f>'Summary (8)'!$N91</f>
        <v>#REF!</v>
      </c>
      <c r="AE78" s="204" t="e">
        <f>'Summary (8)'!$Q91</f>
        <v>#REF!</v>
      </c>
      <c r="AF78" s="205" t="e">
        <f>'Summary (8)'!$Q91</f>
        <v>#REF!</v>
      </c>
      <c r="AG78" s="205" t="e">
        <f>'Summary (8)'!$Q91</f>
        <v>#REF!</v>
      </c>
      <c r="AH78" s="205" t="e">
        <f>'Summary (8)'!$Q91</f>
        <v>#REF!</v>
      </c>
      <c r="AI78" s="205" t="e">
        <f>'Summary (8)'!$Q91</f>
        <v>#REF!</v>
      </c>
      <c r="AJ78" s="341" t="e">
        <f>'Summary (8)'!$Q91</f>
        <v>#REF!</v>
      </c>
      <c r="AK78" s="206" t="e">
        <f>'Summary (8)'!$Q91</f>
        <v>#REF!</v>
      </c>
      <c r="AL78" s="204" t="e">
        <f>'Summary (8)'!$T91</f>
        <v>#REF!</v>
      </c>
      <c r="AM78" s="205" t="e">
        <f>'Summary (8)'!$T91</f>
        <v>#REF!</v>
      </c>
      <c r="AN78" s="205" t="e">
        <f>'Summary (8)'!$T91</f>
        <v>#REF!</v>
      </c>
      <c r="AO78" s="205" t="e">
        <f>'Summary (8)'!$T91</f>
        <v>#REF!</v>
      </c>
      <c r="AP78" s="205" t="e">
        <f>'Summary (8)'!$T91</f>
        <v>#REF!</v>
      </c>
      <c r="AQ78" s="341" t="e">
        <f>'Summary (8)'!$T91</f>
        <v>#REF!</v>
      </c>
      <c r="AR78" s="206" t="e">
        <f>'Summary (8)'!$T91</f>
        <v>#REF!</v>
      </c>
      <c r="AS78" s="204" t="e">
        <f>'Summary (8)'!$W91</f>
        <v>#REF!</v>
      </c>
      <c r="AT78" s="205" t="e">
        <f>'Summary (8)'!$W91</f>
        <v>#REF!</v>
      </c>
      <c r="AU78" s="205" t="e">
        <f>'Summary (8)'!$W91</f>
        <v>#REF!</v>
      </c>
      <c r="AV78" s="205" t="e">
        <f>'Summary (8)'!$W91</f>
        <v>#REF!</v>
      </c>
      <c r="AW78" s="205" t="e">
        <f>'Summary (8)'!$W91</f>
        <v>#REF!</v>
      </c>
      <c r="AX78" s="341" t="e">
        <f>'Summary (8)'!$W91</f>
        <v>#REF!</v>
      </c>
      <c r="AY78" s="206" t="e">
        <f>'Summary (8)'!$W91</f>
        <v>#REF!</v>
      </c>
      <c r="AZ78" s="204" t="e">
        <f>'Summary (8)'!$Z91</f>
        <v>#REF!</v>
      </c>
      <c r="BA78" s="205" t="e">
        <f>'Summary (8)'!$Z91</f>
        <v>#REF!</v>
      </c>
      <c r="BB78" s="205" t="e">
        <f>'Summary (8)'!$Z91</f>
        <v>#REF!</v>
      </c>
      <c r="BC78" s="205" t="e">
        <f>'Summary (8)'!$Z91</f>
        <v>#REF!</v>
      </c>
      <c r="BD78" s="205" t="e">
        <f>'Summary (8)'!$Z91</f>
        <v>#REF!</v>
      </c>
      <c r="BE78" s="341" t="e">
        <f>'Summary (8)'!$Z91</f>
        <v>#REF!</v>
      </c>
      <c r="BF78" s="206" t="e">
        <f>'Summary (8)'!$Z91</f>
        <v>#REF!</v>
      </c>
      <c r="BG78" s="204" t="e">
        <f>'Summary (8)'!$AC91</f>
        <v>#REF!</v>
      </c>
      <c r="BH78" s="205" t="e">
        <f>'Summary (8)'!$AC91</f>
        <v>#REF!</v>
      </c>
      <c r="BI78" s="205" t="e">
        <f>'Summary (8)'!$AC91</f>
        <v>#REF!</v>
      </c>
      <c r="BJ78" s="205" t="e">
        <f>'Summary (8)'!$AC91</f>
        <v>#REF!</v>
      </c>
      <c r="BK78" s="205" t="e">
        <f>'Summary (8)'!$AC91</f>
        <v>#REF!</v>
      </c>
      <c r="BL78" s="341" t="e">
        <f>'Summary (8)'!$AC91</f>
        <v>#REF!</v>
      </c>
      <c r="BM78" s="206" t="e">
        <f>'Summary (8)'!$AC91</f>
        <v>#REF!</v>
      </c>
      <c r="BN78" s="204" t="e">
        <f>'Summary (8)'!$AF91</f>
        <v>#REF!</v>
      </c>
      <c r="BO78" s="205" t="e">
        <f>'Summary (8)'!$AF91</f>
        <v>#REF!</v>
      </c>
      <c r="BP78" s="205" t="e">
        <f>'Summary (8)'!$AF91</f>
        <v>#REF!</v>
      </c>
      <c r="BQ78" s="205" t="e">
        <f>'Summary (8)'!$AF91</f>
        <v>#REF!</v>
      </c>
      <c r="BR78" s="205" t="e">
        <f>'Summary (8)'!$AF91</f>
        <v>#REF!</v>
      </c>
      <c r="BS78" s="341" t="e">
        <f>'Summary (8)'!$AF91</f>
        <v>#REF!</v>
      </c>
      <c r="BT78" s="206" t="e">
        <f>'Summary (8)'!$AF91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152" priority="13">
      <formula>AND(C15&gt;0,C15&lt;C$79)</formula>
    </cfRule>
  </conditionalFormatting>
  <conditionalFormatting sqref="C15:E57 J15:L57 Q15:S57 X15:Z57 AE15:AG57 AL15:AN57 AS15:AU57 AZ15:BB57 BG15:BI57 BN15:BP57">
    <cfRule type="expression" dxfId="151" priority="10">
      <formula>$A15=""</formula>
    </cfRule>
    <cfRule type="containsBlanks" dxfId="150" priority="12">
      <formula>LEN(TRIM(C15))=0</formula>
    </cfRule>
  </conditionalFormatting>
  <conditionalFormatting sqref="C59:BQ62 BR61 BT61">
    <cfRule type="expression" dxfId="148" priority="607">
      <formula>C$77&gt;C$76</formula>
    </cfRule>
  </conditionalFormatting>
  <conditionalFormatting sqref="C15:BT57 C58 G58:J58 Q58 X58 AE58 AL58 AS58 AZ58 BG58 BN58 N58:P62 U58:W62 AB58:AD62 AI58:AK62 AP58:AR62 AW58:AY62 BD58:BF62 BK58:BM62 BR58:BT62">
    <cfRule type="expression" dxfId="147" priority="7">
      <formula>C$77&gt;C$76</formula>
    </cfRule>
  </conditionalFormatting>
  <conditionalFormatting sqref="N60 P60 U60 W60 AB60 AD60 AI60 AK60 AP60 AR60 AW60 AY60 BD60 BF60 BK60 BM60 BR60 BT60 G60 I60">
    <cfRule type="containsBlanks" dxfId="146"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606" id="{E76F361B-4F0B-4C2C-8FFC-3AE2FAA031EB}">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610" id="{007758F7-1557-4D61-9CA1-D53BC6EBAE8B}">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0"/>
  <sheetViews>
    <sheetView zoomScaleNormal="100" workbookViewId="0">
      <pane ySplit="4" topLeftCell="A5" activePane="bottomLeft" state="frozen"/>
      <selection activeCell="A67" sqref="A67:N67"/>
      <selection pane="bottomLeft" activeCell="D9" sqref="D9"/>
    </sheetView>
  </sheetViews>
  <sheetFormatPr defaultRowHeight="12.5"/>
  <cols>
    <col min="1" max="1" width="18.7265625" style="31" customWidth="1"/>
    <col min="2" max="2" width="19.7265625" customWidth="1"/>
    <col min="3" max="4" width="18.1796875" customWidth="1"/>
    <col min="5" max="5" width="17.7265625" customWidth="1"/>
    <col min="6" max="6" width="52.1796875" style="21" customWidth="1"/>
    <col min="7" max="7" width="53.54296875" customWidth="1"/>
  </cols>
  <sheetData>
    <row r="1" spans="1:7" ht="19.5" customHeight="1">
      <c r="A1" s="639" t="s">
        <v>210</v>
      </c>
      <c r="B1" s="1183" t="str">
        <f>'Summary - SS'!B7</f>
        <v>RFQ #144 TAY Site at 42 Otis</v>
      </c>
      <c r="C1" s="1183"/>
    </row>
    <row r="2" spans="1:7" ht="12.75" customHeight="1"/>
    <row r="3" spans="1:7" ht="24.75" customHeight="1">
      <c r="A3" s="395" t="s">
        <v>211</v>
      </c>
    </row>
    <row r="4" spans="1:7" s="21" customFormat="1" ht="26">
      <c r="A4" s="378" t="s">
        <v>212</v>
      </c>
      <c r="B4" s="379" t="s">
        <v>95</v>
      </c>
      <c r="C4" s="379" t="s">
        <v>213</v>
      </c>
      <c r="D4" s="379" t="s">
        <v>214</v>
      </c>
      <c r="E4" s="379" t="s">
        <v>215</v>
      </c>
      <c r="F4" s="379" t="s">
        <v>216</v>
      </c>
      <c r="G4" s="379" t="s">
        <v>217</v>
      </c>
    </row>
    <row r="5" spans="1:7" ht="30" customHeight="1">
      <c r="A5" s="478"/>
      <c r="B5" s="440"/>
      <c r="C5" s="440"/>
      <c r="D5" s="440"/>
      <c r="E5" s="637"/>
      <c r="F5" s="440"/>
      <c r="G5" s="477"/>
    </row>
    <row r="6" spans="1:7" ht="30" customHeight="1">
      <c r="A6" s="478"/>
      <c r="B6" s="440"/>
      <c r="C6" s="440"/>
      <c r="D6" s="440"/>
      <c r="E6" s="637"/>
      <c r="F6" s="440"/>
      <c r="G6" s="477"/>
    </row>
    <row r="7" spans="1:7" ht="30" customHeight="1">
      <c r="A7" s="478"/>
      <c r="B7" s="440"/>
      <c r="C7" s="440"/>
      <c r="D7" s="440"/>
      <c r="E7" s="637"/>
      <c r="F7" s="440"/>
      <c r="G7" s="477"/>
    </row>
    <row r="8" spans="1:7" ht="30" customHeight="1">
      <c r="A8" s="478"/>
      <c r="B8" s="440"/>
      <c r="C8" s="440"/>
      <c r="D8" s="440"/>
      <c r="E8" s="637"/>
      <c r="F8" s="440"/>
      <c r="G8" s="477"/>
    </row>
    <row r="9" spans="1:7" ht="30" customHeight="1">
      <c r="A9" s="478"/>
      <c r="B9" s="440"/>
      <c r="C9" s="440"/>
      <c r="D9" s="440"/>
      <c r="E9" s="637"/>
      <c r="F9" s="440"/>
      <c r="G9" s="477"/>
    </row>
    <row r="10" spans="1:7" ht="30" customHeight="1">
      <c r="A10" s="478"/>
      <c r="B10" s="440"/>
      <c r="C10" s="440"/>
      <c r="D10" s="440"/>
      <c r="E10" s="637"/>
      <c r="F10" s="440"/>
      <c r="G10" s="477"/>
    </row>
    <row r="11" spans="1:7" ht="30" customHeight="1">
      <c r="A11" s="478"/>
      <c r="B11" s="440"/>
      <c r="C11" s="440"/>
      <c r="D11" s="440"/>
      <c r="E11" s="637"/>
      <c r="F11" s="440"/>
      <c r="G11" s="477"/>
    </row>
    <row r="12" spans="1:7" ht="30" customHeight="1">
      <c r="A12" s="478"/>
      <c r="B12" s="440"/>
      <c r="C12" s="440"/>
      <c r="D12" s="440"/>
      <c r="E12" s="637"/>
      <c r="F12" s="440"/>
      <c r="G12" s="477"/>
    </row>
    <row r="13" spans="1:7" ht="30" customHeight="1">
      <c r="A13" s="478"/>
      <c r="B13" s="440"/>
      <c r="C13" s="440"/>
      <c r="D13" s="440"/>
      <c r="E13" s="637"/>
      <c r="F13" s="440"/>
      <c r="G13" s="477"/>
    </row>
    <row r="14" spans="1:7" ht="30" customHeight="1">
      <c r="A14" s="478"/>
      <c r="B14" s="440"/>
      <c r="C14" s="440"/>
      <c r="D14" s="440"/>
      <c r="E14" s="637"/>
      <c r="F14" s="440"/>
      <c r="G14" s="477"/>
    </row>
    <row r="15" spans="1:7" ht="30" customHeight="1">
      <c r="A15" s="478"/>
      <c r="B15" s="440"/>
      <c r="C15" s="440"/>
      <c r="D15" s="440"/>
      <c r="E15" s="637"/>
      <c r="F15" s="440"/>
      <c r="G15" s="477"/>
    </row>
    <row r="16" spans="1:7" ht="30" customHeight="1">
      <c r="A16" s="478"/>
      <c r="B16" s="440"/>
      <c r="C16" s="440"/>
      <c r="D16" s="440"/>
      <c r="E16" s="637"/>
      <c r="F16" s="440"/>
      <c r="G16" s="477"/>
    </row>
    <row r="17" spans="1:7" ht="30" customHeight="1">
      <c r="A17" s="478"/>
      <c r="B17" s="440"/>
      <c r="C17" s="440"/>
      <c r="D17" s="440"/>
      <c r="E17" s="637"/>
      <c r="F17" s="440"/>
      <c r="G17" s="477"/>
    </row>
    <row r="18" spans="1:7" ht="30" customHeight="1">
      <c r="A18" s="478"/>
      <c r="B18" s="440"/>
      <c r="C18" s="440"/>
      <c r="D18" s="440"/>
      <c r="E18" s="637"/>
      <c r="F18" s="440"/>
      <c r="G18" s="477"/>
    </row>
    <row r="19" spans="1:7" ht="30" customHeight="1">
      <c r="A19" s="478"/>
      <c r="B19" s="440"/>
      <c r="C19" s="440"/>
      <c r="D19" s="440"/>
      <c r="E19" s="637"/>
      <c r="F19" s="440"/>
      <c r="G19" s="477"/>
    </row>
    <row r="20" spans="1:7" ht="30" customHeight="1">
      <c r="A20" s="478"/>
      <c r="B20" s="440"/>
      <c r="C20" s="440"/>
      <c r="D20" s="440"/>
      <c r="E20" s="637"/>
      <c r="F20" s="440"/>
      <c r="G20" s="477"/>
    </row>
    <row r="21" spans="1:7" ht="30" customHeight="1">
      <c r="A21" s="478"/>
      <c r="B21" s="440"/>
      <c r="C21" s="440"/>
      <c r="D21" s="440"/>
      <c r="E21" s="637"/>
      <c r="F21" s="440"/>
      <c r="G21" s="477"/>
    </row>
    <row r="22" spans="1:7" ht="30" customHeight="1">
      <c r="A22" s="478"/>
      <c r="B22" s="440"/>
      <c r="C22" s="440"/>
      <c r="D22" s="440"/>
      <c r="E22" s="637"/>
      <c r="F22" s="440"/>
      <c r="G22" s="477"/>
    </row>
    <row r="23" spans="1:7" ht="30" customHeight="1">
      <c r="A23" s="478"/>
      <c r="B23" s="440"/>
      <c r="C23" s="440"/>
      <c r="D23" s="440"/>
      <c r="E23" s="637"/>
      <c r="F23" s="440"/>
      <c r="G23" s="477"/>
    </row>
    <row r="24" spans="1:7" ht="30" customHeight="1">
      <c r="A24" s="478"/>
      <c r="B24" s="440"/>
      <c r="C24" s="440"/>
      <c r="D24" s="440"/>
      <c r="E24" s="637"/>
      <c r="F24" s="440"/>
      <c r="G24" s="477"/>
    </row>
    <row r="25" spans="1:7" ht="30" customHeight="1">
      <c r="A25" s="478"/>
      <c r="B25" s="440"/>
      <c r="C25" s="440"/>
      <c r="D25" s="440"/>
      <c r="E25" s="637"/>
      <c r="F25" s="440"/>
      <c r="G25" s="477"/>
    </row>
    <row r="26" spans="1:7" ht="30" customHeight="1">
      <c r="A26" s="478"/>
      <c r="B26" s="440"/>
      <c r="C26" s="440"/>
      <c r="D26" s="440"/>
      <c r="E26" s="637"/>
      <c r="F26" s="440"/>
      <c r="G26" s="477"/>
    </row>
    <row r="27" spans="1:7" ht="30" customHeight="1">
      <c r="A27" s="478"/>
      <c r="B27" s="440"/>
      <c r="C27" s="440"/>
      <c r="D27" s="440"/>
      <c r="E27" s="637"/>
      <c r="F27" s="440"/>
      <c r="G27" s="477"/>
    </row>
    <row r="28" spans="1:7" ht="30" customHeight="1">
      <c r="A28" s="478"/>
      <c r="B28" s="440"/>
      <c r="C28" s="440"/>
      <c r="D28" s="440"/>
      <c r="E28" s="637"/>
      <c r="F28" s="440"/>
      <c r="G28" s="477"/>
    </row>
    <row r="29" spans="1:7" ht="30" customHeight="1">
      <c r="A29" s="478"/>
      <c r="B29" s="440"/>
      <c r="C29" s="440"/>
      <c r="D29" s="440"/>
      <c r="E29" s="637"/>
      <c r="F29" s="440"/>
      <c r="G29" s="477"/>
    </row>
    <row r="30" spans="1:7" ht="30" customHeight="1">
      <c r="A30" s="478"/>
      <c r="B30" s="440"/>
      <c r="C30" s="440"/>
      <c r="D30" s="440"/>
      <c r="E30" s="637"/>
      <c r="F30" s="440"/>
      <c r="G30" s="477"/>
    </row>
  </sheetData>
  <mergeCells count="1">
    <mergeCell ref="B1:C1"/>
  </mergeCells>
  <printOptions horizontalCentered="1"/>
  <pageMargins left="0.7" right="0.7" top="0.75" bottom="0.75" header="0.3" footer="0.3"/>
  <pageSetup scale="60"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63" t="str">
        <f>'Summary (8)'!A1</f>
        <v>DEPARTMENT OF HOMELESSNESS AND SUPPORTIVE HOUSING</v>
      </c>
      <c r="B1" s="63"/>
      <c r="C1" s="56"/>
      <c r="D1" s="56"/>
      <c r="E1" s="56"/>
      <c r="F1" s="56"/>
      <c r="G1" s="56"/>
      <c r="AI1" s="437"/>
    </row>
    <row r="2" spans="1:35" ht="15.5">
      <c r="A2" s="63" t="s">
        <v>288</v>
      </c>
      <c r="B2" s="63"/>
      <c r="C2" s="63"/>
      <c r="D2" s="56"/>
      <c r="E2" s="56"/>
      <c r="F2" s="56"/>
      <c r="G2" s="59"/>
    </row>
    <row r="3" spans="1:35" ht="15" customHeight="1">
      <c r="A3" s="68" t="s">
        <v>220</v>
      </c>
      <c r="B3" s="587">
        <f>'Summary (8)'!B3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(8)'!A7</f>
        <v>Provider Name</v>
      </c>
      <c r="B4" s="588">
        <f>'Summary (8)'!B7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(8)'!A8</f>
        <v>Program</v>
      </c>
      <c r="B5" s="588" t="str">
        <f>'Summary (8)'!B8</f>
        <v>RFQ #144 TAY Site at 42 Otis</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5">
      <c r="A6" s="69" t="str">
        <f>'Summary (8)'!A9</f>
        <v>F$P Contract ID#</v>
      </c>
      <c r="B6" s="589" t="e">
        <f>'Summary (8)'!B9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5">
      <c r="A7" s="69" t="s">
        <v>283</v>
      </c>
      <c r="B7" s="591">
        <f>'Summary (8)'!B12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8" t="e">
        <f>'Summary (8)'!E17</f>
        <v>#REF!</v>
      </c>
      <c r="D8" s="1598"/>
      <c r="E8" s="1598"/>
      <c r="F8" s="1597" t="e">
        <f>'Summary (8)'!H17</f>
        <v>#REF!</v>
      </c>
      <c r="G8" s="1597"/>
      <c r="H8" s="1597"/>
      <c r="I8" s="1597" t="e">
        <f>'Summary (8)'!K17</f>
        <v>#REF!</v>
      </c>
      <c r="J8" s="1597"/>
      <c r="K8" s="1597"/>
      <c r="L8" s="1597" t="e">
        <f>'Summary (8)'!N17</f>
        <v>#REF!</v>
      </c>
      <c r="M8" s="1597"/>
      <c r="N8" s="1597"/>
      <c r="O8" s="1597" t="e">
        <f>'Summary (8)'!Q17</f>
        <v>#REF!</v>
      </c>
      <c r="P8" s="1597"/>
      <c r="Q8" s="1597"/>
      <c r="R8" s="1597" t="e">
        <f>'Summary (8)'!T17</f>
        <v>#REF!</v>
      </c>
      <c r="S8" s="1597"/>
      <c r="T8" s="1597"/>
      <c r="U8" s="1597" t="e">
        <f>'Summary (8)'!W17</f>
        <v>#REF!</v>
      </c>
      <c r="V8" s="1597"/>
      <c r="W8" s="1597"/>
      <c r="X8" s="1597" t="e">
        <f>'Summary (8)'!Z17</f>
        <v>#REF!</v>
      </c>
      <c r="Y8" s="1597"/>
      <c r="Z8" s="1597"/>
      <c r="AA8" s="1597" t="e">
        <f>'Summary (8)'!AC17</f>
        <v>#REF!</v>
      </c>
      <c r="AB8" s="1597"/>
      <c r="AC8" s="1597"/>
      <c r="AD8" s="1597" t="e">
        <f>'Summary (8)'!AF17</f>
        <v>#REF!</v>
      </c>
      <c r="AE8" s="1597"/>
      <c r="AF8" s="1597"/>
    </row>
    <row r="9" spans="1:35" ht="24.75" customHeight="1">
      <c r="C9" s="1606" t="str">
        <f>'Summary (6)'!E18</f>
        <v>Year 1</v>
      </c>
      <c r="D9" s="1607"/>
      <c r="E9" s="1608"/>
      <c r="F9" s="1621" t="str">
        <f>'Summary (6)'!H18</f>
        <v>Year 2</v>
      </c>
      <c r="G9" s="1622"/>
      <c r="H9" s="1623"/>
      <c r="I9" s="1624" t="str">
        <f>'Summary (6)'!K18</f>
        <v>Year 3</v>
      </c>
      <c r="J9" s="1625"/>
      <c r="K9" s="1626"/>
      <c r="L9" s="1627" t="str">
        <f>'Summary (6)'!N18</f>
        <v>Year 4</v>
      </c>
      <c r="M9" s="1628"/>
      <c r="N9" s="1629"/>
      <c r="O9" s="1630" t="str">
        <f>'Summary (6)'!Q18</f>
        <v>Year 5</v>
      </c>
      <c r="P9" s="1631"/>
      <c r="Q9" s="1632"/>
      <c r="R9" s="1633" t="str">
        <f>'Summary (6)'!T18</f>
        <v>Year 6</v>
      </c>
      <c r="S9" s="1634"/>
      <c r="T9" s="1635"/>
      <c r="U9" s="1636" t="str">
        <f>'Summary (6)'!W18</f>
        <v>Year 7</v>
      </c>
      <c r="V9" s="1637"/>
      <c r="W9" s="1638"/>
      <c r="X9" s="1609" t="str">
        <f>'Summary (6)'!Z18</f>
        <v>Year 8</v>
      </c>
      <c r="Y9" s="1610"/>
      <c r="Z9" s="1611"/>
      <c r="AA9" s="1612" t="str">
        <f>'Summary (6)'!AC18</f>
        <v>Year 9</v>
      </c>
      <c r="AB9" s="1613"/>
      <c r="AC9" s="1614"/>
      <c r="AD9" s="1615" t="str">
        <f>'Summary (6)'!AF18</f>
        <v>Year 10</v>
      </c>
      <c r="AE9" s="1616"/>
      <c r="AF9" s="1617"/>
      <c r="AG9" s="1618" t="s">
        <v>259</v>
      </c>
      <c r="AH9" s="1619"/>
      <c r="AI9" s="1620"/>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10/1/2024 - 6/30/2029</v>
      </c>
      <c r="AH10" s="628" t="str">
        <f>'Salary Detail (6)'!BV11</f>
        <v>10/1/2024 - 6/30/2029</v>
      </c>
      <c r="AI10" s="629" t="str">
        <f>'Salary Detail (6)'!BW11</f>
        <v>10/1/2024 - 6/30/2029</v>
      </c>
    </row>
    <row r="11" spans="1:35" s="630" customFormat="1" ht="19.5" customHeight="1">
      <c r="C11" s="784" t="e">
        <f>'Salary Detail (6)'!G12</f>
        <v>#REF!</v>
      </c>
      <c r="D11" s="793" t="e">
        <f>'Salary Detail (6)'!H12</f>
        <v>#REF!</v>
      </c>
      <c r="E11" s="794" t="str">
        <f>'Salary Detail (6)'!I12</f>
        <v>12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39" t="e">
        <f>'Salary Detail (6)'!BU12</f>
        <v>#REF!</v>
      </c>
      <c r="AH11" s="1641" t="e">
        <f>'Salary Detail (6)'!BV12</f>
        <v>#REF!</v>
      </c>
      <c r="AI11" s="1643"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0"/>
      <c r="AH12" s="1642"/>
      <c r="AI12" s="1644"/>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6" t="s">
        <v>291</v>
      </c>
      <c r="B14" s="1605"/>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6" t="s">
        <v>292</v>
      </c>
      <c r="B15" s="1605"/>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6" t="s">
        <v>293</v>
      </c>
      <c r="B16" s="1605"/>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6" t="s">
        <v>294</v>
      </c>
      <c r="B17" s="1605"/>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6" t="s">
        <v>295</v>
      </c>
      <c r="B18" s="1605"/>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6" t="s">
        <v>296</v>
      </c>
      <c r="B19" s="1605"/>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6" t="s">
        <v>297</v>
      </c>
      <c r="B20" s="1605"/>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6" t="s">
        <v>298</v>
      </c>
      <c r="B21" s="1605"/>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6" t="s">
        <v>299</v>
      </c>
      <c r="B22" s="1605"/>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7"/>
      <c r="B23" s="1599"/>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7"/>
      <c r="B24" s="1599"/>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7"/>
      <c r="B25" s="1599"/>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7"/>
      <c r="B26" s="1599"/>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7"/>
      <c r="B27" s="1599"/>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7"/>
      <c r="B28" s="1599"/>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7"/>
      <c r="B29" s="1599"/>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7"/>
      <c r="B30" s="1599"/>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7"/>
      <c r="B31" s="1599"/>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7"/>
      <c r="B32" s="1599"/>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7"/>
      <c r="B33" s="1599"/>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7"/>
      <c r="B34" s="1599"/>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7"/>
      <c r="B35" s="1599"/>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7"/>
      <c r="B36" s="1599"/>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7"/>
      <c r="B37" s="1599"/>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7"/>
      <c r="B38" s="1599"/>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7"/>
      <c r="B39" s="1599"/>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7"/>
      <c r="B40" s="1599"/>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7"/>
      <c r="B41" s="1599"/>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7"/>
      <c r="B42" s="1599"/>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7"/>
      <c r="B43" s="1599"/>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7"/>
      <c r="B44" s="1599"/>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7"/>
      <c r="B45" s="1599"/>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7"/>
      <c r="B46" s="1599"/>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7"/>
      <c r="B47" s="1599"/>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7"/>
      <c r="B48" s="1599"/>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7"/>
      <c r="B49" s="1599"/>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7"/>
      <c r="B50" s="1599"/>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7"/>
      <c r="B51" s="1599"/>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7"/>
      <c r="B52" s="1599"/>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7"/>
      <c r="B53" s="1599"/>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7"/>
      <c r="B54" s="1599"/>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7"/>
      <c r="B55" s="1599"/>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52" t="s">
        <v>300</v>
      </c>
      <c r="B56" s="1600"/>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7"/>
      <c r="B57" s="1599"/>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7"/>
      <c r="B58" s="1599"/>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7"/>
      <c r="B59" s="1599"/>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7"/>
      <c r="B60" s="1599"/>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7"/>
      <c r="B61" s="1599"/>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7"/>
      <c r="B62" s="1599"/>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7"/>
      <c r="B63" s="1599"/>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7"/>
      <c r="B64" s="1599"/>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7"/>
      <c r="B65" s="1599"/>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7"/>
      <c r="B66" s="1599"/>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7"/>
      <c r="B67" s="1599"/>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9" t="s">
        <v>301</v>
      </c>
      <c r="B68" s="1601"/>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5"/>
      <c r="B69" s="1604"/>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4" t="s">
        <v>302</v>
      </c>
      <c r="B70" s="1603"/>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7"/>
      <c r="B71" s="1599"/>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7"/>
      <c r="B72" s="1599"/>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7"/>
      <c r="B73" s="1599"/>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7"/>
      <c r="B74" s="1599"/>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7"/>
      <c r="B75" s="1599"/>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7"/>
      <c r="B76" s="1599"/>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7"/>
      <c r="B77" s="1599"/>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7"/>
      <c r="B78" s="1599"/>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7"/>
      <c r="B79" s="1599"/>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7"/>
      <c r="B80" s="1599"/>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52" t="s">
        <v>303</v>
      </c>
      <c r="B81" s="1600"/>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7"/>
      <c r="B82" s="1599"/>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7"/>
      <c r="B83" s="1599"/>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7"/>
      <c r="B84" s="1599"/>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7"/>
      <c r="B85" s="1599"/>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7"/>
      <c r="B86" s="1599"/>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7"/>
      <c r="B87" s="1599"/>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7"/>
      <c r="B88" s="1599"/>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7"/>
      <c r="B89" s="1599"/>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7"/>
      <c r="B90" s="1599"/>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7" t="s">
        <v>304</v>
      </c>
      <c r="B91" s="1599"/>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51"/>
      <c r="B92" s="1602"/>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49999999999999"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49999999999999"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7"/>
      <c r="B96" s="1599"/>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7"/>
      <c r="B97" s="1599"/>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7"/>
      <c r="B98" s="1599"/>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7"/>
      <c r="B99" s="1599"/>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7"/>
      <c r="B100" s="1599"/>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7"/>
      <c r="B101" s="1599"/>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7"/>
      <c r="B102" s="1599"/>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7"/>
      <c r="B103" s="1599"/>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49999999999999" customHeight="1">
      <c r="A104" s="1349" t="s">
        <v>307</v>
      </c>
      <c r="B104" s="1601"/>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49999999999999"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49999999999999"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(8)'!E87</f>
        <v>1</v>
      </c>
      <c r="D120" s="560">
        <f>'Summary (8)'!F87</f>
        <v>1</v>
      </c>
      <c r="E120" s="560">
        <f>'Summary (8)'!G87</f>
        <v>1</v>
      </c>
      <c r="F120" s="560">
        <f>'Summary (8)'!H87</f>
        <v>2</v>
      </c>
      <c r="G120" s="560">
        <f>'Summary (8)'!I87</f>
        <v>2</v>
      </c>
      <c r="H120" s="560">
        <f>'Summary (8)'!J87</f>
        <v>2</v>
      </c>
      <c r="I120" s="560">
        <f>'Summary (8)'!K87</f>
        <v>3</v>
      </c>
      <c r="J120" s="560">
        <f>'Summary (8)'!L87</f>
        <v>3</v>
      </c>
      <c r="K120" s="560">
        <f>'Summary (8)'!M87</f>
        <v>3</v>
      </c>
      <c r="L120" s="560">
        <f>'Summary (8)'!N87</f>
        <v>4</v>
      </c>
      <c r="M120" s="560">
        <f>'Summary (8)'!O87</f>
        <v>4</v>
      </c>
      <c r="N120" s="560">
        <f>'Summary (8)'!P87</f>
        <v>4</v>
      </c>
      <c r="O120" s="560">
        <f>'Summary (8)'!Q87</f>
        <v>5</v>
      </c>
      <c r="P120" s="560">
        <f>'Summary (8)'!R87</f>
        <v>5</v>
      </c>
      <c r="Q120" s="560">
        <f>'Summary (8)'!S87</f>
        <v>5</v>
      </c>
      <c r="R120" s="560">
        <f>'Summary (8)'!T87</f>
        <v>6</v>
      </c>
      <c r="S120" s="560">
        <f>'Summary (8)'!U87</f>
        <v>6</v>
      </c>
      <c r="T120" s="560">
        <f>'Summary (8)'!V87</f>
        <v>6</v>
      </c>
      <c r="U120" s="560">
        <f>'Summary (8)'!W87</f>
        <v>7</v>
      </c>
      <c r="V120" s="560">
        <f>'Summary (8)'!X87</f>
        <v>7</v>
      </c>
      <c r="W120" s="560">
        <f>'Summary (8)'!Y87</f>
        <v>7</v>
      </c>
      <c r="X120" s="560">
        <f>'Summary (8)'!Z87</f>
        <v>8</v>
      </c>
      <c r="Y120" s="560">
        <f>'Summary (8)'!AA87</f>
        <v>8</v>
      </c>
      <c r="Z120" s="560">
        <f>'Summary (8)'!AB87</f>
        <v>8</v>
      </c>
      <c r="AA120" s="560">
        <f>'Summary (8)'!AC87</f>
        <v>9</v>
      </c>
      <c r="AB120" s="560">
        <f>'Summary (8)'!AD87</f>
        <v>9</v>
      </c>
      <c r="AC120" s="560">
        <f>'Summary (8)'!AE87</f>
        <v>9</v>
      </c>
      <c r="AD120" s="560">
        <f>'Summary (8)'!AF87</f>
        <v>10</v>
      </c>
      <c r="AE120" s="560">
        <f>'Summary (8)'!AG87</f>
        <v>10</v>
      </c>
      <c r="AF120" s="560">
        <f>'Summary (8)'!AH87</f>
        <v>10</v>
      </c>
      <c r="AG120" s="560">
        <f>AE120</f>
        <v>10</v>
      </c>
      <c r="AH120" s="560">
        <f>AF120</f>
        <v>10</v>
      </c>
      <c r="AI120" s="560">
        <f>AG120</f>
        <v>10</v>
      </c>
    </row>
    <row r="121" spans="1:35" s="31" customFormat="1">
      <c r="A121" s="481" t="s">
        <v>232</v>
      </c>
      <c r="B121" s="481"/>
      <c r="C121" s="561" t="e">
        <f>'Summary (8)'!E88</f>
        <v>#REF!</v>
      </c>
      <c r="D121" s="561" t="e">
        <f>'Summary (8)'!F88</f>
        <v>#REF!</v>
      </c>
      <c r="E121" s="561">
        <f>'Summary (8)'!G88</f>
        <v>45566</v>
      </c>
      <c r="F121" s="561" t="e">
        <f>'Summary (8)'!H88</f>
        <v>#REF!</v>
      </c>
      <c r="G121" s="561" t="e">
        <f>'Summary (8)'!I88</f>
        <v>#REF!</v>
      </c>
      <c r="H121" s="561">
        <f>'Summary (8)'!J88</f>
        <v>45839</v>
      </c>
      <c r="I121" s="561" t="e">
        <f>'Summary (8)'!K88</f>
        <v>#REF!</v>
      </c>
      <c r="J121" s="561" t="e">
        <f>'Summary (8)'!L88</f>
        <v>#REF!</v>
      </c>
      <c r="K121" s="561">
        <f>'Summary (8)'!M88</f>
        <v>46204</v>
      </c>
      <c r="L121" s="561" t="e">
        <f>'Summary (8)'!N88</f>
        <v>#REF!</v>
      </c>
      <c r="M121" s="561" t="e">
        <f>'Summary (8)'!O88</f>
        <v>#REF!</v>
      </c>
      <c r="N121" s="561">
        <f>'Summary (8)'!P88</f>
        <v>46569</v>
      </c>
      <c r="O121" s="561" t="e">
        <f>'Summary (8)'!Q88</f>
        <v>#REF!</v>
      </c>
      <c r="P121" s="561" t="e">
        <f>'Summary (8)'!R88</f>
        <v>#REF!</v>
      </c>
      <c r="Q121" s="561">
        <f>'Summary (8)'!S88</f>
        <v>46935</v>
      </c>
      <c r="R121" s="561" t="e">
        <f>'Summary (8)'!T88</f>
        <v>#REF!</v>
      </c>
      <c r="S121" s="561" t="e">
        <f>'Summary (8)'!U88</f>
        <v>#REF!</v>
      </c>
      <c r="T121" s="561" t="e">
        <f>'Summary (8)'!V88</f>
        <v>#REF!</v>
      </c>
      <c r="U121" s="561" t="e">
        <f>'Summary (8)'!W88</f>
        <v>#REF!</v>
      </c>
      <c r="V121" s="561" t="e">
        <f>'Summary (8)'!X88</f>
        <v>#REF!</v>
      </c>
      <c r="W121" s="561" t="e">
        <f>'Summary (8)'!Y88</f>
        <v>#REF!</v>
      </c>
      <c r="X121" s="561" t="e">
        <f>'Summary (8)'!Z88</f>
        <v>#REF!</v>
      </c>
      <c r="Y121" s="561" t="e">
        <f>'Summary (8)'!AA88</f>
        <v>#REF!</v>
      </c>
      <c r="Z121" s="561" t="e">
        <f>'Summary (8)'!AB88</f>
        <v>#REF!</v>
      </c>
      <c r="AA121" s="561" t="e">
        <f>'Summary (8)'!AC88</f>
        <v>#REF!</v>
      </c>
      <c r="AB121" s="561" t="e">
        <f>'Summary (8)'!AD88</f>
        <v>#REF!</v>
      </c>
      <c r="AC121" s="561" t="e">
        <f>'Summary (8)'!AE88</f>
        <v>#REF!</v>
      </c>
      <c r="AD121" s="561" t="e">
        <f>'Summary (8)'!AF88</f>
        <v>#REF!</v>
      </c>
      <c r="AE121" s="561" t="e">
        <f>'Summary (8)'!AG88</f>
        <v>#REF!</v>
      </c>
      <c r="AF121" s="561" t="e">
        <f>'Summary (8)'!AH88</f>
        <v>#REF!</v>
      </c>
      <c r="AG121" s="561">
        <f>'Summary (8)'!AI88</f>
        <v>45566</v>
      </c>
      <c r="AH121" s="561">
        <f>'Summary (8)'!AJ88</f>
        <v>45566</v>
      </c>
      <c r="AI121" s="561">
        <f>'Summary (8)'!AK88</f>
        <v>45566</v>
      </c>
    </row>
    <row r="122" spans="1:35" s="31" customFormat="1">
      <c r="A122" s="481" t="s">
        <v>233</v>
      </c>
      <c r="B122" s="481"/>
      <c r="C122" s="561" t="e">
        <f>'Summary (8)'!E89</f>
        <v>#REF!</v>
      </c>
      <c r="D122" s="561" t="e">
        <f>'Summary (8)'!F89</f>
        <v>#REF!</v>
      </c>
      <c r="E122" s="561">
        <f>'Summary (8)'!G89</f>
        <v>45838</v>
      </c>
      <c r="F122" s="561" t="e">
        <f>'Summary (8)'!H89</f>
        <v>#REF!</v>
      </c>
      <c r="G122" s="561" t="e">
        <f>'Summary (8)'!I89</f>
        <v>#REF!</v>
      </c>
      <c r="H122" s="561">
        <f>'Summary (8)'!J89</f>
        <v>46203</v>
      </c>
      <c r="I122" s="561" t="e">
        <f>'Summary (8)'!K89</f>
        <v>#REF!</v>
      </c>
      <c r="J122" s="561" t="e">
        <f>'Summary (8)'!L89</f>
        <v>#REF!</v>
      </c>
      <c r="K122" s="561">
        <f>'Summary (8)'!M89</f>
        <v>46568</v>
      </c>
      <c r="L122" s="561" t="e">
        <f>'Summary (8)'!N89</f>
        <v>#REF!</v>
      </c>
      <c r="M122" s="561" t="e">
        <f>'Summary (8)'!O89</f>
        <v>#REF!</v>
      </c>
      <c r="N122" s="561">
        <f>'Summary (8)'!P89</f>
        <v>46934</v>
      </c>
      <c r="O122" s="561" t="e">
        <f>'Summary (8)'!Q89</f>
        <v>#REF!</v>
      </c>
      <c r="P122" s="561" t="e">
        <f>'Summary (8)'!R89</f>
        <v>#REF!</v>
      </c>
      <c r="Q122" s="561">
        <f>'Summary (8)'!S89</f>
        <v>47299</v>
      </c>
      <c r="R122" s="561" t="e">
        <f>'Summary (8)'!T89</f>
        <v>#REF!</v>
      </c>
      <c r="S122" s="561" t="e">
        <f>'Summary (8)'!U89</f>
        <v>#REF!</v>
      </c>
      <c r="T122" s="561" t="e">
        <f>'Summary (8)'!V89</f>
        <v>#REF!</v>
      </c>
      <c r="U122" s="561" t="e">
        <f>'Summary (8)'!W89</f>
        <v>#REF!</v>
      </c>
      <c r="V122" s="561" t="e">
        <f>'Summary (8)'!X89</f>
        <v>#REF!</v>
      </c>
      <c r="W122" s="561" t="e">
        <f>'Summary (8)'!Y89</f>
        <v>#REF!</v>
      </c>
      <c r="X122" s="561" t="e">
        <f>'Summary (8)'!Z89</f>
        <v>#REF!</v>
      </c>
      <c r="Y122" s="561" t="e">
        <f>'Summary (8)'!AA89</f>
        <v>#REF!</v>
      </c>
      <c r="Z122" s="561" t="e">
        <f>'Summary (8)'!AB89</f>
        <v>#REF!</v>
      </c>
      <c r="AA122" s="561" t="e">
        <f>'Summary (8)'!AC89</f>
        <v>#REF!</v>
      </c>
      <c r="AB122" s="561" t="e">
        <f>'Summary (8)'!AD89</f>
        <v>#REF!</v>
      </c>
      <c r="AC122" s="561" t="e">
        <f>'Summary (8)'!AE89</f>
        <v>#REF!</v>
      </c>
      <c r="AD122" s="561" t="e">
        <f>'Summary (8)'!AF89</f>
        <v>#REF!</v>
      </c>
      <c r="AE122" s="561" t="e">
        <f>'Summary (8)'!AG89</f>
        <v>#REF!</v>
      </c>
      <c r="AF122" s="561" t="e">
        <f>'Summary (8)'!AH89</f>
        <v>#REF!</v>
      </c>
      <c r="AG122" s="561">
        <f>'Summary (8)'!AI89</f>
        <v>47391</v>
      </c>
      <c r="AH122" s="561">
        <f>'Summary (8)'!AJ89</f>
        <v>47391</v>
      </c>
      <c r="AI122" s="561">
        <f>'Summary (8)'!AK89</f>
        <v>47391</v>
      </c>
    </row>
    <row r="123" spans="1:35">
      <c r="A123" s="480" t="s">
        <v>220</v>
      </c>
      <c r="B123" s="480"/>
      <c r="C123" s="561">
        <f>'Summary (8)'!E90</f>
        <v>0</v>
      </c>
      <c r="D123" s="561">
        <f>'Summary (8)'!F90</f>
        <v>0</v>
      </c>
      <c r="E123" s="561">
        <f>'Summary (8)'!G90</f>
        <v>0</v>
      </c>
      <c r="F123" s="561">
        <f>'Summary (8)'!H90</f>
        <v>0</v>
      </c>
      <c r="G123" s="561">
        <f>'Summary (8)'!I90</f>
        <v>0</v>
      </c>
      <c r="H123" s="561">
        <f>'Summary (8)'!J90</f>
        <v>0</v>
      </c>
      <c r="I123" s="561">
        <f>'Summary (8)'!K90</f>
        <v>0</v>
      </c>
      <c r="J123" s="561">
        <f>'Summary (8)'!L90</f>
        <v>0</v>
      </c>
      <c r="K123" s="561">
        <f>'Summary (8)'!M90</f>
        <v>0</v>
      </c>
      <c r="L123" s="561">
        <f>'Summary (8)'!N90</f>
        <v>0</v>
      </c>
      <c r="M123" s="561">
        <f>'Summary (8)'!O90</f>
        <v>0</v>
      </c>
      <c r="N123" s="561">
        <f>'Summary (8)'!P90</f>
        <v>0</v>
      </c>
      <c r="O123" s="561">
        <f>'Summary (8)'!Q90</f>
        <v>0</v>
      </c>
      <c r="P123" s="561">
        <f>'Summary (8)'!R90</f>
        <v>0</v>
      </c>
      <c r="Q123" s="561">
        <f>'Summary (8)'!S90</f>
        <v>0</v>
      </c>
      <c r="R123" s="561">
        <f>'Summary (8)'!T90</f>
        <v>0</v>
      </c>
      <c r="S123" s="561">
        <f>'Summary (8)'!U90</f>
        <v>0</v>
      </c>
      <c r="T123" s="561">
        <f>'Summary (8)'!V90</f>
        <v>0</v>
      </c>
      <c r="U123" s="561">
        <f>'Summary (8)'!W90</f>
        <v>0</v>
      </c>
      <c r="V123" s="561">
        <f>'Summary (8)'!X90</f>
        <v>0</v>
      </c>
      <c r="W123" s="561">
        <f>'Summary (8)'!Y90</f>
        <v>0</v>
      </c>
      <c r="X123" s="561">
        <f>'Summary (8)'!Z90</f>
        <v>0</v>
      </c>
      <c r="Y123" s="561">
        <f>'Summary (8)'!AA90</f>
        <v>0</v>
      </c>
      <c r="Z123" s="561">
        <f>'Summary (8)'!AB90</f>
        <v>0</v>
      </c>
      <c r="AA123" s="561">
        <f>'Summary (8)'!AC90</f>
        <v>0</v>
      </c>
      <c r="AB123" s="561">
        <f>'Summary (8)'!AD90</f>
        <v>0</v>
      </c>
      <c r="AC123" s="561">
        <f>'Summary (8)'!AE90</f>
        <v>0</v>
      </c>
      <c r="AD123" s="561">
        <f>'Summary (8)'!AF90</f>
        <v>0</v>
      </c>
      <c r="AE123" s="561">
        <f>'Summary (8)'!AG90</f>
        <v>0</v>
      </c>
      <c r="AF123" s="561">
        <f>'Summary (8)'!AH90</f>
        <v>0</v>
      </c>
      <c r="AG123" s="561">
        <f>'Summary (8)'!AI90</f>
        <v>0</v>
      </c>
      <c r="AH123" s="561">
        <f>'Summary (8)'!AJ90</f>
        <v>0</v>
      </c>
      <c r="AI123" s="561">
        <f>'Summary (8)'!AK90</f>
        <v>0</v>
      </c>
    </row>
    <row r="124" spans="1:35">
      <c r="A124" s="480" t="s">
        <v>234</v>
      </c>
      <c r="B124" s="480"/>
      <c r="C124" s="562" t="e">
        <f>'Summary (8)'!E91</f>
        <v>#REF!</v>
      </c>
      <c r="D124" s="562" t="e">
        <f>'Summary (8)'!F91</f>
        <v>#REF!</v>
      </c>
      <c r="E124" s="562" t="e">
        <f>'Summary (8)'!G91</f>
        <v>#REF!</v>
      </c>
      <c r="F124" s="562" t="e">
        <f>'Summary (8)'!H91</f>
        <v>#REF!</v>
      </c>
      <c r="G124" s="562" t="e">
        <f>'Summary (8)'!I91</f>
        <v>#REF!</v>
      </c>
      <c r="H124" s="562" t="e">
        <f>'Summary (8)'!J91</f>
        <v>#REF!</v>
      </c>
      <c r="I124" s="562" t="e">
        <f>'Summary (8)'!K91</f>
        <v>#REF!</v>
      </c>
      <c r="J124" s="562" t="e">
        <f>'Summary (8)'!L91</f>
        <v>#REF!</v>
      </c>
      <c r="K124" s="562" t="e">
        <f>'Summary (8)'!M91</f>
        <v>#REF!</v>
      </c>
      <c r="L124" s="562" t="e">
        <f>'Summary (8)'!N91</f>
        <v>#REF!</v>
      </c>
      <c r="M124" s="562" t="e">
        <f>'Summary (8)'!O91</f>
        <v>#REF!</v>
      </c>
      <c r="N124" s="562" t="e">
        <f>'Summary (8)'!P91</f>
        <v>#REF!</v>
      </c>
      <c r="O124" s="562" t="e">
        <f>'Summary (8)'!Q91</f>
        <v>#REF!</v>
      </c>
      <c r="P124" s="562" t="e">
        <f>'Summary (8)'!R91</f>
        <v>#REF!</v>
      </c>
      <c r="Q124" s="562" t="e">
        <f>'Summary (8)'!S91</f>
        <v>#REF!</v>
      </c>
      <c r="R124" s="562" t="e">
        <f>'Summary (8)'!T91</f>
        <v>#REF!</v>
      </c>
      <c r="S124" s="562" t="e">
        <f>'Summary (8)'!U91</f>
        <v>#REF!</v>
      </c>
      <c r="T124" s="562" t="e">
        <f>'Summary (8)'!V91</f>
        <v>#REF!</v>
      </c>
      <c r="U124" s="562" t="e">
        <f>'Summary (8)'!W91</f>
        <v>#REF!</v>
      </c>
      <c r="V124" s="562" t="e">
        <f>'Summary (8)'!X91</f>
        <v>#REF!</v>
      </c>
      <c r="W124" s="562" t="e">
        <f>'Summary (8)'!Y91</f>
        <v>#REF!</v>
      </c>
      <c r="X124" s="562" t="e">
        <f>'Summary (8)'!Z91</f>
        <v>#REF!</v>
      </c>
      <c r="Y124" s="562" t="e">
        <f>'Summary (8)'!AA91</f>
        <v>#REF!</v>
      </c>
      <c r="Z124" s="562" t="e">
        <f>'Summary (8)'!AB91</f>
        <v>#REF!</v>
      </c>
      <c r="AA124" s="562" t="e">
        <f>'Summary (8)'!AC91</f>
        <v>#REF!</v>
      </c>
      <c r="AB124" s="562" t="e">
        <f>'Summary (8)'!AD91</f>
        <v>#REF!</v>
      </c>
      <c r="AC124" s="562" t="e">
        <f>'Summary (8)'!AE91</f>
        <v>#REF!</v>
      </c>
      <c r="AD124" s="562" t="e">
        <f>'Summary (8)'!AF91</f>
        <v>#REF!</v>
      </c>
      <c r="AE124" s="562" t="e">
        <f>'Summary (8)'!AG91</f>
        <v>#REF!</v>
      </c>
      <c r="AF124" s="562" t="e">
        <f>'Summary (8)'!AH91</f>
        <v>#REF!</v>
      </c>
    </row>
    <row r="125" spans="1:35" s="524" customFormat="1">
      <c r="A125" s="523" t="s">
        <v>309</v>
      </c>
      <c r="B125" s="523"/>
      <c r="C125" s="525">
        <f>'Summary (8)'!E26</f>
        <v>0</v>
      </c>
      <c r="D125" s="525">
        <f>'Summary (8)'!F26</f>
        <v>0</v>
      </c>
      <c r="E125" s="525">
        <f>'Summary (8)'!G26</f>
        <v>0</v>
      </c>
      <c r="F125" s="525">
        <f>'Summary (8)'!H26</f>
        <v>0</v>
      </c>
      <c r="G125" s="525">
        <f>'Summary (8)'!I26</f>
        <v>0</v>
      </c>
      <c r="H125" s="525">
        <f>'Summary (8)'!J26</f>
        <v>0</v>
      </c>
      <c r="I125" s="525">
        <f>'Summary (8)'!K26</f>
        <v>0</v>
      </c>
      <c r="J125" s="525">
        <f>'Summary (8)'!L26</f>
        <v>0</v>
      </c>
      <c r="K125" s="525">
        <f>'Summary (8)'!M26</f>
        <v>0</v>
      </c>
      <c r="L125" s="525">
        <f>'Summary (8)'!N26</f>
        <v>0</v>
      </c>
      <c r="M125" s="525">
        <f>'Summary (8)'!O26</f>
        <v>0</v>
      </c>
      <c r="N125" s="525">
        <f>'Summary (8)'!P26</f>
        <v>0</v>
      </c>
      <c r="O125" s="525">
        <f>'Summary (8)'!Q26</f>
        <v>0</v>
      </c>
      <c r="P125" s="525">
        <f>'Summary (8)'!R26</f>
        <v>0</v>
      </c>
      <c r="Q125" s="525">
        <f>'Summary (8)'!S26</f>
        <v>0</v>
      </c>
      <c r="R125" s="525">
        <f>'Summary (8)'!T26</f>
        <v>0</v>
      </c>
      <c r="S125" s="525">
        <f>'Summary (8)'!U26</f>
        <v>0</v>
      </c>
      <c r="T125" s="525">
        <f>'Summary (8)'!V26</f>
        <v>0</v>
      </c>
      <c r="U125" s="525">
        <f>'Summary (8)'!W26</f>
        <v>0</v>
      </c>
      <c r="V125" s="525">
        <f>'Summary (8)'!X26</f>
        <v>0</v>
      </c>
      <c r="W125" s="525">
        <f>'Summary (8)'!Y26</f>
        <v>0</v>
      </c>
      <c r="X125" s="525">
        <f>'Summary (8)'!Z26</f>
        <v>0</v>
      </c>
      <c r="Y125" s="525">
        <f>'Summary (8)'!AA26</f>
        <v>0</v>
      </c>
      <c r="Z125" s="525">
        <f>'Summary (8)'!AB26</f>
        <v>0</v>
      </c>
      <c r="AA125" s="525">
        <f>'Summary (8)'!AC26</f>
        <v>0</v>
      </c>
      <c r="AB125" s="525">
        <f>'Summary (8)'!AD26</f>
        <v>0</v>
      </c>
      <c r="AC125" s="525">
        <f>'Summary (8)'!AE26</f>
        <v>0</v>
      </c>
      <c r="AD125" s="525">
        <f>'Summary (8)'!AF26</f>
        <v>0</v>
      </c>
      <c r="AE125" s="525">
        <f>'Summary (8)'!AG26</f>
        <v>0</v>
      </c>
      <c r="AF125" s="525">
        <f>'Summary (8)'!AH26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143" priority="3">
      <formula>$A14=""</formula>
    </cfRule>
  </conditionalFormatting>
  <conditionalFormatting sqref="C14:AF106">
    <cfRule type="expression" dxfId="142" priority="2">
      <formula>C$123&gt;C$122</formula>
    </cfRule>
  </conditionalFormatting>
  <conditionalFormatting sqref="C82:AF102">
    <cfRule type="expression" dxfId="141"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40" priority="16">
      <formula>LEN(TRIM(E14))=0</formula>
    </cfRule>
  </conditionalFormatting>
  <conditionalFormatting sqref="F91">
    <cfRule type="containsBlanks" dxfId="139" priority="12">
      <formula>LEN(TRIM(F91))=0</formula>
    </cfRule>
  </conditionalFormatting>
  <conditionalFormatting sqref="I91">
    <cfRule type="containsBlanks" dxfId="138" priority="11">
      <formula>LEN(TRIM(I91))=0</formula>
    </cfRule>
  </conditionalFormatting>
  <conditionalFormatting sqref="L91">
    <cfRule type="containsBlanks" dxfId="137" priority="10">
      <formula>LEN(TRIM(L91))=0</formula>
    </cfRule>
  </conditionalFormatting>
  <conditionalFormatting sqref="O91">
    <cfRule type="containsBlanks" dxfId="136" priority="9">
      <formula>LEN(TRIM(O91))=0</formula>
    </cfRule>
  </conditionalFormatting>
  <conditionalFormatting sqref="R91">
    <cfRule type="containsBlanks" dxfId="135" priority="8">
      <formula>LEN(TRIM(R91))=0</formula>
    </cfRule>
  </conditionalFormatting>
  <conditionalFormatting sqref="U91">
    <cfRule type="containsBlanks" dxfId="134" priority="7">
      <formula>LEN(TRIM(U91))=0</formula>
    </cfRule>
  </conditionalFormatting>
  <conditionalFormatting sqref="X91">
    <cfRule type="containsBlanks" dxfId="133" priority="6">
      <formula>LEN(TRIM(X91))=0</formula>
    </cfRule>
  </conditionalFormatting>
  <conditionalFormatting sqref="AA91">
    <cfRule type="containsBlanks" dxfId="132" priority="5">
      <formula>LEN(TRIM(AA91))=0</formula>
    </cfRule>
  </conditionalFormatting>
  <conditionalFormatting sqref="AD91">
    <cfRule type="containsBlanks" dxfId="131" priority="4">
      <formula>LEN(TRIM(AD91))=0</formula>
    </cfRule>
  </conditionalFormatting>
  <dataValidations count="1">
    <dataValidation type="whole" allowBlank="1" showInputMessage="1" showErrorMessage="1" sqref="AC57:AC66 Z57:Z66 W57:W66 T57:T66 Q57:Q66 N57:N66 K57:K66 H57:H66 E57:E66 AF57:AF66" xr:uid="{33F0C947-5810-49A7-976A-5AEDDD390D3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32" id="{18B24E3C-14D9-4138-8BB6-789F19AC5E58}">
            <xm:f>C$120&gt;'Summary - SS'!#REF!</xm:f>
            <x14:dxf>
              <fill>
                <patternFill>
                  <bgColor theme="0" tint="-0.499984740745262"/>
                </patternFill>
              </fill>
            </x14:dxf>
          </x14:cfRule>
          <xm:sqref>C9:AF106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8"/>
  <sheetViews>
    <sheetView showZeros="0" zoomScale="115" zoomScaleNormal="115" workbookViewId="0">
      <pane ySplit="2" topLeftCell="A42"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customWidth="1"/>
    <col min="7" max="7" width="16" style="703" customWidth="1"/>
    <col min="8" max="8" width="20.54296875" style="703" customWidth="1"/>
    <col min="9" max="9" width="20.54296875" style="8" customWidth="1"/>
    <col min="10" max="10" width="19.7265625" style="8" customWidth="1"/>
    <col min="11" max="16384" width="10.81640625" style="8"/>
  </cols>
  <sheetData>
    <row r="1" spans="1:10" ht="13.5" thickBot="1">
      <c r="A1" s="9" t="s">
        <v>325</v>
      </c>
      <c r="B1" s="1567" t="s">
        <v>326</v>
      </c>
      <c r="C1" s="1567"/>
      <c r="I1" s="685" t="s">
        <v>327</v>
      </c>
      <c r="J1" s="686" t="s">
        <v>328</v>
      </c>
    </row>
    <row r="2" spans="1:10" ht="27.75" customHeight="1" thickBot="1">
      <c r="A2" s="225">
        <f>'Summary (8)'!B12</f>
        <v>0</v>
      </c>
      <c r="B2" s="1645"/>
      <c r="C2" s="1646"/>
      <c r="D2" s="665"/>
      <c r="F2" s="207"/>
      <c r="I2" s="687" t="str">
        <f>IFERROR(VLOOKUP(B2,'Dropdown Lists'!F:G,2,FALSE), "auto-populate")</f>
        <v>auto-populate</v>
      </c>
      <c r="J2" s="688" t="str">
        <f>IFERROR(VLOOKUP(B2,'Dropdown Lists'!F:H,3,FALSE),"auto-populate")</f>
        <v>auto-populate</v>
      </c>
    </row>
    <row r="3" spans="1:10" s="4" customFormat="1" ht="39">
      <c r="A3" s="718" t="s">
        <v>329</v>
      </c>
      <c r="B3" s="211" t="s">
        <v>317</v>
      </c>
      <c r="C3" s="212" t="s">
        <v>318</v>
      </c>
      <c r="D3" s="211" t="s">
        <v>330</v>
      </c>
      <c r="E3" s="211" t="s">
        <v>331</v>
      </c>
      <c r="F3" s="663" t="s">
        <v>332</v>
      </c>
      <c r="G3" s="704"/>
      <c r="H3" s="704"/>
      <c r="I3" s="14"/>
    </row>
    <row r="4" spans="1:10">
      <c r="A4" s="826">
        <f>'Salary Detail (8)'!A15</f>
        <v>0</v>
      </c>
      <c r="B4" s="6" t="e" cm="1">
        <f t="array" ref="B4">INDEX('Salary Detail (8)'!$C15:$BT15,0,MATCH(1,('Salary Detail (8)'!$C$14:$BT$14='Budget Narrative (8)'!$B$3)*('Salary Detail (8)'!$C$75:$BT$75='Budget Narrative (8)'!$I$2),0))</f>
        <v>#N/A</v>
      </c>
      <c r="C4" s="195" t="e">
        <f t="array" ref="C4">INDEX('Salary Detail (8)'!$C15:$BT15,0,MATCH(1,('Salary Detail (8)'!$C$13:$BT$13="New")*('Salary Detail (8)'!$C$75:$BT$75='Budget Narrative (8)'!$I$2),0))</f>
        <v>#N/A</v>
      </c>
      <c r="D4" s="653"/>
      <c r="E4" s="653"/>
      <c r="F4" s="664"/>
      <c r="I4" s="7"/>
      <c r="J4" s="14"/>
    </row>
    <row r="5" spans="1:10">
      <c r="A5" s="826">
        <f>'Salary Detail (8)'!A16</f>
        <v>0</v>
      </c>
      <c r="B5" s="6" t="e">
        <f t="array" ref="B5">INDEX('Salary Detail (8)'!$C16:$BT16,0,MATCH(1,('Salary Detail (8)'!$C$14:$BT$14='Budget Narrative (8)'!$B$3)*('Salary Detail (8)'!$C$75:$BT$75='Budget Narrative (8)'!$I$2),0))</f>
        <v>#N/A</v>
      </c>
      <c r="C5" s="195" t="e">
        <f t="array" ref="C5">INDEX('Salary Detail (8)'!$C16:$BT16,0,MATCH(1,('Salary Detail (8)'!$C$13:$BT$13="New")*('Salary Detail (8)'!$C$75:$BT$75='Budget Narrative (8)'!$I$2),0))</f>
        <v>#N/A</v>
      </c>
      <c r="D5" s="653"/>
      <c r="E5" s="10"/>
      <c r="F5" s="664"/>
      <c r="I5" s="208"/>
      <c r="J5" s="14"/>
    </row>
    <row r="6" spans="1:10">
      <c r="A6" s="826">
        <f>'Salary Detail (8)'!A17</f>
        <v>0</v>
      </c>
      <c r="B6" s="6" t="e">
        <f t="array" ref="B6">INDEX('Salary Detail (8)'!$C17:$BT17,0,MATCH(1,('Salary Detail (8)'!$C$14:$BT$14='Budget Narrative (8)'!$B$3)*('Salary Detail (8)'!$C$75:$BT$75='Budget Narrative (8)'!$I$2),0))</f>
        <v>#N/A</v>
      </c>
      <c r="C6" s="195" t="e">
        <f t="array" ref="C6">INDEX('Salary Detail (8)'!$C17:$BT17,0,MATCH(1,('Salary Detail (8)'!$C$13:$BT$13="New")*('Salary Detail (8)'!$C$75:$BT$75='Budget Narrative (8)'!$I$2),0))</f>
        <v>#N/A</v>
      </c>
      <c r="D6" s="653"/>
      <c r="E6" s="10"/>
      <c r="F6" s="664"/>
      <c r="I6" s="209"/>
      <c r="J6" s="14"/>
    </row>
    <row r="7" spans="1:10">
      <c r="A7" s="826">
        <f>'Salary Detail (8)'!A18</f>
        <v>0</v>
      </c>
      <c r="B7" s="6" t="e">
        <f t="array" ref="B7">INDEX('Salary Detail (8)'!$C18:$BT18,0,MATCH(1,('Salary Detail (8)'!$C$14:$BT$14='Budget Narrative (8)'!$B$3)*('Salary Detail (8)'!$C$75:$BT$75='Budget Narrative (8)'!$I$2),0))</f>
        <v>#N/A</v>
      </c>
      <c r="C7" s="195" t="e">
        <f t="array" ref="C7">INDEX('Salary Detail (8)'!$C18:$BT18,0,MATCH(1,('Salary Detail (8)'!$C$13:$BT$13="New")*('Salary Detail (8)'!$C$75:$BT$75='Budget Narrative (8)'!$I$2),0))</f>
        <v>#N/A</v>
      </c>
      <c r="D7" s="653"/>
      <c r="E7" s="10"/>
      <c r="F7" s="664"/>
      <c r="I7" s="7"/>
      <c r="J7" s="14"/>
    </row>
    <row r="8" spans="1:10">
      <c r="A8" s="826">
        <f>'Salary Detail (8)'!A19</f>
        <v>0</v>
      </c>
      <c r="B8" s="6" t="e">
        <f t="array" ref="B8">INDEX('Salary Detail (8)'!$C19:$BT19,0,MATCH(1,('Salary Detail (8)'!$C$14:$BT$14='Budget Narrative (8)'!$B$3)*('Salary Detail (8)'!$C$75:$BT$75='Budget Narrative (8)'!$I$2),0))</f>
        <v>#N/A</v>
      </c>
      <c r="C8" s="195" t="e">
        <f t="array" ref="C8">INDEX('Salary Detail (8)'!$C19:$BT19,0,MATCH(1,('Salary Detail (8)'!$C$13:$BT$13="New")*('Salary Detail (8)'!$C$75:$BT$75='Budget Narrative (8)'!$I$2),0))</f>
        <v>#N/A</v>
      </c>
      <c r="D8" s="653"/>
      <c r="E8" s="10"/>
      <c r="F8" s="664"/>
      <c r="I8" s="7"/>
      <c r="J8" s="14"/>
    </row>
    <row r="9" spans="1:10">
      <c r="A9" s="826">
        <f>'Salary Detail (8)'!A20</f>
        <v>0</v>
      </c>
      <c r="B9" s="6" t="e">
        <f t="array" ref="B9">INDEX('Salary Detail (8)'!$C20:$BT20,0,MATCH(1,('Salary Detail (8)'!$C$14:$BT$14='Budget Narrative (8)'!$B$3)*('Salary Detail (8)'!$C$75:$BT$75='Budget Narrative (8)'!$I$2),0))</f>
        <v>#N/A</v>
      </c>
      <c r="C9" s="195" t="e">
        <f t="array" ref="C9">INDEX('Salary Detail (8)'!$C20:$BT20,0,MATCH(1,('Salary Detail (8)'!$C$13:$BT$13="New")*('Salary Detail (8)'!$C$75:$BT$75='Budget Narrative (8)'!$I$2),0))</f>
        <v>#N/A</v>
      </c>
      <c r="D9" s="653"/>
      <c r="E9" s="10"/>
      <c r="F9" s="664"/>
      <c r="I9" s="7"/>
      <c r="J9" s="14"/>
    </row>
    <row r="10" spans="1:10">
      <c r="A10" s="826">
        <f>'Salary Detail (8)'!A21</f>
        <v>0</v>
      </c>
      <c r="B10" s="6" t="e">
        <f t="array" ref="B10">INDEX('Salary Detail (8)'!$C21:$BT21,0,MATCH(1,('Salary Detail (8)'!$C$14:$BT$14='Budget Narrative (8)'!$B$3)*('Salary Detail (8)'!$C$75:$BT$75='Budget Narrative (8)'!$I$2),0))</f>
        <v>#N/A</v>
      </c>
      <c r="C10" s="195" t="e">
        <f t="array" ref="C10">INDEX('Salary Detail (8)'!$C21:$BT21,0,MATCH(1,('Salary Detail (8)'!$C$13:$BT$13="New")*('Salary Detail (8)'!$C$75:$BT$75='Budget Narrative (8)'!$I$2),0))</f>
        <v>#N/A</v>
      </c>
      <c r="D10" s="653"/>
      <c r="E10" s="10"/>
      <c r="F10" s="664"/>
      <c r="I10" s="7"/>
      <c r="J10" s="14"/>
    </row>
    <row r="11" spans="1:10">
      <c r="A11" s="826">
        <f>'Salary Detail (8)'!A22</f>
        <v>0</v>
      </c>
      <c r="B11" s="6" t="e">
        <f t="array" ref="B11">INDEX('Salary Detail (8)'!$C22:$BT22,0,MATCH(1,('Salary Detail (8)'!$C$14:$BT$14='Budget Narrative (8)'!$B$3)*('Salary Detail (8)'!$C$75:$BT$75='Budget Narrative (8)'!$I$2),0))</f>
        <v>#N/A</v>
      </c>
      <c r="C11" s="195" t="e">
        <f t="array" ref="C11">INDEX('Salary Detail (8)'!$C22:$BT22,0,MATCH(1,('Salary Detail (8)'!$C$13:$BT$13="New")*('Salary Detail (8)'!$C$75:$BT$75='Budget Narrative (8)'!$I$2),0))</f>
        <v>#N/A</v>
      </c>
      <c r="D11" s="653"/>
      <c r="E11" s="10"/>
      <c r="F11" s="664"/>
      <c r="I11" s="7"/>
      <c r="J11" s="14"/>
    </row>
    <row r="12" spans="1:10">
      <c r="A12" s="826">
        <f>'Salary Detail (8)'!A23</f>
        <v>0</v>
      </c>
      <c r="B12" s="6" t="e">
        <f t="array" ref="B12">INDEX('Salary Detail (8)'!$C23:$BT23,0,MATCH(1,('Salary Detail (8)'!$C$14:$BT$14='Budget Narrative (8)'!$B$3)*('Salary Detail (8)'!$C$75:$BT$75='Budget Narrative (8)'!$I$2),0))</f>
        <v>#N/A</v>
      </c>
      <c r="C12" s="195" t="e">
        <f t="array" ref="C12">INDEX('Salary Detail (8)'!$C23:$BT23,0,MATCH(1,('Salary Detail (8)'!$C$13:$BT$13="New")*('Salary Detail (8)'!$C$75:$BT$75='Budget Narrative (8)'!$I$2),0))</f>
        <v>#N/A</v>
      </c>
      <c r="D12" s="653"/>
      <c r="E12" s="10"/>
      <c r="F12" s="664"/>
      <c r="I12" s="7"/>
      <c r="J12" s="14"/>
    </row>
    <row r="13" spans="1:10">
      <c r="A13" s="826">
        <f>'Salary Detail (8)'!A24</f>
        <v>0</v>
      </c>
      <c r="B13" s="6" t="e">
        <f t="array" ref="B13">INDEX('Salary Detail (8)'!$C24:$BT24,0,MATCH(1,('Salary Detail (8)'!$C$14:$BT$14='Budget Narrative (8)'!$B$3)*('Salary Detail (8)'!$C$75:$BT$75='Budget Narrative (8)'!$I$2),0))</f>
        <v>#N/A</v>
      </c>
      <c r="C13" s="195" t="e">
        <f t="array" ref="C13">INDEX('Salary Detail (8)'!$C24:$BT24,0,MATCH(1,('Salary Detail (8)'!$C$13:$BT$13="New")*('Salary Detail (8)'!$C$75:$BT$75='Budget Narrative (8)'!$I$2),0))</f>
        <v>#N/A</v>
      </c>
      <c r="D13" s="653"/>
      <c r="E13" s="10"/>
      <c r="F13" s="664"/>
      <c r="I13" s="7"/>
      <c r="J13" s="14"/>
    </row>
    <row r="14" spans="1:10">
      <c r="A14" s="826">
        <f>'Salary Detail (8)'!A25</f>
        <v>0</v>
      </c>
      <c r="B14" s="6" t="e">
        <f t="array" ref="B14">INDEX('Salary Detail (8)'!$C25:$BT25,0,MATCH(1,('Salary Detail (8)'!$C$14:$BT$14='Budget Narrative (8)'!$B$3)*('Salary Detail (8)'!$C$75:$BT$75='Budget Narrative (8)'!$I$2),0))</f>
        <v>#N/A</v>
      </c>
      <c r="C14" s="427" t="e">
        <f t="array" ref="C14">INDEX('Salary Detail (8)'!$C25:$BT25,0,MATCH(1,('Salary Detail (8)'!$C$13:$BT$13="New")*('Salary Detail (8)'!$C$75:$BT$75='Budget Narrative (8)'!$I$2),0))</f>
        <v>#N/A</v>
      </c>
      <c r="D14" s="653"/>
      <c r="E14" s="10"/>
      <c r="F14" s="664"/>
      <c r="I14" s="7"/>
      <c r="J14" s="14"/>
    </row>
    <row r="15" spans="1:10">
      <c r="A15" s="826">
        <f>'Salary Detail (8)'!A26</f>
        <v>0</v>
      </c>
      <c r="B15" s="6" t="e">
        <f t="array" ref="B15">INDEX('Salary Detail (8)'!$C26:$BT26,0,MATCH(1,('Salary Detail (8)'!$C$14:$BT$14='Budget Narrative (8)'!$B$3)*('Salary Detail (8)'!$C$75:$BT$75='Budget Narrative (8)'!$I$2),0))</f>
        <v>#N/A</v>
      </c>
      <c r="C15" s="427" t="e">
        <f t="array" ref="C15">INDEX('Salary Detail (8)'!$C26:$BT26,0,MATCH(1,('Salary Detail (8)'!$C$13:$BT$13="New")*('Salary Detail (8)'!$C$75:$BT$75='Budget Narrative (8)'!$I$2),0))</f>
        <v>#N/A</v>
      </c>
      <c r="D15" s="653"/>
      <c r="E15" s="10"/>
      <c r="F15" s="664"/>
      <c r="I15" s="7"/>
      <c r="J15" s="14"/>
    </row>
    <row r="16" spans="1:10">
      <c r="A16" s="826">
        <f>'Salary Detail (8)'!A27</f>
        <v>0</v>
      </c>
      <c r="B16" s="6" t="e">
        <f t="array" ref="B16">INDEX('Salary Detail (8)'!$C27:$BT27,0,MATCH(1,('Salary Detail (8)'!$C$14:$BT$14='Budget Narrative (8)'!$B$3)*('Salary Detail (8)'!$C$75:$BT$75='Budget Narrative (8)'!$I$2),0))</f>
        <v>#N/A</v>
      </c>
      <c r="C16" s="427" t="e">
        <f t="array" ref="C16">INDEX('Salary Detail (8)'!$C27:$BT27,0,MATCH(1,('Salary Detail (8)'!$C$13:$BT$13="New")*('Salary Detail (8)'!$C$75:$BT$75='Budget Narrative (8)'!$I$2),0))</f>
        <v>#N/A</v>
      </c>
      <c r="D16" s="653"/>
      <c r="E16" s="10"/>
      <c r="F16" s="664"/>
      <c r="I16" s="7"/>
      <c r="J16" s="14"/>
    </row>
    <row r="17" spans="1:10">
      <c r="A17" s="826">
        <f>'Salary Detail (8)'!A28</f>
        <v>0</v>
      </c>
      <c r="B17" s="6" t="e">
        <f t="array" ref="B17">INDEX('Salary Detail (8)'!$C28:$BT28,0,MATCH(1,('Salary Detail (8)'!$C$14:$BT$14='Budget Narrative (8)'!$B$3)*('Salary Detail (8)'!$C$75:$BT$75='Budget Narrative (8)'!$I$2),0))</f>
        <v>#N/A</v>
      </c>
      <c r="C17" s="195" t="e">
        <f t="array" ref="C17">INDEX('Salary Detail (8)'!$C28:$BT28,0,MATCH(1,('Salary Detail (8)'!$C$13:$BT$13="New")*('Salary Detail (8)'!$C$75:$BT$75='Budget Narrative (8)'!$I$2),0))</f>
        <v>#N/A</v>
      </c>
      <c r="D17" s="653"/>
      <c r="E17" s="10"/>
      <c r="F17" s="664"/>
      <c r="I17" s="7"/>
      <c r="J17" s="14"/>
    </row>
    <row r="18" spans="1:10">
      <c r="A18" s="826">
        <f>'Salary Detail (8)'!A29</f>
        <v>0</v>
      </c>
      <c r="B18" s="6" t="e">
        <f t="array" ref="B18">INDEX('Salary Detail (8)'!$C29:$BT29,0,MATCH(1,('Salary Detail (8)'!$C$14:$BT$14='Budget Narrative (8)'!$B$3)*('Salary Detail (8)'!$C$75:$BT$75='Budget Narrative (8)'!$I$2),0))</f>
        <v>#N/A</v>
      </c>
      <c r="C18" s="195" t="e">
        <f t="array" ref="C18">INDEX('Salary Detail (8)'!$C29:$BT29,0,MATCH(1,('Salary Detail (8)'!$C$13:$BT$13="New")*('Salary Detail (8)'!$C$75:$BT$75='Budget Narrative (8)'!$I$2),0))</f>
        <v>#N/A</v>
      </c>
      <c r="D18" s="653"/>
      <c r="E18" s="10"/>
      <c r="F18" s="664"/>
      <c r="I18" s="7"/>
      <c r="J18" s="14"/>
    </row>
    <row r="19" spans="1:10">
      <c r="A19" s="826">
        <f>'Salary Detail (8)'!A30</f>
        <v>0</v>
      </c>
      <c r="B19" s="6" t="e">
        <f t="array" ref="B19">INDEX('Salary Detail (8)'!$C30:$BT30,0,MATCH(1,('Salary Detail (8)'!$C$14:$BT$14='Budget Narrative (8)'!$B$3)*('Salary Detail (8)'!$C$75:$BT$75='Budget Narrative (8)'!$I$2),0))</f>
        <v>#N/A</v>
      </c>
      <c r="C19" s="195" t="e">
        <f t="array" ref="C19">INDEX('Salary Detail (8)'!$C30:$BT30,0,MATCH(1,('Salary Detail (8)'!$C$13:$BT$13="New")*('Salary Detail (8)'!$C$75:$BT$75='Budget Narrative (8)'!$I$2),0))</f>
        <v>#N/A</v>
      </c>
      <c r="D19" s="653"/>
      <c r="E19" s="10"/>
      <c r="F19" s="664"/>
      <c r="I19" s="7"/>
      <c r="J19" s="14"/>
    </row>
    <row r="20" spans="1:10">
      <c r="A20" s="826">
        <f>'Salary Detail (8)'!A31</f>
        <v>0</v>
      </c>
      <c r="B20" s="6" t="e">
        <f t="array" ref="B20">INDEX('Salary Detail (8)'!$C31:$BT31,0,MATCH(1,('Salary Detail (8)'!$C$14:$BT$14='Budget Narrative (8)'!$B$3)*('Salary Detail (8)'!$C$75:$BT$75='Budget Narrative (8)'!$I$2),0))</f>
        <v>#N/A</v>
      </c>
      <c r="C20" s="195" t="e">
        <f t="array" ref="C20">INDEX('Salary Detail (8)'!$C31:$BT31,0,MATCH(1,('Salary Detail (8)'!$C$13:$BT$13="New")*('Salary Detail (8)'!$C$75:$BT$75='Budget Narrative (8)'!$I$2),0))</f>
        <v>#N/A</v>
      </c>
      <c r="D20" s="653"/>
      <c r="E20" s="10"/>
      <c r="F20" s="664"/>
      <c r="I20" s="7"/>
      <c r="J20" s="14"/>
    </row>
    <row r="21" spans="1:10">
      <c r="A21" s="826">
        <f>'Salary Detail (8)'!A32</f>
        <v>0</v>
      </c>
      <c r="B21" s="6" t="e">
        <f t="array" ref="B21">INDEX('Salary Detail (8)'!$C32:$BT32,0,MATCH(1,('Salary Detail (8)'!$C$14:$BT$14='Budget Narrative (8)'!$B$3)*('Salary Detail (8)'!$C$75:$BT$75='Budget Narrative (8)'!$I$2),0))</f>
        <v>#N/A</v>
      </c>
      <c r="C21" s="195" t="e">
        <f t="array" ref="C21">INDEX('Salary Detail (8)'!$C32:$BT32,0,MATCH(1,('Salary Detail (8)'!$C$13:$BT$13="New")*('Salary Detail (8)'!$C$75:$BT$75='Budget Narrative (8)'!$I$2),0))</f>
        <v>#N/A</v>
      </c>
      <c r="D21" s="653"/>
      <c r="E21" s="10"/>
      <c r="F21" s="664"/>
      <c r="I21" s="7"/>
      <c r="J21" s="14"/>
    </row>
    <row r="22" spans="1:10">
      <c r="A22" s="826">
        <f>'Salary Detail (8)'!A33</f>
        <v>0</v>
      </c>
      <c r="B22" s="6" t="e">
        <f t="array" ref="B22">INDEX('Salary Detail (8)'!$C33:$BT33,0,MATCH(1,('Salary Detail (8)'!$C$14:$BT$14='Budget Narrative (8)'!$B$3)*('Salary Detail (8)'!$C$75:$BT$75='Budget Narrative (8)'!$I$2),0))</f>
        <v>#N/A</v>
      </c>
      <c r="C22" s="195" t="e">
        <f t="array" ref="C22">INDEX('Salary Detail (8)'!$C33:$BT33,0,MATCH(1,('Salary Detail (8)'!$C$13:$BT$13="New")*('Salary Detail (8)'!$C$75:$BT$75='Budget Narrative (8)'!$I$2),0))</f>
        <v>#N/A</v>
      </c>
      <c r="D22" s="653"/>
      <c r="E22" s="10"/>
      <c r="F22" s="664"/>
      <c r="I22" s="7"/>
      <c r="J22" s="14"/>
    </row>
    <row r="23" spans="1:10">
      <c r="A23" s="826">
        <f>'Salary Detail (8)'!A34</f>
        <v>0</v>
      </c>
      <c r="B23" s="6" t="e">
        <f t="array" ref="B23">INDEX('Salary Detail (8)'!$C34:$BT34,0,MATCH(1,('Salary Detail (8)'!$C$14:$BT$14='Budget Narrative (8)'!$B$3)*('Salary Detail (8)'!$C$75:$BT$75='Budget Narrative (8)'!$I$2),0))</f>
        <v>#N/A</v>
      </c>
      <c r="C23" s="195" t="e">
        <f t="array" ref="C23">INDEX('Salary Detail (8)'!$C34:$BT34,0,MATCH(1,('Salary Detail (8)'!$C$13:$BT$13="New")*('Salary Detail (8)'!$C$75:$BT$75='Budget Narrative (8)'!$I$2),0))</f>
        <v>#N/A</v>
      </c>
      <c r="D23" s="653"/>
      <c r="E23" s="10"/>
      <c r="F23" s="664"/>
      <c r="I23" s="7"/>
      <c r="J23" s="14"/>
    </row>
    <row r="24" spans="1:10">
      <c r="A24" s="826">
        <f>'Salary Detail (8)'!A35</f>
        <v>0</v>
      </c>
      <c r="B24" s="6" t="e">
        <f t="array" ref="B24">INDEX('Salary Detail (8)'!$C35:$BT35,0,MATCH(1,('Salary Detail (8)'!$C$14:$BT$14='Budget Narrative (8)'!$B$3)*('Salary Detail (8)'!$C$75:$BT$75='Budget Narrative (8)'!$I$2),0))</f>
        <v>#N/A</v>
      </c>
      <c r="C24" s="195" t="e">
        <f t="array" ref="C24">INDEX('Salary Detail (8)'!$C35:$BT35,0,MATCH(1,('Salary Detail (8)'!$C$13:$BT$13="New")*('Salary Detail (8)'!$C$75:$BT$75='Budget Narrative (8)'!$I$2),0))</f>
        <v>#N/A</v>
      </c>
      <c r="D24" s="653"/>
      <c r="E24" s="10"/>
      <c r="F24" s="664"/>
      <c r="I24" s="7"/>
      <c r="J24" s="14"/>
    </row>
    <row r="25" spans="1:10">
      <c r="A25" s="826">
        <f>'Salary Detail (8)'!A36</f>
        <v>0</v>
      </c>
      <c r="B25" s="6" t="e">
        <f t="array" ref="B25">INDEX('Salary Detail (8)'!$C36:$BT36,0,MATCH(1,('Salary Detail (8)'!$C$14:$BT$14='Budget Narrative (8)'!$B$3)*('Salary Detail (8)'!$C$75:$BT$75='Budget Narrative (8)'!$I$2),0))</f>
        <v>#N/A</v>
      </c>
      <c r="C25" s="195" t="e" cm="1">
        <f t="array" ref="C25">INDEX('Salary Detail (8)'!$C36:$BT36,0,MATCH(1,('Salary Detail (8)'!$C$13:$BT$13="New")*('Salary Detail (8)'!$C$75:$BT$75='Budget Narrative (8)'!$I$2),0))</f>
        <v>#N/A</v>
      </c>
      <c r="D25" s="653"/>
      <c r="E25" s="10"/>
      <c r="F25" s="664"/>
      <c r="I25" s="7"/>
      <c r="J25" s="14"/>
    </row>
    <row r="26" spans="1:10">
      <c r="A26" s="826">
        <f>'Salary Detail (8)'!A37</f>
        <v>0</v>
      </c>
      <c r="B26" s="6" t="e">
        <f t="array" ref="B26">INDEX('Salary Detail (8)'!$C37:$BT37,0,MATCH(1,('Salary Detail (8)'!$C$14:$BT$14='Budget Narrative (8)'!$B$3)*('Salary Detail (8)'!$C$75:$BT$75='Budget Narrative (8)'!$I$2),0))</f>
        <v>#N/A</v>
      </c>
      <c r="C26" s="195" t="e">
        <f t="array" ref="C26">INDEX('Salary Detail (8)'!$C37:$BT37,0,MATCH(1,('Salary Detail (8)'!$C$13:$BT$13="New")*('Salary Detail (8)'!$C$75:$BT$75='Budget Narrative (8)'!$I$2),0))</f>
        <v>#N/A</v>
      </c>
      <c r="D26" s="653"/>
      <c r="E26" s="10"/>
      <c r="F26" s="664"/>
      <c r="J26" s="14"/>
    </row>
    <row r="27" spans="1:10">
      <c r="A27" s="826">
        <f>'Salary Detail (8)'!A38</f>
        <v>0</v>
      </c>
      <c r="B27" s="6" t="e">
        <f t="array" ref="B27">INDEX('Salary Detail (8)'!$C38:$BT38,0,MATCH(1,('Salary Detail (8)'!$C$14:$BT$14='Budget Narrative (8)'!$B$3)*('Salary Detail (8)'!$C$75:$BT$75='Budget Narrative (8)'!$I$2),0))</f>
        <v>#N/A</v>
      </c>
      <c r="C27" s="195" t="e">
        <f t="array" ref="C27">INDEX('Salary Detail (8)'!$C38:$BT38,0,MATCH(1,('Salary Detail (8)'!$C$13:$BT$13="New")*('Salary Detail (8)'!$C$75:$BT$75='Budget Narrative (8)'!$I$2),0))</f>
        <v>#N/A</v>
      </c>
      <c r="D27" s="653"/>
      <c r="E27" s="10"/>
      <c r="F27" s="664"/>
      <c r="I27" s="7"/>
      <c r="J27" s="14"/>
    </row>
    <row r="28" spans="1:10">
      <c r="A28" s="826">
        <f>'Salary Detail (8)'!A39</f>
        <v>0</v>
      </c>
      <c r="B28" s="6" t="e">
        <f t="array" ref="B28">INDEX('Salary Detail (8)'!$C39:$BT39,0,MATCH(1,('Salary Detail (8)'!$C$14:$BT$14='Budget Narrative (8)'!$B$3)*('Salary Detail (8)'!$C$75:$BT$75='Budget Narrative (8)'!$I$2),0))</f>
        <v>#N/A</v>
      </c>
      <c r="C28" s="195" t="e">
        <f t="array" ref="C28">INDEX('Salary Detail (8)'!$C39:$BT39,0,MATCH(1,('Salary Detail (8)'!$C$13:$BT$13="New")*('Salary Detail (8)'!$C$75:$BT$75='Budget Narrative (8)'!$I$2),0))</f>
        <v>#N/A</v>
      </c>
      <c r="D28" s="653"/>
      <c r="E28" s="10"/>
      <c r="F28" s="664"/>
      <c r="I28" s="7"/>
      <c r="J28" s="14"/>
    </row>
    <row r="29" spans="1:10">
      <c r="A29" s="826">
        <f>'Salary Detail (8)'!A40</f>
        <v>0</v>
      </c>
      <c r="B29" s="6" t="e">
        <f t="array" ref="B29">INDEX('Salary Detail (8)'!$C40:$BT40,0,MATCH(1,('Salary Detail (8)'!$C$14:$BT$14='Budget Narrative (8)'!$B$3)*('Salary Detail (8)'!$C$75:$BT$75='Budget Narrative (8)'!$I$2),0))</f>
        <v>#N/A</v>
      </c>
      <c r="C29" s="195" t="e">
        <f t="array" ref="C29">INDEX('Salary Detail (8)'!$C40:$BT40,0,MATCH(1,('Salary Detail (8)'!$C$13:$BT$13="New")*('Salary Detail (8)'!$C$75:$BT$75='Budget Narrative (8)'!$I$2),0))</f>
        <v>#N/A</v>
      </c>
      <c r="D29" s="653"/>
      <c r="E29" s="10"/>
      <c r="F29" s="664"/>
      <c r="I29" s="7"/>
      <c r="J29" s="14"/>
    </row>
    <row r="30" spans="1:10">
      <c r="A30" s="826">
        <f>'Salary Detail (8)'!A41</f>
        <v>0</v>
      </c>
      <c r="B30" s="6" t="e">
        <f t="array" ref="B30">INDEX('Salary Detail (8)'!$C41:$BT41,0,MATCH(1,('Salary Detail (8)'!$C$14:$BT$14='Budget Narrative (8)'!$B$3)*('Salary Detail (8)'!$C$75:$BT$75='Budget Narrative (8)'!$I$2),0))</f>
        <v>#N/A</v>
      </c>
      <c r="C30" s="195" t="e">
        <f t="array" ref="C30">INDEX('Salary Detail (8)'!$C41:$BT41,0,MATCH(1,('Salary Detail (8)'!$C$13:$BT$13="New")*('Salary Detail (8)'!$C$75:$BT$75='Budget Narrative (8)'!$I$2),0))</f>
        <v>#N/A</v>
      </c>
      <c r="D30" s="653"/>
      <c r="E30" s="10"/>
      <c r="F30" s="664"/>
      <c r="I30" s="7"/>
      <c r="J30" s="14"/>
    </row>
    <row r="31" spans="1:10">
      <c r="A31" s="826">
        <f>'Salary Detail (8)'!A42</f>
        <v>0</v>
      </c>
      <c r="B31" s="6" t="e">
        <f t="array" ref="B31">INDEX('Salary Detail (8)'!$C42:$BT42,0,MATCH(1,('Salary Detail (8)'!$C$14:$BT$14='Budget Narrative (8)'!$B$3)*('Salary Detail (8)'!$C$75:$BT$75='Budget Narrative (8)'!$I$2),0))</f>
        <v>#N/A</v>
      </c>
      <c r="C31" s="195" t="e">
        <f t="array" ref="C31">INDEX('Salary Detail (8)'!$C42:$BT42,0,MATCH(1,('Salary Detail (8)'!$C$13:$BT$13="New")*('Salary Detail (8)'!$C$75:$BT$75='Budget Narrative (8)'!$I$2),0))</f>
        <v>#N/A</v>
      </c>
      <c r="D31" s="653"/>
      <c r="E31" s="10"/>
      <c r="F31" s="664"/>
      <c r="I31" s="7"/>
      <c r="J31" s="14"/>
    </row>
    <row r="32" spans="1:10">
      <c r="A32" s="826">
        <f>'Salary Detail (8)'!A43</f>
        <v>0</v>
      </c>
      <c r="B32" s="6" t="e">
        <f t="array" ref="B32">INDEX('Salary Detail (8)'!$C43:$BT43,0,MATCH(1,('Salary Detail (8)'!$C$14:$BT$14='Budget Narrative (8)'!$B$3)*('Salary Detail (8)'!$C$75:$BT$75='Budget Narrative (8)'!$I$2),0))</f>
        <v>#N/A</v>
      </c>
      <c r="C32" s="195" t="e">
        <f t="array" ref="C32">INDEX('Salary Detail (8)'!$C43:$BT43,0,MATCH(1,('Salary Detail (8)'!$C$13:$BT$13="New")*('Salary Detail (8)'!$C$75:$BT$75='Budget Narrative (8)'!$I$2),0))</f>
        <v>#N/A</v>
      </c>
      <c r="D32" s="653"/>
      <c r="E32" s="10"/>
      <c r="F32" s="664"/>
      <c r="I32" s="7"/>
      <c r="J32" s="14"/>
    </row>
    <row r="33" spans="1:10">
      <c r="A33" s="826">
        <f>'Salary Detail (8)'!A44</f>
        <v>0</v>
      </c>
      <c r="B33" s="6" t="e">
        <f t="array" ref="B33">INDEX('Salary Detail (8)'!$C44:$BT44,0,MATCH(1,('Salary Detail (8)'!$C$14:$BT$14='Budget Narrative (8)'!$B$3)*('Salary Detail (8)'!$C$75:$BT$75='Budget Narrative (8)'!$I$2),0))</f>
        <v>#N/A</v>
      </c>
      <c r="C33" s="195" t="e">
        <f t="array" ref="C33">INDEX('Salary Detail (8)'!$C44:$BT44,0,MATCH(1,('Salary Detail (8)'!$C$13:$BT$13="New")*('Salary Detail (8)'!$C$75:$BT$75='Budget Narrative (8)'!$I$2),0))</f>
        <v>#N/A</v>
      </c>
      <c r="D33" s="653"/>
      <c r="E33" s="10"/>
      <c r="F33" s="664"/>
      <c r="I33" s="7"/>
      <c r="J33" s="14"/>
    </row>
    <row r="34" spans="1:10">
      <c r="A34" s="826">
        <f>'Salary Detail (8)'!A45</f>
        <v>0</v>
      </c>
      <c r="B34" s="6" t="e">
        <f t="array" ref="B34">INDEX('Salary Detail (8)'!$C45:$BT45,0,MATCH(1,('Salary Detail (8)'!$C$14:$BT$14='Budget Narrative (8)'!$B$3)*('Salary Detail (8)'!$C$75:$BT$75='Budget Narrative (8)'!$I$2),0))</f>
        <v>#N/A</v>
      </c>
      <c r="C34" s="195" t="e">
        <f t="array" ref="C34">INDEX('Salary Detail (8)'!$C45:$BT45,0,MATCH(1,('Salary Detail (8)'!$C$13:$BT$13="New")*('Salary Detail (8)'!$C$75:$BT$75='Budget Narrative (8)'!$I$2),0))</f>
        <v>#N/A</v>
      </c>
      <c r="D34" s="653"/>
      <c r="E34" s="10"/>
      <c r="F34" s="664"/>
      <c r="I34" s="7"/>
      <c r="J34" s="14"/>
    </row>
    <row r="35" spans="1:10">
      <c r="A35" s="826">
        <f>'Salary Detail (8)'!A46</f>
        <v>0</v>
      </c>
      <c r="B35" s="6" t="e">
        <f t="array" ref="B35">INDEX('Salary Detail (8)'!$C46:$BT46,0,MATCH(1,('Salary Detail (8)'!$C$14:$BT$14='Budget Narrative (8)'!$B$3)*('Salary Detail (8)'!$C$75:$BT$75='Budget Narrative (8)'!$I$2),0))</f>
        <v>#N/A</v>
      </c>
      <c r="C35" s="195" t="e">
        <f t="array" ref="C35">INDEX('Salary Detail (8)'!$C46:$BT46,0,MATCH(1,('Salary Detail (8)'!$C$13:$BT$13="New")*('Salary Detail (8)'!$C$75:$BT$75='Budget Narrative (8)'!$I$2),0))</f>
        <v>#N/A</v>
      </c>
      <c r="D35" s="653"/>
      <c r="E35" s="10"/>
      <c r="F35" s="664"/>
      <c r="I35" s="7"/>
      <c r="J35" s="14"/>
    </row>
    <row r="36" spans="1:10">
      <c r="A36" s="826">
        <f>'Salary Detail (8)'!A47</f>
        <v>0</v>
      </c>
      <c r="B36" s="6" t="e">
        <f t="array" ref="B36">INDEX('Salary Detail (8)'!$C47:$BT47,0,MATCH(1,('Salary Detail (8)'!$C$14:$BT$14='Budget Narrative (8)'!$B$3)*('Salary Detail (8)'!$C$75:$BT$75='Budget Narrative (8)'!$I$2),0))</f>
        <v>#N/A</v>
      </c>
      <c r="C36" s="195" t="e">
        <f t="array" ref="C36">INDEX('Salary Detail (8)'!$C47:$BT47,0,MATCH(1,('Salary Detail (8)'!$C$13:$BT$13="New")*('Salary Detail (8)'!$C$75:$BT$75='Budget Narrative (8)'!$I$2),0))</f>
        <v>#N/A</v>
      </c>
      <c r="D36" s="653"/>
      <c r="E36" s="10"/>
      <c r="F36" s="664"/>
      <c r="I36" s="7"/>
      <c r="J36" s="14"/>
    </row>
    <row r="37" spans="1:10">
      <c r="A37" s="826">
        <f>'Salary Detail (8)'!A48</f>
        <v>0</v>
      </c>
      <c r="B37" s="6" t="e">
        <f t="array" ref="B37">INDEX('Salary Detail (8)'!$C48:$BT48,0,MATCH(1,('Salary Detail (8)'!$C$14:$BT$14='Budget Narrative (8)'!$B$3)*('Salary Detail (8)'!$C$75:$BT$75='Budget Narrative (8)'!$I$2),0))</f>
        <v>#N/A</v>
      </c>
      <c r="C37" s="195" t="e">
        <f t="array" ref="C37">INDEX('Salary Detail (8)'!$C48:$BT48,0,MATCH(1,('Salary Detail (8)'!$C$13:$BT$13="New")*('Salary Detail (8)'!$C$75:$BT$75='Budget Narrative (8)'!$I$2),0))</f>
        <v>#N/A</v>
      </c>
      <c r="D37" s="653"/>
      <c r="E37" s="10"/>
      <c r="F37" s="664"/>
      <c r="I37" s="7"/>
      <c r="J37" s="14"/>
    </row>
    <row r="38" spans="1:10">
      <c r="A38" s="826">
        <f>'Salary Detail (8)'!A49</f>
        <v>0</v>
      </c>
      <c r="B38" s="6" t="e">
        <f t="array" ref="B38">INDEX('Salary Detail (8)'!$C49:$BT49,0,MATCH(1,('Salary Detail (8)'!$C$14:$BT$14='Budget Narrative (8)'!$B$3)*('Salary Detail (8)'!$C$75:$BT$75='Budget Narrative (8)'!$I$2),0))</f>
        <v>#N/A</v>
      </c>
      <c r="C38" s="195" t="e">
        <f t="array" ref="C38">INDEX('Salary Detail (8)'!$C49:$BT49,0,MATCH(1,('Salary Detail (8)'!$C$13:$BT$13="New")*('Salary Detail (8)'!$C$75:$BT$75='Budget Narrative (8)'!$I$2),0))</f>
        <v>#N/A</v>
      </c>
      <c r="D38" s="653"/>
      <c r="E38" s="10"/>
      <c r="F38" s="664"/>
      <c r="I38" s="7"/>
      <c r="J38" s="14"/>
    </row>
    <row r="39" spans="1:10">
      <c r="A39" s="826">
        <f>'Salary Detail (8)'!A50</f>
        <v>0</v>
      </c>
      <c r="B39" s="6" t="e">
        <f t="array" ref="B39">INDEX('Salary Detail (8)'!$C50:$BT50,0,MATCH(1,('Salary Detail (8)'!$C$14:$BT$14='Budget Narrative (8)'!$B$3)*('Salary Detail (8)'!$C$75:$BT$75='Budget Narrative (8)'!$I$2),0))</f>
        <v>#N/A</v>
      </c>
      <c r="C39" s="195" t="e">
        <f t="array" ref="C39">INDEX('Salary Detail (8)'!$C50:$BT50,0,MATCH(1,('Salary Detail (8)'!$C$13:$BT$13="New")*('Salary Detail (8)'!$C$75:$BT$75='Budget Narrative (8)'!$I$2),0))</f>
        <v>#N/A</v>
      </c>
      <c r="D39" s="653"/>
      <c r="E39" s="10"/>
      <c r="F39" s="664"/>
      <c r="I39" s="7"/>
      <c r="J39" s="14"/>
    </row>
    <row r="40" spans="1:10">
      <c r="A40" s="826">
        <f>'Salary Detail (8)'!A51</f>
        <v>0</v>
      </c>
      <c r="B40" s="6" t="e">
        <f t="array" ref="B40">INDEX('Salary Detail (8)'!$C51:$BT51,0,MATCH(1,('Salary Detail (8)'!$C$14:$BT$14='Budget Narrative (8)'!$B$3)*('Salary Detail (8)'!$C$75:$BT$75='Budget Narrative (8)'!$I$2),0))</f>
        <v>#N/A</v>
      </c>
      <c r="C40" s="195" t="e">
        <f t="array" ref="C40">INDEX('Salary Detail (8)'!$C51:$BT51,0,MATCH(1,('Salary Detail (8)'!$C$13:$BT$13="New")*('Salary Detail (8)'!$C$75:$BT$75='Budget Narrative (8)'!$I$2),0))</f>
        <v>#N/A</v>
      </c>
      <c r="D40" s="653"/>
      <c r="E40" s="3"/>
      <c r="F40" s="664"/>
    </row>
    <row r="41" spans="1:10">
      <c r="A41" s="826">
        <f>'Salary Detail (8)'!A52</f>
        <v>0</v>
      </c>
      <c r="B41" s="6" t="e">
        <f t="array" ref="B41">INDEX('Salary Detail (8)'!$C52:$BT52,0,MATCH(1,('Salary Detail (8)'!$C$14:$BT$14='Budget Narrative (8)'!$B$3)*('Salary Detail (8)'!$C$75:$BT$75='Budget Narrative (8)'!$I$2),0))</f>
        <v>#N/A</v>
      </c>
      <c r="C41" s="195" t="e">
        <f t="array" ref="C41">INDEX('Salary Detail (8)'!$C52:$BT52,0,MATCH(1,('Salary Detail (8)'!$C$13:$BT$13="New")*('Salary Detail (8)'!$C$75:$BT$75='Budget Narrative (8)'!$I$2),0))</f>
        <v>#N/A</v>
      </c>
      <c r="D41" s="653"/>
      <c r="E41" s="3"/>
      <c r="F41" s="664"/>
    </row>
    <row r="42" spans="1:10" ht="15.65" customHeight="1">
      <c r="A42" s="826">
        <f>'Salary Detail (8)'!A53</f>
        <v>0</v>
      </c>
      <c r="B42" s="6" t="e">
        <f t="array" ref="B42">INDEX('Salary Detail (8)'!$C53:$BT53,0,MATCH(1,('Salary Detail (8)'!$C$14:$BT$14='Budget Narrative (8)'!$B$3)*('Salary Detail (8)'!$C$75:$BT$75='Budget Narrative (8)'!$I$2),0))</f>
        <v>#N/A</v>
      </c>
      <c r="C42" s="195" t="e">
        <f t="array" ref="C42">INDEX('Salary Detail (8)'!$C53:$BT53,0,MATCH(1,('Salary Detail (8)'!$C$13:$BT$13="New")*('Salary Detail (8)'!$C$75:$BT$75='Budget Narrative (8)'!$I$2),0))</f>
        <v>#N/A</v>
      </c>
      <c r="D42" s="653"/>
      <c r="E42" s="10"/>
      <c r="F42" s="664"/>
      <c r="I42" s="7"/>
      <c r="J42" s="14"/>
    </row>
    <row r="43" spans="1:10" ht="15.65" customHeight="1">
      <c r="A43" s="826">
        <f>'Salary Detail (8)'!A54</f>
        <v>0</v>
      </c>
      <c r="B43" s="6" t="e">
        <f t="array" ref="B43">INDEX('Salary Detail (8)'!$C54:$BT54,0,MATCH(1,('Salary Detail (8)'!$C$14:$BT$14='Budget Narrative (8)'!$B$3)*('Salary Detail (8)'!$C$75:$BT$75='Budget Narrative (8)'!$I$2),0))</f>
        <v>#N/A</v>
      </c>
      <c r="C43" s="195" t="e">
        <f t="array" ref="C43">INDEX('Salary Detail (8)'!$C54:$BT54,0,MATCH(1,('Salary Detail (8)'!$C$13:$BT$13="New")*('Salary Detail (8)'!$C$75:$BT$75='Budget Narrative (8)'!$I$2),0))</f>
        <v>#N/A</v>
      </c>
      <c r="D43" s="653"/>
      <c r="E43" s="10"/>
      <c r="F43" s="664"/>
      <c r="I43" s="7"/>
      <c r="J43" s="14"/>
    </row>
    <row r="44" spans="1:10" ht="15.65" customHeight="1">
      <c r="A44" s="826">
        <f>'Salary Detail (8)'!A55</f>
        <v>0</v>
      </c>
      <c r="B44" s="6" t="e">
        <f t="array" ref="B44">INDEX('Salary Detail (8)'!$C55:$BT55,0,MATCH(1,('Salary Detail (8)'!$C$14:$BT$14='Budget Narrative (8)'!$B$3)*('Salary Detail (8)'!$C$75:$BT$75='Budget Narrative (8)'!$I$2),0))</f>
        <v>#N/A</v>
      </c>
      <c r="C44" s="195" t="e">
        <f t="array" ref="C44">INDEX('Salary Detail (8)'!$C55:$BT55,0,MATCH(1,('Salary Detail (8)'!$C$13:$BT$13="New")*('Salary Detail (8)'!$C$75:$BT$75='Budget Narrative (8)'!$I$2),0))</f>
        <v>#N/A</v>
      </c>
      <c r="D44" s="653"/>
      <c r="E44" s="10"/>
      <c r="F44" s="664"/>
      <c r="I44" s="7"/>
      <c r="J44" s="14"/>
    </row>
    <row r="45" spans="1:10" ht="15.65" customHeight="1">
      <c r="A45" s="829">
        <f>'Salary Detail (8)'!A56</f>
        <v>0</v>
      </c>
      <c r="B45" s="6" t="e">
        <f t="array" ref="B45">INDEX('Salary Detail (8)'!$C56:$BT56,0,MATCH(1,('Salary Detail (8)'!$C$14:$BT$14='Budget Narrative (8)'!$B$3)*('Salary Detail (8)'!$C$75:$BT$75='Budget Narrative (8)'!$I$2),0))</f>
        <v>#N/A</v>
      </c>
      <c r="C45" s="195" t="e">
        <f t="array" ref="C45">INDEX('Salary Detail (8)'!$C56:$BT56,0,MATCH(1,('Salary Detail (8)'!$C$13:$BT$13="New")*('Salary Detail (8)'!$C$75:$BT$75='Budget Narrative (8)'!$I$2),0))</f>
        <v>#N/A</v>
      </c>
      <c r="D45" s="654"/>
      <c r="E45" s="178"/>
      <c r="F45" s="664"/>
      <c r="I45" s="7"/>
      <c r="J45" s="14"/>
    </row>
    <row r="46" spans="1:10" ht="15.65"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(8)'!$C61:$BT61,0,MATCH(1,('Salary Detail (8)'!$C$13:$BT$13="New")*('Salary Detail (8)'!$C$75:$BT$75='Budget Narrative (8)'!$I$2),0))</f>
        <v>#N/A</v>
      </c>
      <c r="D47" s="746" t="s">
        <v>335</v>
      </c>
      <c r="E47" s="747"/>
      <c r="F47" s="748"/>
      <c r="G47" s="727"/>
      <c r="H47" s="728"/>
      <c r="I47" s="729"/>
      <c r="J47" s="730"/>
    </row>
    <row r="48" spans="1:10" s="731" customFormat="1" ht="16.5" customHeight="1" thickBot="1">
      <c r="A48" s="1467" t="s">
        <v>336</v>
      </c>
      <c r="B48" s="1468"/>
      <c r="C48" s="723" t="e">
        <f>C46+C47</f>
        <v>#N/A</v>
      </c>
      <c r="D48" s="724"/>
      <c r="E48" s="725"/>
      <c r="F48" s="726"/>
      <c r="G48" s="727"/>
      <c r="H48" s="728"/>
      <c r="I48" s="729"/>
      <c r="J48" s="730"/>
    </row>
    <row r="49" spans="1:10" ht="13" thickBot="1">
      <c r="A49" s="10"/>
      <c r="B49" s="12"/>
      <c r="C49" s="181"/>
      <c r="E49" s="10"/>
      <c r="F49" s="10"/>
      <c r="G49" s="705"/>
      <c r="I49" s="7"/>
      <c r="J49" s="4"/>
    </row>
    <row r="50" spans="1:10" s="4" customFormat="1" ht="39" customHeight="1">
      <c r="A50" s="1465" t="s">
        <v>263</v>
      </c>
      <c r="B50" s="1466"/>
      <c r="C50" s="212" t="s">
        <v>290</v>
      </c>
      <c r="D50" s="211" t="s">
        <v>330</v>
      </c>
      <c r="E50" s="213" t="s">
        <v>331</v>
      </c>
      <c r="F50" s="198"/>
      <c r="G50" s="704"/>
      <c r="H50" s="704"/>
    </row>
    <row r="51" spans="1:10">
      <c r="A51" s="1462" t="str">
        <f>'Operating Detail (8)'!A14</f>
        <v>Rental of Property</v>
      </c>
      <c r="B51" s="1463"/>
      <c r="C51" s="228" t="e">
        <f t="array" ref="C51">INDEX('Operating Detail (8)'!$C14:$AF14,0,MATCH(1,('Operating Detail (8)'!$C$12:$AF$12="New")*('Operating Detail (8)'!$C$121:$AF$121='Budget Narrative (8)'!$I$2),0))</f>
        <v>#N/A</v>
      </c>
      <c r="D51" s="657"/>
      <c r="E51" s="658"/>
      <c r="F51" s="827"/>
      <c r="I51" s="11"/>
      <c r="J51" s="4"/>
    </row>
    <row r="52" spans="1:10">
      <c r="A52" s="1462" t="str">
        <f>'Operating Detail (8)'!A15</f>
        <v xml:space="preserve">Utilities(Elec, Water, Gas, Phone, Scavenger) </v>
      </c>
      <c r="B52" s="1463"/>
      <c r="C52" s="228" t="e">
        <f t="array" ref="C52">INDEX('Operating Detail (8)'!$C15:$AF15,0,MATCH(1,('Operating Detail (8)'!$C$12:$AF$12="New")*('Operating Detail (8)'!$C$121:$AF$121='Budget Narrative (8)'!$I$2),0))</f>
        <v>#N/A</v>
      </c>
      <c r="D52" s="657"/>
      <c r="E52" s="659"/>
      <c r="F52" s="827"/>
      <c r="I52" s="11"/>
      <c r="J52" s="4"/>
    </row>
    <row r="53" spans="1:10">
      <c r="A53" s="1462" t="str">
        <f>'Operating Detail (8)'!A16</f>
        <v>Office Supplies, Postage</v>
      </c>
      <c r="B53" s="1463"/>
      <c r="C53" s="228" t="e">
        <f t="array" ref="C53">INDEX('Operating Detail (8)'!$C16:$AF16,0,MATCH(1,('Operating Detail (8)'!$C$12:$AF$12="New")*('Operating Detail (8)'!$C$121:$AF$121='Budget Narrative (8)'!$I$2),0))</f>
        <v>#N/A</v>
      </c>
      <c r="D53" s="657"/>
      <c r="E53" s="660"/>
      <c r="F53" s="827"/>
      <c r="I53" s="7"/>
      <c r="J53" s="14"/>
    </row>
    <row r="54" spans="1:10">
      <c r="A54" s="1462" t="str">
        <f>'Operating Detail (8)'!A17</f>
        <v>Building Maintenance Supplies and Repair</v>
      </c>
      <c r="B54" s="1463"/>
      <c r="C54" s="228" t="e">
        <f t="array" ref="C54">INDEX('Operating Detail (8)'!$C17:$AF17,0,MATCH(1,('Operating Detail (8)'!$C$12:$AF$12="New")*('Operating Detail (8)'!$C$121:$AF$121='Budget Narrative (8)'!$I$2),0))</f>
        <v>#N/A</v>
      </c>
      <c r="D54" s="657"/>
      <c r="E54" s="659"/>
      <c r="F54" s="827"/>
      <c r="I54" s="7"/>
      <c r="J54" s="14"/>
    </row>
    <row r="55" spans="1:10">
      <c r="A55" s="1462" t="str">
        <f>'Operating Detail (8)'!A18</f>
        <v>Printing and Reproduction</v>
      </c>
      <c r="B55" s="1463"/>
      <c r="C55" s="228" t="e">
        <f t="array" ref="C55">INDEX('Operating Detail (8)'!$C18:$AF18,0,MATCH(1,('Operating Detail (8)'!$C$12:$AF$12="New")*('Operating Detail (8)'!$C$121:$AF$121='Budget Narrative (8)'!$I$2),0))</f>
        <v>#N/A</v>
      </c>
      <c r="D55" s="657"/>
      <c r="E55" s="659"/>
      <c r="F55" s="827"/>
      <c r="I55" s="11"/>
      <c r="J55" s="14"/>
    </row>
    <row r="56" spans="1:10">
      <c r="A56" s="1462" t="str">
        <f>'Operating Detail (8)'!A19</f>
        <v>Insurance</v>
      </c>
      <c r="B56" s="1463"/>
      <c r="C56" s="228" t="e">
        <f t="array" ref="C56">INDEX('Operating Detail (8)'!$C19:$AF19,0,MATCH(1,('Operating Detail (8)'!$C$12:$AF$12="New")*('Operating Detail (8)'!$C$121:$AF$121='Budget Narrative (8)'!$I$2),0))</f>
        <v>#N/A</v>
      </c>
      <c r="D56" s="657"/>
      <c r="E56" s="659"/>
      <c r="F56" s="827"/>
      <c r="I56" s="11"/>
      <c r="J56" s="14"/>
    </row>
    <row r="57" spans="1:10">
      <c r="A57" s="1462" t="str">
        <f>'Operating Detail (8)'!A20</f>
        <v>Staff Training</v>
      </c>
      <c r="B57" s="1463"/>
      <c r="C57" s="228" t="e">
        <f t="array" ref="C57">INDEX('Operating Detail (8)'!$C20:$AF20,0,MATCH(1,('Operating Detail (8)'!$C$12:$AF$12="New")*('Operating Detail (8)'!$C$121:$AF$121='Budget Narrative (8)'!$I$2),0))</f>
        <v>#N/A</v>
      </c>
      <c r="D57" s="657"/>
      <c r="E57" s="659"/>
      <c r="F57" s="827"/>
      <c r="I57" s="11"/>
      <c r="J57" s="14"/>
    </row>
    <row r="58" spans="1:10">
      <c r="A58" s="1462" t="str">
        <f>'Operating Detail (8)'!A21</f>
        <v>Staff Travel-(Local &amp; Out of Town)</v>
      </c>
      <c r="B58" s="1463"/>
      <c r="C58" s="228" t="e">
        <f t="array" ref="C58">INDEX('Operating Detail (8)'!$C21:$AF21,0,MATCH(1,('Operating Detail (8)'!$C$12:$AF$12="New")*('Operating Detail (8)'!$C$121:$AF$121='Budget Narrative (8)'!$I$2),0))</f>
        <v>#N/A</v>
      </c>
      <c r="D58" s="657"/>
      <c r="E58" s="659"/>
      <c r="F58" s="827"/>
      <c r="I58" s="11"/>
      <c r="J58" s="14"/>
    </row>
    <row r="59" spans="1:10">
      <c r="A59" s="1462" t="str">
        <f>'Operating Detail (8)'!A22</f>
        <v>Rental of Equipment</v>
      </c>
      <c r="B59" s="1463"/>
      <c r="C59" s="228" t="e">
        <f t="array" ref="C59">INDEX('Operating Detail (8)'!$C22:$AF22,0,MATCH(1,('Operating Detail (8)'!$C$12:$AF$12="New")*('Operating Detail (8)'!$C$121:$AF$121='Budget Narrative (8)'!$I$2),0))</f>
        <v>#N/A</v>
      </c>
      <c r="D59" s="657"/>
      <c r="E59" s="659"/>
      <c r="F59" s="827"/>
      <c r="I59" s="11"/>
      <c r="J59" s="14"/>
    </row>
    <row r="60" spans="1:10">
      <c r="A60" s="1469">
        <f>'Operating Detail (8)'!A23</f>
        <v>0</v>
      </c>
      <c r="B60" s="1470"/>
      <c r="C60" s="228" t="e">
        <f t="array" ref="C60">INDEX('Operating Detail (8)'!$C23:$AF23,0,MATCH(1,('Operating Detail (8)'!$C$12:$AF$12="New")*('Operating Detail (8)'!$C$121:$AF$121='Budget Narrative (8)'!$I$2),0))</f>
        <v>#N/A</v>
      </c>
      <c r="D60" s="657"/>
      <c r="E60" s="659"/>
      <c r="F60" s="827"/>
      <c r="I60" s="11"/>
      <c r="J60" s="14"/>
    </row>
    <row r="61" spans="1:10">
      <c r="A61" s="1469">
        <f>'Operating Detail (8)'!A24</f>
        <v>0</v>
      </c>
      <c r="B61" s="1470"/>
      <c r="C61" s="228" t="e">
        <f t="array" ref="C61">INDEX('Operating Detail (8)'!$C24:$AF24,0,MATCH(1,('Operating Detail (8)'!$C$12:$AF$12="New")*('Operating Detail (8)'!$C$121:$AF$121='Budget Narrative (8)'!$I$2),0))</f>
        <v>#N/A</v>
      </c>
      <c r="D61" s="657"/>
      <c r="E61" s="659"/>
      <c r="F61" s="827"/>
      <c r="I61" s="7"/>
      <c r="J61" s="14"/>
    </row>
    <row r="62" spans="1:10">
      <c r="A62" s="1469">
        <f>'Operating Detail (8)'!A25</f>
        <v>0</v>
      </c>
      <c r="B62" s="1470"/>
      <c r="C62" s="228" t="e">
        <f t="array" ref="C62">INDEX('Operating Detail (8)'!$C25:$AF25,0,MATCH(1,('Operating Detail (8)'!$C$12:$AF$12="New")*('Operating Detail (8)'!$C$121:$AF$121='Budget Narrative (8)'!$I$2),0))</f>
        <v>#N/A</v>
      </c>
      <c r="D62" s="657"/>
      <c r="E62" s="659"/>
      <c r="F62" s="827"/>
      <c r="I62" s="7"/>
      <c r="J62" s="14"/>
    </row>
    <row r="63" spans="1:10">
      <c r="A63" s="1469">
        <f>'Operating Detail (8)'!A26</f>
        <v>0</v>
      </c>
      <c r="B63" s="1470"/>
      <c r="C63" s="228" t="e">
        <f t="array" ref="C63">INDEX('Operating Detail (8)'!$C26:$AF26,0,MATCH(1,('Operating Detail (8)'!$C$12:$AF$12="New")*('Operating Detail (8)'!$C$121:$AF$121='Budget Narrative (8)'!$I$2),0))</f>
        <v>#N/A</v>
      </c>
      <c r="D63" s="657"/>
      <c r="E63" s="659"/>
      <c r="F63" s="827"/>
      <c r="I63" s="7"/>
      <c r="J63" s="14"/>
    </row>
    <row r="64" spans="1:10">
      <c r="A64" s="1469">
        <f>'Operating Detail (8)'!A27</f>
        <v>0</v>
      </c>
      <c r="B64" s="1470"/>
      <c r="C64" s="228" t="e">
        <f t="array" ref="C64">INDEX('Operating Detail (8)'!$C27:$AF27,0,MATCH(1,('Operating Detail (8)'!$C$12:$AF$12="New")*('Operating Detail (8)'!$C$121:$AF$121='Budget Narrative (8)'!$I$2),0))</f>
        <v>#N/A</v>
      </c>
      <c r="D64" s="657"/>
      <c r="E64" s="659"/>
      <c r="F64" s="827"/>
      <c r="I64" s="7"/>
      <c r="J64" s="14"/>
    </row>
    <row r="65" spans="1:10">
      <c r="A65" s="1469">
        <f>'Operating Detail (8)'!A28</f>
        <v>0</v>
      </c>
      <c r="B65" s="1470"/>
      <c r="C65" s="228" t="e">
        <f t="array" ref="C65">INDEX('Operating Detail (8)'!$C28:$AF28,0,MATCH(1,('Operating Detail (8)'!$C$12:$AF$12="New")*('Operating Detail (8)'!$C$121:$AF$121='Budget Narrative (8)'!$I$2),0))</f>
        <v>#N/A</v>
      </c>
      <c r="D65" s="657"/>
      <c r="E65" s="659"/>
      <c r="F65" s="827"/>
    </row>
    <row r="66" spans="1:10">
      <c r="A66" s="1469">
        <f>'Operating Detail (8)'!A29</f>
        <v>0</v>
      </c>
      <c r="B66" s="1470"/>
      <c r="C66" s="228" t="e">
        <f t="array" ref="C66">INDEX('Operating Detail (8)'!$C29:$AF29,0,MATCH(1,('Operating Detail (8)'!$C$12:$AF$12="New")*('Operating Detail (8)'!$C$121:$AF$121='Budget Narrative (8)'!$I$2),0))</f>
        <v>#N/A</v>
      </c>
      <c r="D66" s="657"/>
      <c r="E66" s="659"/>
      <c r="F66" s="827"/>
      <c r="I66" s="7"/>
      <c r="J66" s="14"/>
    </row>
    <row r="67" spans="1:10">
      <c r="A67" s="1469">
        <f>'Operating Detail (8)'!A30</f>
        <v>0</v>
      </c>
      <c r="B67" s="1470"/>
      <c r="C67" s="228" t="e">
        <f t="array" ref="C67">INDEX('Operating Detail (8)'!$C30:$AF30,0,MATCH(1,('Operating Detail (8)'!$C$12:$AF$12="New")*('Operating Detail (8)'!$C$121:$AF$121='Budget Narrative (8)'!$I$2),0))</f>
        <v>#N/A</v>
      </c>
      <c r="D67" s="657"/>
      <c r="E67" s="659"/>
      <c r="F67" s="827"/>
      <c r="I67" s="7"/>
      <c r="J67" s="14"/>
    </row>
    <row r="68" spans="1:10">
      <c r="A68" s="1469">
        <f>'Operating Detail (8)'!A31</f>
        <v>0</v>
      </c>
      <c r="B68" s="1470"/>
      <c r="C68" s="228" t="e">
        <f t="array" ref="C68">INDEX('Operating Detail (8)'!$C31:$AF31,0,MATCH(1,('Operating Detail (8)'!$C$12:$AF$12="New")*('Operating Detail (8)'!$C$121:$AF$121='Budget Narrative (8)'!$I$2),0))</f>
        <v>#N/A</v>
      </c>
      <c r="D68" s="657"/>
      <c r="E68" s="659"/>
      <c r="F68" s="827"/>
      <c r="I68" s="7"/>
      <c r="J68" s="14"/>
    </row>
    <row r="69" spans="1:10">
      <c r="A69" s="1469">
        <f>'Operating Detail (8)'!A32</f>
        <v>0</v>
      </c>
      <c r="B69" s="1470"/>
      <c r="C69" s="228" t="e">
        <f t="array" ref="C69">INDEX('Operating Detail (8)'!$C32:$AF32,0,MATCH(1,('Operating Detail (8)'!$C$12:$AF$12="New")*('Operating Detail (8)'!$C$121:$AF$121='Budget Narrative (8)'!$I$2),0))</f>
        <v>#N/A</v>
      </c>
      <c r="D69" s="657"/>
      <c r="E69" s="659"/>
      <c r="F69" s="827"/>
      <c r="I69" s="7"/>
    </row>
    <row r="70" spans="1:10">
      <c r="A70" s="1469">
        <f>'Operating Detail (8)'!A33</f>
        <v>0</v>
      </c>
      <c r="B70" s="1470"/>
      <c r="C70" s="228" t="e">
        <f t="array" ref="C70">INDEX('Operating Detail (8)'!$C33:$AF33,0,MATCH(1,('Operating Detail (8)'!$C$12:$AF$12="New")*('Operating Detail (8)'!$C$121:$AF$121='Budget Narrative (8)'!$I$2),0))</f>
        <v>#N/A</v>
      </c>
      <c r="D70" s="657"/>
      <c r="E70" s="659"/>
      <c r="F70" s="827"/>
      <c r="I70" s="7"/>
      <c r="J70" s="14"/>
    </row>
    <row r="71" spans="1:10">
      <c r="A71" s="1469">
        <f>'Operating Detail (8)'!A34</f>
        <v>0</v>
      </c>
      <c r="B71" s="1470"/>
      <c r="C71" s="228" t="e">
        <f t="array" ref="C71">INDEX('Operating Detail (8)'!$C34:$AF34,0,MATCH(1,('Operating Detail (8)'!$C$12:$AF$12="New")*('Operating Detail (8)'!$C$121:$AF$121='Budget Narrative (8)'!$I$2),0))</f>
        <v>#N/A</v>
      </c>
      <c r="D71" s="657"/>
      <c r="E71" s="659"/>
      <c r="F71" s="827"/>
      <c r="I71" s="7"/>
      <c r="J71" s="14"/>
    </row>
    <row r="72" spans="1:10">
      <c r="A72" s="1469">
        <f>'Operating Detail (8)'!A35</f>
        <v>0</v>
      </c>
      <c r="B72" s="1470"/>
      <c r="C72" s="228" t="e">
        <f t="array" ref="C72">INDEX('Operating Detail (8)'!$C35:$AF35,0,MATCH(1,('Operating Detail (8)'!$C$12:$AF$12="New")*('Operating Detail (8)'!$C$121:$AF$121='Budget Narrative (8)'!$I$2),0))</f>
        <v>#N/A</v>
      </c>
      <c r="D72" s="657"/>
      <c r="E72" s="659"/>
      <c r="F72" s="827"/>
      <c r="I72" s="7"/>
      <c r="J72" s="14"/>
    </row>
    <row r="73" spans="1:10">
      <c r="A73" s="1469">
        <f>'Operating Detail (8)'!A36</f>
        <v>0</v>
      </c>
      <c r="B73" s="1470"/>
      <c r="C73" s="228" t="e">
        <f t="array" ref="C73">INDEX('Operating Detail (8)'!$C36:$AF36,0,MATCH(1,('Operating Detail (8)'!$C$12:$AF$12="New")*('Operating Detail (8)'!$C$121:$AF$121='Budget Narrative (8)'!$I$2),0))</f>
        <v>#N/A</v>
      </c>
      <c r="D73" s="657"/>
      <c r="E73" s="659"/>
      <c r="F73" s="827"/>
    </row>
    <row r="74" spans="1:10">
      <c r="A74" s="1469">
        <f>'Operating Detail (8)'!A37</f>
        <v>0</v>
      </c>
      <c r="B74" s="1470"/>
      <c r="C74" s="228" t="e">
        <f t="array" ref="C74">INDEX('Operating Detail (8)'!$C37:$AF37,0,MATCH(1,('Operating Detail (8)'!$C$12:$AF$12="New")*('Operating Detail (8)'!$C$121:$AF$121='Budget Narrative (8)'!$I$2),0))</f>
        <v>#N/A</v>
      </c>
      <c r="D74" s="657"/>
      <c r="E74" s="659"/>
      <c r="F74" s="827"/>
      <c r="I74" s="7"/>
      <c r="J74" s="4"/>
    </row>
    <row r="75" spans="1:10">
      <c r="A75" s="1469">
        <f>'Operating Detail (8)'!A38</f>
        <v>0</v>
      </c>
      <c r="B75" s="1470"/>
      <c r="C75" s="228" t="e">
        <f t="array" ref="C75">INDEX('Operating Detail (8)'!$C38:$AF38,0,MATCH(1,('Operating Detail (8)'!$C$12:$AF$12="New")*('Operating Detail (8)'!$C$121:$AF$121='Budget Narrative (8)'!$I$2),0))</f>
        <v>#N/A</v>
      </c>
      <c r="D75" s="657"/>
      <c r="E75" s="659"/>
      <c r="F75" s="827"/>
      <c r="I75" s="7"/>
      <c r="J75" s="4"/>
    </row>
    <row r="76" spans="1:10">
      <c r="A76" s="1469">
        <f>'Operating Detail (8)'!A39</f>
        <v>0</v>
      </c>
      <c r="B76" s="1470"/>
      <c r="C76" s="228" t="e">
        <f t="array" ref="C76">INDEX('Operating Detail (8)'!$C39:$AF39,0,MATCH(1,('Operating Detail (8)'!$C$12:$AF$12="New")*('Operating Detail (8)'!$C$121:$AF$121='Budget Narrative (8)'!$I$2),0))</f>
        <v>#N/A</v>
      </c>
      <c r="D76" s="657"/>
      <c r="E76" s="659"/>
      <c r="F76" s="827"/>
      <c r="I76" s="7"/>
      <c r="J76" s="4"/>
    </row>
    <row r="77" spans="1:10">
      <c r="A77" s="1469">
        <f>'Operating Detail (8)'!A40</f>
        <v>0</v>
      </c>
      <c r="B77" s="1470"/>
      <c r="C77" s="228" t="e">
        <f t="array" ref="C77">INDEX('Operating Detail (8)'!$C40:$AF40,0,MATCH(1,('Operating Detail (8)'!$C$12:$AF$12="New")*('Operating Detail (8)'!$C$121:$AF$121='Budget Narrative (8)'!$I$2),0))</f>
        <v>#N/A</v>
      </c>
      <c r="D77" s="657"/>
      <c r="E77" s="659"/>
      <c r="F77" s="827"/>
    </row>
    <row r="78" spans="1:10">
      <c r="A78" s="1469">
        <f>'Operating Detail (8)'!A41</f>
        <v>0</v>
      </c>
      <c r="B78" s="1470"/>
      <c r="C78" s="228" t="e">
        <f t="array" ref="C78">INDEX('Operating Detail (8)'!$C41:$AF41,0,MATCH(1,('Operating Detail (8)'!$C$12:$AF$12="New")*('Operating Detail (8)'!$C$121:$AF$121='Budget Narrative (8)'!$I$2),0))</f>
        <v>#N/A</v>
      </c>
      <c r="D78" s="657"/>
      <c r="E78" s="659"/>
      <c r="F78" s="827"/>
      <c r="I78" s="7"/>
      <c r="J78" s="14"/>
    </row>
    <row r="79" spans="1:10">
      <c r="A79" s="1469">
        <f>'Operating Detail (8)'!A42</f>
        <v>0</v>
      </c>
      <c r="B79" s="1470"/>
      <c r="C79" s="228" t="e">
        <f t="array" ref="C79">INDEX('Operating Detail (8)'!$C42:$AF42,0,MATCH(1,('Operating Detail (8)'!$C$12:$AF$12="New")*('Operating Detail (8)'!$C$121:$AF$121='Budget Narrative (8)'!$I$2),0))</f>
        <v>#N/A</v>
      </c>
      <c r="D79" s="657"/>
      <c r="E79" s="659"/>
      <c r="F79" s="827"/>
      <c r="I79" s="7"/>
      <c r="J79" s="14"/>
    </row>
    <row r="80" spans="1:10">
      <c r="A80" s="1469">
        <f>'Operating Detail (8)'!A43</f>
        <v>0</v>
      </c>
      <c r="B80" s="1470"/>
      <c r="C80" s="228" t="e">
        <f t="array" ref="C80">INDEX('Operating Detail (8)'!$C43:$AF43,0,MATCH(1,('Operating Detail (8)'!$C$12:$AF$12="New")*('Operating Detail (8)'!$C$121:$AF$121='Budget Narrative (8)'!$I$2),0))</f>
        <v>#N/A</v>
      </c>
      <c r="D80" s="657"/>
      <c r="E80" s="659"/>
      <c r="F80" s="827"/>
      <c r="I80" s="7"/>
      <c r="J80" s="14"/>
    </row>
    <row r="81" spans="1:10">
      <c r="A81" s="1469">
        <f>'Operating Detail (8)'!A44</f>
        <v>0</v>
      </c>
      <c r="B81" s="1470"/>
      <c r="C81" s="228" t="e">
        <f t="array" ref="C81">INDEX('Operating Detail (8)'!$C44:$AF44,0,MATCH(1,('Operating Detail (8)'!$C$12:$AF$12="New")*('Operating Detail (8)'!$C$121:$AF$121='Budget Narrative (8)'!$I$2),0))</f>
        <v>#N/A</v>
      </c>
      <c r="D81" s="657"/>
      <c r="E81" s="659"/>
      <c r="F81" s="827"/>
      <c r="I81" s="7"/>
      <c r="J81" s="14"/>
    </row>
    <row r="82" spans="1:10">
      <c r="A82" s="1469">
        <f>'Operating Detail (8)'!A45</f>
        <v>0</v>
      </c>
      <c r="B82" s="1470"/>
      <c r="C82" s="228" t="e">
        <f t="array" ref="C82">INDEX('Operating Detail (8)'!$C45:$AF45,0,MATCH(1,('Operating Detail (8)'!$C$12:$AF$12="New")*('Operating Detail (8)'!$C$121:$AF$121='Budget Narrative (8)'!$I$2),0))</f>
        <v>#N/A</v>
      </c>
      <c r="D82" s="657"/>
      <c r="E82" s="659"/>
      <c r="F82" s="827"/>
      <c r="I82" s="7"/>
      <c r="J82" s="14"/>
    </row>
    <row r="83" spans="1:10">
      <c r="A83" s="1469">
        <f>'Operating Detail (8)'!A46</f>
        <v>0</v>
      </c>
      <c r="B83" s="1470"/>
      <c r="C83" s="228" t="e">
        <f t="array" ref="C83">INDEX('Operating Detail (8)'!$C46:$AF46,0,MATCH(1,('Operating Detail (8)'!$C$12:$AF$12="New")*('Operating Detail (8)'!$C$121:$AF$121='Budget Narrative (8)'!$I$2),0))</f>
        <v>#N/A</v>
      </c>
      <c r="D83" s="657"/>
      <c r="E83" s="659"/>
      <c r="F83" s="827"/>
      <c r="I83" s="7"/>
      <c r="J83" s="14"/>
    </row>
    <row r="84" spans="1:10">
      <c r="A84" s="1469">
        <f>'Operating Detail (8)'!A47</f>
        <v>0</v>
      </c>
      <c r="B84" s="1470"/>
      <c r="C84" s="228" t="e">
        <f t="array" ref="C84">INDEX('Operating Detail (8)'!$C47:$AF47,0,MATCH(1,('Operating Detail (8)'!$C$12:$AF$12="New")*('Operating Detail (8)'!$C$121:$AF$121='Budget Narrative (8)'!$I$2),0))</f>
        <v>#N/A</v>
      </c>
      <c r="D84" s="657"/>
      <c r="E84" s="659"/>
      <c r="F84" s="827"/>
      <c r="I84" s="7"/>
      <c r="J84" s="14"/>
    </row>
    <row r="85" spans="1:10">
      <c r="A85" s="1469">
        <f>'Operating Detail (8)'!A48</f>
        <v>0</v>
      </c>
      <c r="B85" s="1470"/>
      <c r="C85" s="228" t="e">
        <f t="array" ref="C85">INDEX('Operating Detail (8)'!$C48:$AF48,0,MATCH(1,('Operating Detail (8)'!$C$12:$AF$12="New")*('Operating Detail (8)'!$C$121:$AF$121='Budget Narrative (8)'!$I$2),0))</f>
        <v>#N/A</v>
      </c>
      <c r="D85" s="657"/>
      <c r="E85" s="659"/>
      <c r="F85" s="827"/>
      <c r="I85" s="7"/>
      <c r="J85" s="14"/>
    </row>
    <row r="86" spans="1:10">
      <c r="A86" s="1469">
        <f>'Operating Detail (8)'!A49</f>
        <v>0</v>
      </c>
      <c r="B86" s="1470"/>
      <c r="C86" s="228" t="e">
        <f t="array" ref="C86">INDEX('Operating Detail (8)'!$C49:$AF49,0,MATCH(1,('Operating Detail (8)'!$C$12:$AF$12="New")*('Operating Detail (8)'!$C$121:$AF$121='Budget Narrative (8)'!$I$2),0))</f>
        <v>#N/A</v>
      </c>
      <c r="D86" s="657"/>
      <c r="E86" s="659"/>
      <c r="F86" s="827"/>
      <c r="I86" s="7"/>
      <c r="J86" s="14"/>
    </row>
    <row r="87" spans="1:10">
      <c r="A87" s="1469">
        <f>'Operating Detail (8)'!A50</f>
        <v>0</v>
      </c>
      <c r="B87" s="1470"/>
      <c r="C87" s="228" t="e">
        <f t="array" ref="C87">INDEX('Operating Detail (8)'!$C50:$AF50,0,MATCH(1,('Operating Detail (8)'!$C$12:$AF$12="New")*('Operating Detail (8)'!$C$121:$AF$121='Budget Narrative (8)'!$I$2),0))</f>
        <v>#N/A</v>
      </c>
      <c r="D87" s="657"/>
      <c r="E87" s="659"/>
      <c r="F87" s="827"/>
      <c r="I87" s="7"/>
      <c r="J87" s="14"/>
    </row>
    <row r="88" spans="1:10">
      <c r="A88" s="1469">
        <f>'Operating Detail (8)'!A51</f>
        <v>0</v>
      </c>
      <c r="B88" s="1470"/>
      <c r="C88" s="228" t="e">
        <f t="array" ref="C88">INDEX('Operating Detail (8)'!$C51:$AF51,0,MATCH(1,('Operating Detail (8)'!$C$12:$AF$12="New")*('Operating Detail (8)'!$C$121:$AF$121='Budget Narrative (8)'!$I$2),0))</f>
        <v>#N/A</v>
      </c>
      <c r="D88" s="657"/>
      <c r="E88" s="659"/>
      <c r="F88" s="827"/>
      <c r="I88" s="7"/>
      <c r="J88" s="14"/>
    </row>
    <row r="89" spans="1:10">
      <c r="A89" s="1469">
        <f>'Operating Detail (8)'!A52</f>
        <v>0</v>
      </c>
      <c r="B89" s="1470"/>
      <c r="C89" s="228" t="e">
        <f t="array" ref="C89">INDEX('Operating Detail (8)'!$C52:$AF52,0,MATCH(1,('Operating Detail (8)'!$C$12:$AF$12="New")*('Operating Detail (8)'!$C$121:$AF$121='Budget Narrative (8)'!$I$2),0))</f>
        <v>#N/A</v>
      </c>
      <c r="D89" s="657"/>
      <c r="E89" s="659"/>
      <c r="F89" s="827"/>
      <c r="I89" s="7"/>
      <c r="J89" s="14"/>
    </row>
    <row r="90" spans="1:10">
      <c r="A90" s="1469">
        <f>'Operating Detail (8)'!A53</f>
        <v>0</v>
      </c>
      <c r="B90" s="1470"/>
      <c r="C90" s="228" t="e">
        <f t="array" ref="C90">INDEX('Operating Detail (8)'!$C53:$AF53,0,MATCH(1,('Operating Detail (8)'!$C$12:$AF$12="New")*('Operating Detail (8)'!$C$121:$AF$121='Budget Narrative (8)'!$I$2),0))</f>
        <v>#N/A</v>
      </c>
      <c r="D90" s="657"/>
      <c r="E90" s="659"/>
      <c r="F90" s="827"/>
      <c r="I90" s="7"/>
      <c r="J90" s="14"/>
    </row>
    <row r="91" spans="1:10">
      <c r="A91" s="1469">
        <f>'Operating Detail (8)'!A54</f>
        <v>0</v>
      </c>
      <c r="B91" s="1470"/>
      <c r="C91" s="228" t="e">
        <f t="array" ref="C91">INDEX('Operating Detail (8)'!$C54:$AF54,0,MATCH(1,('Operating Detail (8)'!$C$12:$AF$12="New")*('Operating Detail (8)'!$C$121:$AF$121='Budget Narrative (8)'!$I$2),0))</f>
        <v>#N/A</v>
      </c>
      <c r="D91" s="657"/>
      <c r="E91" s="659"/>
      <c r="F91" s="827"/>
      <c r="I91" s="7"/>
      <c r="J91" s="14"/>
    </row>
    <row r="92" spans="1:10">
      <c r="A92" s="1469">
        <f>'Operating Detail (8)'!A55</f>
        <v>0</v>
      </c>
      <c r="B92" s="1470"/>
      <c r="C92" s="228" t="e">
        <f t="array" ref="C92">INDEX('Operating Detail (8)'!$C55:$AF55,0,MATCH(1,('Operating Detail (8)'!$C$12:$AF$12="New")*('Operating Detail (8)'!$C$121:$AF$121='Budget Narrative (8)'!$I$2),0))</f>
        <v>#N/A</v>
      </c>
      <c r="D92" s="657"/>
      <c r="E92" s="659"/>
      <c r="F92" s="827"/>
      <c r="I92" s="7"/>
      <c r="J92" s="14"/>
    </row>
    <row r="93" spans="1:10">
      <c r="A93" s="1471" t="str">
        <f>'Operating Detail (8)'!A56</f>
        <v>Consultants:</v>
      </c>
      <c r="B93" s="1472"/>
      <c r="C93" s="661"/>
      <c r="D93" s="661"/>
      <c r="E93" s="662"/>
      <c r="F93" s="827"/>
      <c r="I93" s="7"/>
      <c r="J93" s="14"/>
    </row>
    <row r="94" spans="1:10">
      <c r="A94" s="1469">
        <f>'Operating Detail (8)'!A57</f>
        <v>0</v>
      </c>
      <c r="B94" s="1470"/>
      <c r="C94" s="228" t="e">
        <f t="array" ref="C94">INDEX('Operating Detail (8)'!$C57:$AF57,0,MATCH(1,('Operating Detail (8)'!$C$12:$AF$12="New")*('Operating Detail (8)'!$C$121:$AF$121='Budget Narrative (8)'!$I$2),0))</f>
        <v>#N/A</v>
      </c>
      <c r="D94" s="657"/>
      <c r="E94" s="659"/>
      <c r="F94" s="827"/>
      <c r="I94" s="7"/>
      <c r="J94" s="14"/>
    </row>
    <row r="95" spans="1:10">
      <c r="A95" s="1469">
        <f>'Operating Detail (8)'!A58</f>
        <v>0</v>
      </c>
      <c r="B95" s="1470"/>
      <c r="C95" s="228" t="e">
        <f t="array" ref="C95">INDEX('Operating Detail (8)'!$C58:$AF58,0,MATCH(1,('Operating Detail (8)'!$C$12:$AF$12="New")*('Operating Detail (8)'!$C$121:$AF$121='Budget Narrative (8)'!$I$2),0))</f>
        <v>#N/A</v>
      </c>
      <c r="D95" s="657"/>
      <c r="E95" s="659"/>
      <c r="F95" s="827"/>
      <c r="I95" s="7"/>
      <c r="J95" s="14"/>
    </row>
    <row r="96" spans="1:10">
      <c r="A96" s="1469">
        <f>'Operating Detail (8)'!A59</f>
        <v>0</v>
      </c>
      <c r="B96" s="1470"/>
      <c r="C96" s="228" t="e">
        <f t="array" ref="C96">INDEX('Operating Detail (8)'!$C59:$AF59,0,MATCH(1,('Operating Detail (8)'!$C$12:$AF$12="New")*('Operating Detail (8)'!$C$121:$AF$121='Budget Narrative (8)'!$I$2),0))</f>
        <v>#N/A</v>
      </c>
      <c r="D96" s="657"/>
      <c r="E96" s="659"/>
      <c r="F96" s="827"/>
      <c r="I96" s="7"/>
      <c r="J96" s="14"/>
    </row>
    <row r="97" spans="1:10">
      <c r="A97" s="1469">
        <f>'Operating Detail (8)'!A60</f>
        <v>0</v>
      </c>
      <c r="B97" s="1470"/>
      <c r="C97" s="228" t="e">
        <f t="array" ref="C97">INDEX('Operating Detail (8)'!$C60:$AF60,0,MATCH(1,('Operating Detail (8)'!$C$12:$AF$12="New")*('Operating Detail (8)'!$C$121:$AF$121='Budget Narrative (8)'!$I$2),0))</f>
        <v>#N/A</v>
      </c>
      <c r="D97" s="657"/>
      <c r="E97" s="659"/>
      <c r="F97" s="827"/>
      <c r="I97" s="7"/>
      <c r="J97" s="14"/>
    </row>
    <row r="98" spans="1:10">
      <c r="A98" s="1469">
        <f>'Operating Detail (8)'!A61</f>
        <v>0</v>
      </c>
      <c r="B98" s="1470"/>
      <c r="C98" s="228" t="e">
        <f t="array" ref="C98">INDEX('Operating Detail (8)'!$C61:$AF61,0,MATCH(1,('Operating Detail (8)'!$C$12:$AF$12="New")*('Operating Detail (8)'!$C$121:$AF$121='Budget Narrative (8)'!$I$2),0))</f>
        <v>#N/A</v>
      </c>
      <c r="D98" s="657"/>
      <c r="E98" s="659"/>
      <c r="F98" s="827"/>
      <c r="I98" s="7"/>
      <c r="J98" s="14"/>
    </row>
    <row r="99" spans="1:10">
      <c r="A99" s="1469">
        <f>'Operating Detail (8)'!A62</f>
        <v>0</v>
      </c>
      <c r="B99" s="1470"/>
      <c r="C99" s="228" t="e">
        <f t="array" ref="C99">INDEX('Operating Detail (8)'!$C62:$AF62,0,MATCH(1,('Operating Detail (8)'!$C$12:$AF$12="New")*('Operating Detail (8)'!$C$121:$AF$121='Budget Narrative (8)'!$I$2),0))</f>
        <v>#N/A</v>
      </c>
      <c r="D99" s="657"/>
      <c r="E99" s="659"/>
      <c r="F99" s="827"/>
      <c r="I99" s="7"/>
      <c r="J99" s="14"/>
    </row>
    <row r="100" spans="1:10">
      <c r="A100" s="1469">
        <f>'Operating Detail (8)'!A63</f>
        <v>0</v>
      </c>
      <c r="B100" s="1470"/>
      <c r="C100" s="228" t="e">
        <f t="array" ref="C100">INDEX('Operating Detail (8)'!$C63:$AF63,0,MATCH(1,('Operating Detail (8)'!$C$12:$AF$12="New")*('Operating Detail (8)'!$C$121:$AF$121='Budget Narrative (8)'!$I$2),0))</f>
        <v>#N/A</v>
      </c>
      <c r="D100" s="657"/>
      <c r="E100" s="659"/>
      <c r="F100" s="827"/>
      <c r="I100" s="7"/>
      <c r="J100" s="14"/>
    </row>
    <row r="101" spans="1:10">
      <c r="A101" s="1469">
        <f>'Operating Detail (8)'!A64</f>
        <v>0</v>
      </c>
      <c r="B101" s="1470"/>
      <c r="C101" s="228" t="e">
        <f t="array" ref="C101">INDEX('Operating Detail (8)'!$C64:$AF64,0,MATCH(1,('Operating Detail (8)'!$C$12:$AF$12="New")*('Operating Detail (8)'!$C$121:$AF$121='Budget Narrative (8)'!$I$2),0))</f>
        <v>#N/A</v>
      </c>
      <c r="D101" s="657"/>
      <c r="E101" s="659"/>
      <c r="F101" s="827"/>
      <c r="I101" s="7"/>
      <c r="J101" s="14"/>
    </row>
    <row r="102" spans="1:10">
      <c r="A102" s="1469">
        <f>'Operating Detail (8)'!A65</f>
        <v>0</v>
      </c>
      <c r="B102" s="1470"/>
      <c r="C102" s="228" t="e">
        <f t="array" ref="C102">INDEX('Operating Detail (8)'!$C65:$AF65,0,MATCH(1,('Operating Detail (8)'!$C$12:$AF$12="New")*('Operating Detail (8)'!$C$121:$AF$121='Budget Narrative (8)'!$I$2),0))</f>
        <v>#N/A</v>
      </c>
      <c r="D102" s="657"/>
      <c r="E102" s="659"/>
      <c r="F102" s="827"/>
      <c r="I102" s="7"/>
      <c r="J102" s="14"/>
    </row>
    <row r="103" spans="1:10">
      <c r="A103" s="1469">
        <f>'Operating Detail (8)'!A65</f>
        <v>0</v>
      </c>
      <c r="B103" s="1470"/>
      <c r="C103" s="228" t="e">
        <f t="array" ref="C103">INDEX('Operating Detail (8)'!$C66:$AF66,0,MATCH(1,('Operating Detail (8)'!$C$12:$AF$12="New")*('Operating Detail (8)'!$C$121:$AF$121='Budget Narrative (8)'!$I$2),0))</f>
        <v>#N/A</v>
      </c>
      <c r="D103" s="657"/>
      <c r="E103" s="659"/>
      <c r="F103" s="827"/>
      <c r="I103" s="7"/>
      <c r="J103" s="14"/>
    </row>
    <row r="104" spans="1:10">
      <c r="A104" s="1469">
        <f>'Operating Detail (8)'!A66</f>
        <v>0</v>
      </c>
      <c r="B104" s="1470"/>
      <c r="C104" s="228" t="e">
        <f t="array" ref="C104">INDEX('Operating Detail (8)'!$C67:$AF67,0,MATCH(1,('Operating Detail (8)'!$C$12:$AF$12="New")*('Operating Detail (8)'!$C$121:$AF$121='Budget Narrative (8)'!$I$2),0))</f>
        <v>#N/A</v>
      </c>
      <c r="D104" s="657"/>
      <c r="E104" s="659"/>
      <c r="F104" s="827"/>
      <c r="I104" s="7"/>
      <c r="J104" s="14"/>
    </row>
    <row r="105" spans="1:10">
      <c r="A105" s="1475">
        <f>'Operating Detail (8)'!A67</f>
        <v>0</v>
      </c>
      <c r="B105" s="1476"/>
      <c r="C105" s="370"/>
      <c r="D105" s="179"/>
      <c r="E105" s="219"/>
      <c r="F105" s="827"/>
      <c r="I105" s="7"/>
      <c r="J105" s="14"/>
    </row>
    <row r="106" spans="1:10">
      <c r="A106" s="1477" t="str">
        <f>'Operating Detail (8)'!A68</f>
        <v>TOTAL OPERATING EXPENSES</v>
      </c>
      <c r="B106" s="1478"/>
      <c r="C106" s="717" t="e">
        <f>SUM(C51:C105)</f>
        <v>#N/A</v>
      </c>
      <c r="D106" s="14"/>
      <c r="E106" s="218"/>
      <c r="F106" s="3"/>
      <c r="I106" s="7"/>
      <c r="J106" s="14"/>
    </row>
    <row r="107" spans="1:10" s="731" customFormat="1" ht="13.5" thickBot="1">
      <c r="A107" s="732" t="s">
        <v>337</v>
      </c>
      <c r="B107" s="733" t="e">
        <f t="array" ref="B107">INDEX('Summary (8)'!E26:AH26,0,MATCH(1,('Summary (8)'!$E$21:$AH$21="New")*('Summary (8)'!$E$88:$AH$88='Budget Narrative (8)'!$I$2),0))</f>
        <v>#N/A</v>
      </c>
      <c r="C107" s="734" t="e">
        <f t="array" ref="C107">INDEX('Summary (8)'!E27:AH27,0,MATCH(1,('Summary (8)'!$E$21:$AH$21="New")*('Summary (8)'!$E$88:$AH$88='Budget Narrative (8)'!$I$2),0))</f>
        <v>#N/A</v>
      </c>
      <c r="D107" s="735"/>
      <c r="E107" s="736"/>
      <c r="F107" s="737"/>
      <c r="G107" s="728"/>
      <c r="H107" s="728"/>
      <c r="J107" s="730"/>
    </row>
    <row r="108" spans="1:10">
      <c r="A108" s="3"/>
      <c r="B108" s="6"/>
      <c r="C108" s="181"/>
      <c r="E108" s="3"/>
      <c r="F108" s="3"/>
      <c r="H108" s="706"/>
      <c r="I108" s="5"/>
      <c r="J108" s="4"/>
    </row>
    <row r="109" spans="1:10" ht="13" thickBot="1">
      <c r="A109" s="3"/>
      <c r="B109" s="6"/>
      <c r="C109" s="181"/>
      <c r="E109" s="3"/>
      <c r="F109" s="3"/>
      <c r="H109" s="706"/>
      <c r="I109" s="5"/>
      <c r="J109" s="4"/>
    </row>
    <row r="110" spans="1:10" s="4" customFormat="1" ht="25.5" customHeight="1">
      <c r="A110" s="1473" t="s">
        <v>338</v>
      </c>
      <c r="B110" s="1474"/>
      <c r="C110" s="212" t="s">
        <v>339</v>
      </c>
      <c r="D110" s="211" t="s">
        <v>330</v>
      </c>
      <c r="E110" s="213" t="s">
        <v>331</v>
      </c>
      <c r="F110" s="198"/>
      <c r="G110" s="704"/>
      <c r="H110" s="704"/>
    </row>
    <row r="111" spans="1:10">
      <c r="A111" s="1469">
        <f>'Operating Detail (8)'!A71</f>
        <v>0</v>
      </c>
      <c r="B111" s="1470"/>
      <c r="C111" s="228" t="e">
        <f t="array" ref="C111">INDEX('Operating Detail (8)'!$C71:$AF71,0,MATCH(1,('Operating Detail (8)'!$C$12:$AF$12="New")*('Operating Detail (8)'!$C$121:$AF$121='Budget Narrative (8)'!$I$2),0))</f>
        <v>#N/A</v>
      </c>
      <c r="D111" s="20"/>
      <c r="E111" s="214"/>
      <c r="F111" s="827"/>
    </row>
    <row r="112" spans="1:10">
      <c r="A112" s="1469">
        <f>'Operating Detail (8)'!A72</f>
        <v>0</v>
      </c>
      <c r="B112" s="1470"/>
      <c r="C112" s="228" t="e">
        <f t="array" ref="C112">INDEX('Operating Detail (8)'!$C72:$AF72,0,MATCH(1,('Operating Detail (8)'!$C$12:$AF$12="New")*('Operating Detail (8)'!$C$121:$AF$121='Budget Narrative (8)'!$I$2),0))</f>
        <v>#N/A</v>
      </c>
      <c r="D112" s="20"/>
      <c r="E112" s="215"/>
      <c r="F112" s="827"/>
    </row>
    <row r="113" spans="1:6">
      <c r="A113" s="1469">
        <f>'Operating Detail (8)'!A73</f>
        <v>0</v>
      </c>
      <c r="B113" s="1470"/>
      <c r="C113" s="228" t="e">
        <f t="array" ref="C113">INDEX('Operating Detail (8)'!$C73:$AF73,0,MATCH(1,('Operating Detail (8)'!$C$12:$AF$12="New")*('Operating Detail (8)'!$C$121:$AF$121='Budget Narrative (8)'!$I$2),0))</f>
        <v>#N/A</v>
      </c>
      <c r="D113" s="20"/>
      <c r="E113" s="215"/>
      <c r="F113" s="827"/>
    </row>
    <row r="114" spans="1:6">
      <c r="A114" s="1469">
        <f>'Operating Detail (8)'!A74</f>
        <v>0</v>
      </c>
      <c r="B114" s="1470"/>
      <c r="C114" s="228" t="e">
        <f t="array" ref="C114">INDEX('Operating Detail (8)'!$C74:$AF74,0,MATCH(1,('Operating Detail (8)'!$C$12:$AF$12="New")*('Operating Detail (8)'!$C$121:$AF$121='Budget Narrative (8)'!$I$2),0))</f>
        <v>#N/A</v>
      </c>
      <c r="D114" s="20"/>
      <c r="E114" s="215"/>
      <c r="F114" s="827"/>
    </row>
    <row r="115" spans="1:6">
      <c r="A115" s="1469">
        <f>'Operating Detail (8)'!A75</f>
        <v>0</v>
      </c>
      <c r="B115" s="1470"/>
      <c r="C115" s="228" t="e">
        <f t="array" ref="C115">INDEX('Operating Detail (8)'!$C75:$AF75,0,MATCH(1,('Operating Detail (8)'!$C$12:$AF$12="New")*('Operating Detail (8)'!$C$121:$AF$121='Budget Narrative (8)'!$I$2),0))</f>
        <v>#N/A</v>
      </c>
      <c r="D115" s="20"/>
      <c r="E115" s="215"/>
      <c r="F115" s="827"/>
    </row>
    <row r="116" spans="1:6">
      <c r="A116" s="1469">
        <f>'Operating Detail (8)'!A76</f>
        <v>0</v>
      </c>
      <c r="B116" s="1470"/>
      <c r="C116" s="228" t="e">
        <f t="array" ref="C116">INDEX('Operating Detail (8)'!$C76:$AF76,0,MATCH(1,('Operating Detail (8)'!$C$12:$AF$12="New")*('Operating Detail (8)'!$C$121:$AF$121='Budget Narrative (8)'!$I$2),0))</f>
        <v>#N/A</v>
      </c>
      <c r="D116" s="20"/>
      <c r="E116" s="215"/>
      <c r="F116" s="827"/>
    </row>
    <row r="117" spans="1:6">
      <c r="A117" s="1469">
        <f>'Operating Detail (8)'!A77</f>
        <v>0</v>
      </c>
      <c r="B117" s="1470"/>
      <c r="C117" s="228" t="e">
        <f t="array" ref="C117">INDEX('Operating Detail (8)'!$C77:$AF77,0,MATCH(1,('Operating Detail (8)'!$C$12:$AF$12="New")*('Operating Detail (8)'!$C$121:$AF$121='Budget Narrative (8)'!$I$2),0))</f>
        <v>#N/A</v>
      </c>
      <c r="D117" s="20"/>
      <c r="E117" s="215"/>
      <c r="F117" s="827"/>
    </row>
    <row r="118" spans="1:6">
      <c r="A118" s="1469">
        <f>'Operating Detail (8)'!A78</f>
        <v>0</v>
      </c>
      <c r="B118" s="1470"/>
      <c r="C118" s="228" t="e">
        <f t="array" ref="C118">INDEX('Operating Detail (8)'!$C78:$AF78,0,MATCH(1,('Operating Detail (8)'!$C$12:$AF$12="New")*('Operating Detail (8)'!$C$121:$AF$121='Budget Narrative (8)'!$I$2),0))</f>
        <v>#N/A</v>
      </c>
      <c r="D118" s="20"/>
      <c r="E118" s="215"/>
      <c r="F118" s="827"/>
    </row>
    <row r="119" spans="1:6">
      <c r="A119" s="1469">
        <f>'Operating Detail (8)'!A79</f>
        <v>0</v>
      </c>
      <c r="B119" s="1470"/>
      <c r="C119" s="228" t="e">
        <f t="array" ref="C119">INDEX('Operating Detail (8)'!$C79:$AF79,0,MATCH(1,('Operating Detail (8)'!$C$12:$AF$12="New")*('Operating Detail (8)'!$C$121:$AF$121='Budget Narrative (8)'!$I$2),0))</f>
        <v>#N/A</v>
      </c>
      <c r="D119" s="20"/>
      <c r="E119" s="215"/>
      <c r="F119" s="827"/>
    </row>
    <row r="120" spans="1:6">
      <c r="A120" s="1469">
        <f>'Operating Detail (8)'!A80</f>
        <v>0</v>
      </c>
      <c r="B120" s="1470"/>
      <c r="C120" s="228" t="e">
        <f t="array" ref="C120">INDEX('Operating Detail (8)'!$C80:$AF80,0,MATCH(1,('Operating Detail (8)'!$C$12:$AF$12="New")*('Operating Detail (8)'!$C$121:$AF$121='Budget Narrative (8)'!$I$2),0))</f>
        <v>#N/A</v>
      </c>
      <c r="D120" s="20"/>
      <c r="E120" s="215"/>
      <c r="F120" s="827"/>
    </row>
    <row r="121" spans="1:6">
      <c r="A121" s="1471" t="str">
        <f>'Operating Detail (8)'!A81</f>
        <v>Subcontractors:</v>
      </c>
      <c r="B121" s="1472"/>
      <c r="C121" s="661"/>
      <c r="D121" s="661"/>
      <c r="E121" s="662"/>
      <c r="F121" s="827"/>
    </row>
    <row r="122" spans="1:6">
      <c r="A122" s="1469">
        <f>'Operating Detail (8)'!A82</f>
        <v>0</v>
      </c>
      <c r="B122" s="1470"/>
      <c r="C122" s="228" t="e">
        <f t="array" ref="C122">INDEX('Operating Detail (8)'!$C82:$AF82,0,MATCH(1,('Operating Detail (8)'!$C$12:$AF$12="New")*('Operating Detail (8)'!$C$121:$AF$121='Budget Narrative (8)'!$I$2),0))</f>
        <v>#N/A</v>
      </c>
      <c r="D122" s="20"/>
      <c r="E122" s="216"/>
      <c r="F122" s="827"/>
    </row>
    <row r="123" spans="1:6">
      <c r="A123" s="1469">
        <f>'Operating Detail (8)'!A83</f>
        <v>0</v>
      </c>
      <c r="B123" s="1470"/>
      <c r="C123" s="228" t="e">
        <f t="array" ref="C123">INDEX('Operating Detail (8)'!$C83:$AF83,0,MATCH(1,('Operating Detail (8)'!$C$12:$AF$12="New")*('Operating Detail (8)'!$C$121:$AF$121='Budget Narrative (8)'!$I$2),0))</f>
        <v>#N/A</v>
      </c>
      <c r="D123" s="20"/>
      <c r="E123" s="216"/>
      <c r="F123" s="827"/>
    </row>
    <row r="124" spans="1:6">
      <c r="A124" s="1469">
        <f>'Operating Detail (8)'!A84</f>
        <v>0</v>
      </c>
      <c r="B124" s="1470"/>
      <c r="C124" s="228" t="e">
        <f t="array" ref="C124">INDEX('Operating Detail (8)'!$C84:$AF84,0,MATCH(1,('Operating Detail (8)'!$C$12:$AF$12="New")*('Operating Detail (8)'!$C$121:$AF$121='Budget Narrative (8)'!$I$2),0))</f>
        <v>#N/A</v>
      </c>
      <c r="D124" s="20"/>
      <c r="E124" s="215"/>
      <c r="F124" s="827"/>
    </row>
    <row r="125" spans="1:6">
      <c r="A125" s="1469">
        <f>'Operating Detail (8)'!A85</f>
        <v>0</v>
      </c>
      <c r="B125" s="1470"/>
      <c r="C125" s="228" t="e">
        <f t="array" ref="C125">INDEX('Operating Detail (8)'!$C85:$AF85,0,MATCH(1,('Operating Detail (8)'!$C$12:$AF$12="New")*('Operating Detail (8)'!$C$121:$AF$121='Budget Narrative (8)'!$I$2),0))</f>
        <v>#N/A</v>
      </c>
      <c r="D125" s="20"/>
      <c r="E125" s="215"/>
      <c r="F125" s="827"/>
    </row>
    <row r="126" spans="1:6">
      <c r="A126" s="1469">
        <f>'Operating Detail (8)'!A86</f>
        <v>0</v>
      </c>
      <c r="B126" s="1470"/>
      <c r="C126" s="228" t="e">
        <f t="array" ref="C126">INDEX('Operating Detail (8)'!$C86:$AF86,0,MATCH(1,('Operating Detail (8)'!$C$12:$AF$12="New")*('Operating Detail (8)'!$C$121:$AF$121='Budget Narrative (8)'!$I$2),0))</f>
        <v>#N/A</v>
      </c>
      <c r="D126" s="20"/>
      <c r="E126" s="215"/>
      <c r="F126" s="827"/>
    </row>
    <row r="127" spans="1:6">
      <c r="A127" s="1469">
        <f>'Operating Detail (8)'!A87</f>
        <v>0</v>
      </c>
      <c r="B127" s="1470"/>
      <c r="C127" s="228" t="e">
        <f t="array" ref="C127">INDEX('Operating Detail (8)'!$C87:$AF87,0,MATCH(1,('Operating Detail (8)'!$C$12:$AF$12="New")*('Operating Detail (8)'!$C$121:$AF$121='Budget Narrative (8)'!$I$2),0))</f>
        <v>#N/A</v>
      </c>
      <c r="D127" s="20"/>
      <c r="E127" s="215"/>
      <c r="F127" s="827"/>
    </row>
    <row r="128" spans="1:6">
      <c r="A128" s="1469">
        <f>'Operating Detail (8)'!A88</f>
        <v>0</v>
      </c>
      <c r="B128" s="1470"/>
      <c r="C128" s="228" t="e">
        <f t="array" ref="C128">INDEX('Operating Detail (8)'!$C88:$AF88,0,MATCH(1,('Operating Detail (8)'!$C$12:$AF$12="New")*('Operating Detail (8)'!$C$121:$AF$121='Budget Narrative (8)'!$I$2),0))</f>
        <v>#N/A</v>
      </c>
      <c r="E128" s="217"/>
    </row>
    <row r="129" spans="1:8">
      <c r="A129" s="1469">
        <f>'Operating Detail (8)'!A89</f>
        <v>0</v>
      </c>
      <c r="B129" s="1470"/>
      <c r="C129" s="228" t="e">
        <f t="array" ref="C129">INDEX('Operating Detail (8)'!$C89:$AF89,0,MATCH(1,('Operating Detail (8)'!$C$12:$AF$12="New")*('Operating Detail (8)'!$C$121:$AF$121='Budget Narrative (8)'!$I$2),0))</f>
        <v>#N/A</v>
      </c>
      <c r="E129" s="217"/>
    </row>
    <row r="130" spans="1:8">
      <c r="A130" s="1469">
        <f>'Operating Detail (8)'!A90</f>
        <v>0</v>
      </c>
      <c r="B130" s="1470"/>
      <c r="C130" s="228" t="e">
        <f t="array" ref="C130">INDEX('Operating Detail (8)'!$C90:$AF90,0,MATCH(1,('Operating Detail (8)'!$C$12:$AF$12="New")*('Operating Detail (8)'!$C$121:$AF$121='Budget Narrative (8)'!$I$2),0))</f>
        <v>#N/A</v>
      </c>
      <c r="E130" s="217"/>
    </row>
    <row r="131" spans="1:8">
      <c r="A131" s="1469" t="str">
        <f>'Operating Detail (8)'!A91</f>
        <v>Subcontractor indirect (First $25k only)</v>
      </c>
      <c r="B131" s="1470"/>
      <c r="C131" s="228" t="e" cm="1">
        <f t="array" ref="C131">INDEX('Operating Detail Capacity Build'!$C90:$G90,0,MATCH(1,('Operating Detail Capacity Build'!$C$11:$G$11="New")*('Operating Detail Capacity Build'!$C$117:$G$117='Budget Narrative Capacity Build'!$I$3),0))</f>
        <v>#N/A</v>
      </c>
      <c r="E131" s="217"/>
    </row>
    <row r="132" spans="1:8">
      <c r="A132" s="1469"/>
      <c r="B132" s="1470"/>
      <c r="C132" s="228"/>
      <c r="E132" s="217"/>
    </row>
    <row r="133" spans="1:8" s="731" customFormat="1" ht="13" thickBot="1">
      <c r="A133" s="1479" t="str">
        <f>'Operating Detail (8)'!A93</f>
        <v>TOTAL OTHER EXPENSES</v>
      </c>
      <c r="B133" s="1480"/>
      <c r="C133" s="734" t="e">
        <f>SUM(C111:C131)</f>
        <v>#N/A</v>
      </c>
      <c r="D133" s="735"/>
      <c r="E133" s="738"/>
      <c r="F133" s="739"/>
      <c r="G133" s="728"/>
      <c r="H133" s="728"/>
    </row>
    <row r="134" spans="1:8">
      <c r="A134" s="1470">
        <f>'Operating Detail (8)'!A94</f>
        <v>0</v>
      </c>
      <c r="B134" s="1470"/>
      <c r="C134" s="228"/>
    </row>
    <row r="135" spans="1:8" ht="13" thickBot="1">
      <c r="A135" s="827"/>
      <c r="B135" s="827"/>
      <c r="C135" s="228"/>
    </row>
    <row r="136" spans="1:8" ht="12.75" customHeight="1">
      <c r="A136" s="1473" t="str">
        <f>'Operating Detail (8)'!A95</f>
        <v>CAPITAL EXPENSES</v>
      </c>
      <c r="B136" s="1474"/>
      <c r="C136" s="212" t="s">
        <v>339</v>
      </c>
      <c r="D136" s="211" t="s">
        <v>330</v>
      </c>
      <c r="E136" s="213" t="s">
        <v>331</v>
      </c>
    </row>
    <row r="137" spans="1:8">
      <c r="A137" s="1469">
        <f>'Operating Detail (8)'!A96</f>
        <v>0</v>
      </c>
      <c r="B137" s="1470"/>
      <c r="C137" s="228" t="e" cm="1">
        <f t="array" ref="C137">INDEX('Operating Detail - SS'!$C95:$G95,0,MATCH(1,('Operating Detail - SS'!$C$11:$G$11="New")*('Operating Detail - SS'!$C$113:$G$113='Budget Narrative - SS'!#REF!),0))</f>
        <v>#N/A</v>
      </c>
      <c r="E137" s="217"/>
    </row>
    <row r="138" spans="1:8">
      <c r="A138" s="1469">
        <f>'Operating Detail (8)'!A97</f>
        <v>0</v>
      </c>
      <c r="B138" s="1470"/>
      <c r="C138" s="228" t="e">
        <f t="array" ref="C138">INDEX('Operating Detail (8)'!$C97:$AF97,0,MATCH(1,('Operating Detail (8)'!$C$12:$AF$12="New")*('Operating Detail (8)'!$C$121:$AF$121='Budget Narrative (8)'!$I$2),0))</f>
        <v>#N/A</v>
      </c>
      <c r="E138" s="217"/>
    </row>
    <row r="139" spans="1:8">
      <c r="A139" s="1469">
        <f>'Operating Detail (8)'!A98</f>
        <v>0</v>
      </c>
      <c r="B139" s="1470"/>
      <c r="C139" s="228" t="e">
        <f t="array" ref="C139">INDEX('Operating Detail (8)'!$C98:$AF98,0,MATCH(1,('Operating Detail (8)'!$C$12:$AF$12="New")*('Operating Detail (8)'!$C$121:$AF$121='Budget Narrative (8)'!$I$2),0))</f>
        <v>#N/A</v>
      </c>
      <c r="E139" s="217"/>
    </row>
    <row r="140" spans="1:8">
      <c r="A140" s="1469">
        <f>'Operating Detail (8)'!A99</f>
        <v>0</v>
      </c>
      <c r="B140" s="1470"/>
      <c r="C140" s="228" t="e">
        <f t="array" ref="C140">INDEX('Operating Detail (8)'!$C99:$AF99,0,MATCH(1,('Operating Detail (8)'!$C$12:$AF$12="New")*('Operating Detail (8)'!$C$121:$AF$121='Budget Narrative (8)'!$I$2),0))</f>
        <v>#N/A</v>
      </c>
      <c r="E140" s="217"/>
    </row>
    <row r="141" spans="1:8">
      <c r="A141" s="1469">
        <f>'Operating Detail (8)'!A100</f>
        <v>0</v>
      </c>
      <c r="B141" s="1470"/>
      <c r="C141" s="228" t="e">
        <f t="array" ref="C141">INDEX('Operating Detail (8)'!$C100:$AF100,0,MATCH(1,('Operating Detail (8)'!$C$12:$AF$12="New")*('Operating Detail (8)'!$C$121:$AF$121='Budget Narrative (8)'!$I$2),0))</f>
        <v>#N/A</v>
      </c>
      <c r="E141" s="217"/>
    </row>
    <row r="142" spans="1:8">
      <c r="A142" s="1469">
        <f>'Operating Detail (8)'!A101</f>
        <v>0</v>
      </c>
      <c r="B142" s="1470"/>
      <c r="C142" s="228" t="e">
        <f t="array" ref="C142">INDEX('Operating Detail (8)'!$C101:$AF101,0,MATCH(1,('Operating Detail (8)'!$C$12:$AF$12="New")*('Operating Detail (8)'!$C$121:$AF$121='Budget Narrative (8)'!$I$2),0))</f>
        <v>#N/A</v>
      </c>
      <c r="E142" s="217"/>
    </row>
    <row r="143" spans="1:8">
      <c r="A143" s="1469">
        <f>'Operating Detail (8)'!A102</f>
        <v>0</v>
      </c>
      <c r="B143" s="1470"/>
      <c r="C143" s="228" t="e">
        <f t="array" ref="C143">INDEX('Operating Detail (8)'!$C102:$AF102,0,MATCH(1,('Operating Detail (8)'!$C$12:$AF$12="New")*('Operating Detail (8)'!$C$121:$AF$121='Budget Narrative (8)'!$I$2),0))</f>
        <v>#N/A</v>
      </c>
      <c r="E143" s="217"/>
    </row>
    <row r="144" spans="1:8">
      <c r="A144" s="1469">
        <f>'Operating Detail (8)'!A103</f>
        <v>0</v>
      </c>
      <c r="B144" s="1470"/>
      <c r="C144" s="228"/>
      <c r="E144" s="217"/>
    </row>
    <row r="145" spans="1:8" s="731" customFormat="1" ht="13" thickBot="1">
      <c r="A145" s="1479" t="str">
        <f>'Operating Detail (8)'!A104</f>
        <v>TOTAL CAPITAL EXPENSES</v>
      </c>
      <c r="B145" s="1480"/>
      <c r="C145" s="734" t="e">
        <f>SUM(C137:C143)</f>
        <v>#N/A</v>
      </c>
      <c r="D145" s="735"/>
      <c r="E145" s="738"/>
      <c r="F145" s="739"/>
      <c r="G145" s="728"/>
      <c r="H145" s="728"/>
    </row>
    <row r="146" spans="1:8">
      <c r="A146" s="1470"/>
      <c r="B146" s="1470"/>
      <c r="C146" s="228"/>
    </row>
    <row r="147" spans="1:8" ht="13" thickBot="1">
      <c r="A147" s="1470"/>
      <c r="B147" s="1470"/>
      <c r="C147" s="228"/>
    </row>
    <row r="148" spans="1:8" ht="13">
      <c r="A148" s="1473" t="s">
        <v>340</v>
      </c>
      <c r="B148" s="1474"/>
      <c r="C148" s="212" t="s">
        <v>339</v>
      </c>
      <c r="D148" s="211" t="s">
        <v>330</v>
      </c>
      <c r="E148" s="213" t="s">
        <v>331</v>
      </c>
    </row>
    <row r="149" spans="1:8">
      <c r="A149" s="1469"/>
      <c r="B149" s="1470"/>
      <c r="C149" s="228"/>
      <c r="E149" s="217"/>
    </row>
    <row r="150" spans="1:8">
      <c r="A150" s="1469"/>
      <c r="B150" s="1470"/>
      <c r="C150" s="228"/>
      <c r="E150" s="217"/>
    </row>
    <row r="151" spans="1:8">
      <c r="A151" s="1469"/>
      <c r="B151" s="1470"/>
      <c r="C151" s="228"/>
      <c r="E151" s="217"/>
    </row>
    <row r="152" spans="1:8">
      <c r="A152" s="1469"/>
      <c r="B152" s="1470"/>
      <c r="C152" s="228"/>
      <c r="E152" s="217"/>
    </row>
    <row r="153" spans="1:8">
      <c r="A153" s="1469"/>
      <c r="B153" s="1470"/>
      <c r="C153" s="228"/>
      <c r="E153" s="217"/>
    </row>
    <row r="154" spans="1:8">
      <c r="A154" s="1469"/>
      <c r="B154" s="1470"/>
      <c r="C154" s="228"/>
      <c r="E154" s="217"/>
    </row>
    <row r="155" spans="1:8">
      <c r="A155" s="1469"/>
      <c r="B155" s="1470"/>
      <c r="C155" s="228"/>
      <c r="E155" s="217"/>
    </row>
    <row r="156" spans="1:8">
      <c r="A156" s="1469"/>
      <c r="B156" s="1470"/>
      <c r="C156" s="228"/>
      <c r="E156" s="217"/>
    </row>
    <row r="157" spans="1:8">
      <c r="A157" s="1469"/>
      <c r="B157" s="1470"/>
      <c r="C157" s="228"/>
      <c r="E157" s="217"/>
    </row>
    <row r="158" spans="1:8">
      <c r="A158" s="1469"/>
      <c r="B158" s="1470"/>
      <c r="C158" s="228"/>
      <c r="E158" s="217"/>
    </row>
    <row r="159" spans="1:8">
      <c r="A159" s="1469"/>
      <c r="B159" s="1470"/>
      <c r="C159" s="228"/>
      <c r="E159" s="217"/>
    </row>
    <row r="160" spans="1:8">
      <c r="A160" s="1469"/>
      <c r="B160" s="1470"/>
      <c r="C160" s="228"/>
      <c r="E160" s="217"/>
    </row>
    <row r="161" spans="1:5">
      <c r="A161" s="1469"/>
      <c r="B161" s="1470"/>
      <c r="C161" s="228"/>
      <c r="E161" s="217"/>
    </row>
    <row r="162" spans="1:5">
      <c r="A162" s="1469"/>
      <c r="B162" s="1470"/>
      <c r="C162" s="228"/>
      <c r="E162" s="217"/>
    </row>
    <row r="163" spans="1:5">
      <c r="A163" s="1469"/>
      <c r="B163" s="1470"/>
      <c r="C163" s="228"/>
      <c r="E163" s="217"/>
    </row>
    <row r="164" spans="1:5">
      <c r="A164" s="1469"/>
      <c r="B164" s="1470"/>
      <c r="C164" s="228"/>
      <c r="E164" s="217"/>
    </row>
    <row r="165" spans="1:5">
      <c r="A165" s="1469"/>
      <c r="B165" s="1470"/>
      <c r="C165" s="228"/>
      <c r="E165" s="217"/>
    </row>
    <row r="166" spans="1:5">
      <c r="A166" s="1469"/>
      <c r="B166" s="1470"/>
      <c r="C166" s="228"/>
      <c r="E166" s="217"/>
    </row>
    <row r="167" spans="1:5">
      <c r="A167" s="1469"/>
      <c r="B167" s="1470"/>
      <c r="C167" s="228"/>
      <c r="E167" s="217"/>
    </row>
    <row r="168" spans="1:5">
      <c r="A168" s="1469"/>
      <c r="B168" s="1470"/>
      <c r="C168" s="228"/>
      <c r="E168" s="217"/>
    </row>
    <row r="169" spans="1:5">
      <c r="A169" s="1469"/>
      <c r="B169" s="1470"/>
      <c r="C169" s="228"/>
      <c r="E169" s="217"/>
    </row>
    <row r="170" spans="1:5">
      <c r="A170" s="1469"/>
      <c r="B170" s="1470"/>
      <c r="C170" s="228"/>
      <c r="E170" s="217"/>
    </row>
    <row r="171" spans="1:5">
      <c r="A171" s="1469"/>
      <c r="B171" s="1470"/>
      <c r="C171" s="228"/>
      <c r="E171" s="217"/>
    </row>
    <row r="172" spans="1:5">
      <c r="A172" s="1469"/>
      <c r="B172" s="1470"/>
      <c r="C172" s="228"/>
      <c r="E172" s="217"/>
    </row>
    <row r="173" spans="1:5">
      <c r="A173" s="1469"/>
      <c r="B173" s="1470"/>
      <c r="C173" s="228"/>
      <c r="E173" s="217"/>
    </row>
    <row r="174" spans="1:5">
      <c r="A174" s="1469"/>
      <c r="B174" s="1470"/>
      <c r="C174" s="228"/>
      <c r="E174" s="217"/>
    </row>
    <row r="175" spans="1:5">
      <c r="A175" s="1469"/>
      <c r="B175" s="1470"/>
      <c r="C175" s="228"/>
      <c r="E175" s="217"/>
    </row>
    <row r="176" spans="1:5">
      <c r="A176" s="1469"/>
      <c r="B176" s="1470"/>
      <c r="C176" s="228"/>
      <c r="E176" s="217"/>
    </row>
    <row r="177" spans="1:9">
      <c r="A177" s="1469"/>
      <c r="B177" s="1470"/>
      <c r="C177" s="228"/>
      <c r="E177" s="217"/>
    </row>
    <row r="178" spans="1:9" s="737" customFormat="1" ht="13">
      <c r="A178" s="1647" t="s">
        <v>341</v>
      </c>
      <c r="B178" s="1648"/>
      <c r="C178" s="740">
        <f>SUM(C149:C177)</f>
        <v>0</v>
      </c>
      <c r="D178" s="741"/>
      <c r="E178" s="742"/>
      <c r="G178" s="743"/>
      <c r="H178" s="743"/>
    </row>
    <row r="179" spans="1:9" s="731" customFormat="1" ht="13" thickBot="1">
      <c r="A179" s="1649" t="s">
        <v>342</v>
      </c>
      <c r="B179" s="1650"/>
      <c r="C179" s="744" t="e">
        <f t="array" ref="C179">INDEX('Summary (8)'!$E30:$AH30,0,MATCH(1,('Summary (8)'!$E21:$AH21="New")*('Summary (8)'!$E88:$AH88='Budget Narrative (8)'!$I$2),0))</f>
        <v>#N/A</v>
      </c>
      <c r="D179" s="735"/>
      <c r="E179" s="738"/>
      <c r="G179" s="728"/>
      <c r="H179" s="728"/>
    </row>
    <row r="180" spans="1:9" s="731" customFormat="1">
      <c r="A180" s="1651" t="s">
        <v>343</v>
      </c>
      <c r="B180" s="1651"/>
      <c r="C180" s="745" t="e">
        <f>C179-C178</f>
        <v>#N/A</v>
      </c>
      <c r="D180" s="730"/>
      <c r="G180" s="728"/>
      <c r="H180" s="728"/>
    </row>
    <row r="181" spans="1:9" ht="13" thickBot="1">
      <c r="A181" s="1470"/>
      <c r="B181" s="1470"/>
      <c r="C181" s="228"/>
    </row>
    <row r="182" spans="1:9" ht="14">
      <c r="A182" s="1652" t="s">
        <v>344</v>
      </c>
      <c r="B182" s="1653"/>
      <c r="C182" s="1653"/>
      <c r="D182" s="1653"/>
      <c r="E182" s="1653"/>
      <c r="F182" s="1653"/>
      <c r="G182" s="1653"/>
      <c r="H182" s="1653"/>
      <c r="I182" s="1654"/>
    </row>
    <row r="183" spans="1:9" ht="13">
      <c r="A183" s="1655" t="s">
        <v>345</v>
      </c>
      <c r="B183" s="1655"/>
      <c r="C183" s="1655"/>
      <c r="D183" s="367" t="s">
        <v>1</v>
      </c>
      <c r="E183" s="1656" t="s">
        <v>346</v>
      </c>
      <c r="F183" s="1656"/>
      <c r="G183" s="1656" t="s">
        <v>2</v>
      </c>
      <c r="H183" s="1656"/>
      <c r="I183" s="1656"/>
    </row>
    <row r="184" spans="1:9" ht="96.75" customHeight="1">
      <c r="A184" s="1679" t="s">
        <v>347</v>
      </c>
      <c r="B184" s="1679"/>
      <c r="C184" s="1679"/>
      <c r="D184" s="368" t="s">
        <v>348</v>
      </c>
      <c r="E184" s="1657"/>
      <c r="F184" s="1657"/>
      <c r="G184" s="1658" t="s">
        <v>349</v>
      </c>
      <c r="H184" s="1659"/>
      <c r="I184" s="1660"/>
    </row>
    <row r="185" spans="1:9">
      <c r="A185" s="1679"/>
      <c r="B185" s="1679"/>
      <c r="C185" s="1679"/>
      <c r="D185" s="368" t="s">
        <v>350</v>
      </c>
      <c r="E185" s="1667" t="s">
        <v>367</v>
      </c>
      <c r="F185" s="1668"/>
      <c r="G185" s="1661"/>
      <c r="H185" s="1662"/>
      <c r="I185" s="1663"/>
    </row>
    <row r="186" spans="1:9">
      <c r="A186" s="1679"/>
      <c r="B186" s="1679"/>
      <c r="C186" s="1679"/>
      <c r="D186" s="368" t="s">
        <v>351</v>
      </c>
      <c r="E186" s="1667" t="s">
        <v>368</v>
      </c>
      <c r="F186" s="1668"/>
      <c r="G186" s="1661"/>
      <c r="H186" s="1662"/>
      <c r="I186" s="1663"/>
    </row>
    <row r="187" spans="1:9" ht="25">
      <c r="A187" s="1679"/>
      <c r="B187" s="1679"/>
      <c r="C187" s="1679"/>
      <c r="D187" s="368" t="s">
        <v>352</v>
      </c>
      <c r="E187" s="1667" t="s">
        <v>369</v>
      </c>
      <c r="F187" s="1668"/>
      <c r="G187" s="1661"/>
      <c r="H187" s="1662"/>
      <c r="I187" s="1663"/>
    </row>
    <row r="188" spans="1:9" ht="25">
      <c r="A188" s="1679"/>
      <c r="B188" s="1679"/>
      <c r="C188" s="1679"/>
      <c r="D188" s="368" t="s">
        <v>353</v>
      </c>
      <c r="E188" s="1667" t="s">
        <v>370</v>
      </c>
      <c r="F188" s="1668"/>
      <c r="G188" s="1661"/>
      <c r="H188" s="1662"/>
      <c r="I188" s="1663"/>
    </row>
    <row r="189" spans="1:9" ht="25">
      <c r="A189" s="1679"/>
      <c r="B189" s="1679"/>
      <c r="C189" s="1679"/>
      <c r="D189" s="368" t="s">
        <v>354</v>
      </c>
      <c r="E189" s="1667" t="s">
        <v>370</v>
      </c>
      <c r="F189" s="1668"/>
      <c r="G189" s="1661"/>
      <c r="H189" s="1662"/>
      <c r="I189" s="1663"/>
    </row>
    <row r="190" spans="1:9">
      <c r="A190" s="1679"/>
      <c r="B190" s="1679"/>
      <c r="C190" s="1679"/>
      <c r="D190" s="368" t="s">
        <v>355</v>
      </c>
      <c r="E190" s="1667" t="s">
        <v>371</v>
      </c>
      <c r="F190" s="1668"/>
      <c r="G190" s="1661"/>
      <c r="H190" s="1662"/>
      <c r="I190" s="1663"/>
    </row>
    <row r="191" spans="1:9">
      <c r="A191" s="1679"/>
      <c r="B191" s="1679"/>
      <c r="C191" s="1679"/>
      <c r="D191" s="368" t="s">
        <v>356</v>
      </c>
      <c r="E191" s="1667" t="s">
        <v>372</v>
      </c>
      <c r="F191" s="1668"/>
      <c r="G191" s="1661"/>
      <c r="H191" s="1662"/>
      <c r="I191" s="1663"/>
    </row>
    <row r="192" spans="1:9" ht="25">
      <c r="A192" s="1679"/>
      <c r="B192" s="1679"/>
      <c r="C192" s="1679"/>
      <c r="D192" s="368" t="s">
        <v>357</v>
      </c>
      <c r="E192" s="1667" t="s">
        <v>373</v>
      </c>
      <c r="F192" s="1668"/>
      <c r="G192" s="1664"/>
      <c r="H192" s="1665"/>
      <c r="I192" s="1666"/>
    </row>
    <row r="193" spans="1:9">
      <c r="A193" s="1679"/>
      <c r="B193" s="1679"/>
      <c r="C193" s="1679"/>
      <c r="D193" s="369"/>
      <c r="E193" s="1674"/>
      <c r="F193" s="1675"/>
      <c r="G193" s="1676"/>
      <c r="H193" s="1677"/>
      <c r="I193" s="1678"/>
    </row>
    <row r="194" spans="1:9" ht="15.5">
      <c r="A194" s="1679"/>
      <c r="B194" s="1679"/>
      <c r="C194" s="1679"/>
      <c r="D194" s="368" t="s">
        <v>358</v>
      </c>
      <c r="E194" s="1667" t="s">
        <v>374</v>
      </c>
      <c r="F194" s="1668"/>
      <c r="G194" s="1670"/>
      <c r="H194" s="1670"/>
      <c r="I194" s="1670"/>
    </row>
    <row r="195" spans="1:9" ht="15.5">
      <c r="A195" s="1679"/>
      <c r="B195" s="1679"/>
      <c r="C195" s="1679"/>
      <c r="D195" s="368" t="s">
        <v>359</v>
      </c>
      <c r="E195" s="1667" t="s">
        <v>375</v>
      </c>
      <c r="F195" s="1668"/>
      <c r="G195" s="1670"/>
      <c r="H195" s="1670"/>
      <c r="I195" s="1670"/>
    </row>
    <row r="196" spans="1:9" ht="28">
      <c r="A196" s="1679"/>
      <c r="B196" s="1679"/>
      <c r="C196" s="1679"/>
      <c r="D196" s="368" t="s">
        <v>360</v>
      </c>
      <c r="E196" s="1667" t="s">
        <v>376</v>
      </c>
      <c r="F196" s="1668"/>
      <c r="G196" s="1670"/>
      <c r="H196" s="1670"/>
      <c r="I196" s="1670"/>
    </row>
    <row r="197" spans="1:9" ht="25">
      <c r="A197" s="1679" t="s">
        <v>361</v>
      </c>
      <c r="B197" s="1679"/>
      <c r="C197" s="1679"/>
      <c r="D197" s="828" t="s">
        <v>362</v>
      </c>
      <c r="E197" s="1667" t="s">
        <v>377</v>
      </c>
      <c r="F197" s="1668"/>
      <c r="G197" s="1670"/>
      <c r="H197" s="1670"/>
      <c r="I197" s="1670"/>
    </row>
    <row r="198" spans="1:9" ht="15.5">
      <c r="A198" s="1669" t="s">
        <v>363</v>
      </c>
      <c r="B198" s="1669"/>
      <c r="C198" s="1669"/>
      <c r="D198" s="828" t="s">
        <v>364</v>
      </c>
      <c r="E198" s="1668"/>
      <c r="F198" s="1668"/>
      <c r="G198" s="1670"/>
      <c r="H198" s="1670"/>
      <c r="I198" s="1670"/>
    </row>
    <row r="199" spans="1:9">
      <c r="A199" s="1671" t="s">
        <v>365</v>
      </c>
      <c r="B199" s="1671"/>
      <c r="C199" s="1671"/>
      <c r="D199" s="1671"/>
      <c r="E199" s="1671"/>
      <c r="F199" s="1671"/>
      <c r="G199" s="1671"/>
      <c r="H199" s="1671"/>
      <c r="I199" s="1671"/>
    </row>
    <row r="200" spans="1:9" ht="13">
      <c r="A200" s="1672" t="s">
        <v>366</v>
      </c>
      <c r="B200" s="1673"/>
      <c r="C200" s="1673"/>
      <c r="D200" s="1673"/>
      <c r="E200" s="1673"/>
      <c r="F200" s="1673"/>
      <c r="G200" s="1673"/>
      <c r="H200" s="1673"/>
      <c r="I200" s="1673"/>
    </row>
    <row r="201" spans="1:9">
      <c r="A201" s="827">
        <f>'Operating Detail (8)'!A160</f>
        <v>0</v>
      </c>
      <c r="B201" s="827"/>
      <c r="C201" s="228"/>
    </row>
    <row r="202" spans="1:9">
      <c r="A202" s="827">
        <f>'Operating Detail (8)'!A161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48:B48"/>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21:B121"/>
    <mergeCell ref="A113:B113"/>
    <mergeCell ref="A114:B114"/>
    <mergeCell ref="A115:B115"/>
    <mergeCell ref="A116:B116"/>
    <mergeCell ref="A117:B117"/>
    <mergeCell ref="A118:B118"/>
    <mergeCell ref="A119:B119"/>
    <mergeCell ref="A120:B120"/>
    <mergeCell ref="A90:B90"/>
    <mergeCell ref="A91:B91"/>
    <mergeCell ref="A92:B92"/>
    <mergeCell ref="A93:B93"/>
    <mergeCell ref="A94:B94"/>
    <mergeCell ref="A95:B95"/>
    <mergeCell ref="A84:B84"/>
    <mergeCell ref="A85:B85"/>
    <mergeCell ref="A86:B86"/>
    <mergeCell ref="A87:B87"/>
    <mergeCell ref="A88:B88"/>
    <mergeCell ref="A89:B89"/>
    <mergeCell ref="A75:B75"/>
    <mergeCell ref="A76:B76"/>
    <mergeCell ref="A77:B77"/>
    <mergeCell ref="B1:C1"/>
    <mergeCell ref="B2:C2"/>
    <mergeCell ref="A50:B50"/>
    <mergeCell ref="A51:B51"/>
    <mergeCell ref="A52:B52"/>
    <mergeCell ref="A53:B53"/>
    <mergeCell ref="A66:B66"/>
    <mergeCell ref="A67:B67"/>
    <mergeCell ref="A68:B68"/>
    <mergeCell ref="A60:B60"/>
    <mergeCell ref="A61:B61"/>
    <mergeCell ref="A62:B62"/>
    <mergeCell ref="A63:B63"/>
    <mergeCell ref="A64:B64"/>
    <mergeCell ref="A65:B65"/>
    <mergeCell ref="A54:B54"/>
    <mergeCell ref="A55:B55"/>
    <mergeCell ref="A56:B56"/>
    <mergeCell ref="A57:B57"/>
    <mergeCell ref="A58:B58"/>
    <mergeCell ref="A59:B59"/>
    <mergeCell ref="A69:B69"/>
    <mergeCell ref="A70:B70"/>
    <mergeCell ref="A71:B71"/>
    <mergeCell ref="A102:B102"/>
    <mergeCell ref="A103:B103"/>
    <mergeCell ref="A104:B104"/>
    <mergeCell ref="A105:B105"/>
    <mergeCell ref="A106:B106"/>
    <mergeCell ref="A110:B110"/>
    <mergeCell ref="A96:B96"/>
    <mergeCell ref="A97:B97"/>
    <mergeCell ref="A98:B98"/>
    <mergeCell ref="A99:B99"/>
    <mergeCell ref="A100:B100"/>
    <mergeCell ref="A101:B101"/>
    <mergeCell ref="A78:B78"/>
    <mergeCell ref="A79:B79"/>
    <mergeCell ref="A80:B80"/>
    <mergeCell ref="A81:B81"/>
    <mergeCell ref="A82:B82"/>
    <mergeCell ref="A83:B83"/>
    <mergeCell ref="A72:B72"/>
    <mergeCell ref="A73:B73"/>
    <mergeCell ref="A74:B74"/>
  </mergeCells>
  <conditionalFormatting sqref="B2">
    <cfRule type="containsBlanks" dxfId="130" priority="2">
      <formula>LEN(TRIM(B2))=0</formula>
    </cfRule>
  </conditionalFormatting>
  <conditionalFormatting sqref="B4:F45 C111:E120 C122:E131 C137:E143">
    <cfRule type="expression" dxfId="129" priority="17">
      <formula>$C4=0</formula>
    </cfRule>
  </conditionalFormatting>
  <conditionalFormatting sqref="C48">
    <cfRule type="expression" dxfId="128" priority="1">
      <formula>$A48=0</formula>
    </cfRule>
  </conditionalFormatting>
  <conditionalFormatting sqref="C106">
    <cfRule type="expression" dxfId="127" priority="15">
      <formula>$A106=0</formula>
    </cfRule>
  </conditionalFormatting>
  <conditionalFormatting sqref="C133">
    <cfRule type="expression" dxfId="126" priority="14">
      <formula>$A133=0</formula>
    </cfRule>
  </conditionalFormatting>
  <conditionalFormatting sqref="C145">
    <cfRule type="expression" dxfId="125" priority="13">
      <formula>$A145=0</formula>
    </cfRule>
  </conditionalFormatting>
  <conditionalFormatting sqref="C179">
    <cfRule type="expression" dxfId="124" priority="10">
      <formula>$C179=0</formula>
    </cfRule>
  </conditionalFormatting>
  <conditionalFormatting sqref="C180">
    <cfRule type="cellIs" dxfId="123" priority="9" operator="notBetween">
      <formula>-2</formula>
      <formula>2</formula>
    </cfRule>
  </conditionalFormatting>
  <conditionalFormatting sqref="C51:E92">
    <cfRule type="expression" dxfId="122" priority="5">
      <formula>$C51=0</formula>
    </cfRule>
  </conditionalFormatting>
  <conditionalFormatting sqref="C94:E105">
    <cfRule type="expression" dxfId="121" priority="3">
      <formula>$C94=0</formula>
    </cfRule>
  </conditionalFormatting>
  <conditionalFormatting sqref="C149:E177">
    <cfRule type="expression" dxfId="120" priority="11">
      <formula>$C149=0</formula>
    </cfRule>
  </conditionalFormatting>
  <conditionalFormatting sqref="D51:E92">
    <cfRule type="containsBlanks" dxfId="119" priority="6">
      <formula>LEN(TRIM(D51))=0</formula>
    </cfRule>
  </conditionalFormatting>
  <conditionalFormatting sqref="D94:E104">
    <cfRule type="containsBlanks" dxfId="118" priority="4">
      <formula>LEN(TRIM(D94))=0</formula>
    </cfRule>
  </conditionalFormatting>
  <conditionalFormatting sqref="D149:E177">
    <cfRule type="containsBlanks" dxfId="117" priority="12">
      <formula>LEN(TRIM(D149))=0</formula>
    </cfRule>
  </conditionalFormatting>
  <conditionalFormatting sqref="D4:F45 D111:E120 D122:E131 D137:E143">
    <cfRule type="containsBlanks" dxfId="116" priority="18">
      <formula>LEN(TRIM(D4))=0</formula>
    </cfRule>
  </conditionalFormatting>
  <hyperlinks>
    <hyperlink ref="A200" r:id="rId1" xr:uid="{00000000-0004-0000-2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C2B21FC-9188-4017-9C25-6361510C7F8A}">
          <x14:formula1>
            <xm:f>'Dropdown Lists'!$F$2:$F$31</xm:f>
          </x14:formula1>
          <xm:sqref>B2:C2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A074-D933-401E-BB55-5388D3E0C061}">
  <sheetPr>
    <tabColor rgb="FF99CCFF"/>
    <pageSetUpPr fitToPage="1"/>
  </sheetPr>
  <dimension ref="A1:AM93"/>
  <sheetViews>
    <sheetView showGridLines="0" topLeftCell="A52" zoomScaleNormal="100" workbookViewId="0">
      <pane xSplit="4" topLeftCell="E1" activePane="topRight" state="frozen"/>
      <selection activeCell="C9" sqref="C9:I9"/>
      <selection pane="topRight" activeCell="C9" sqref="C9:I9"/>
    </sheetView>
  </sheetViews>
  <sheetFormatPr defaultColWidth="11.453125" defaultRowHeight="15.5" outlineLevelCol="1"/>
  <cols>
    <col min="1" max="1" width="18" style="33" customWidth="1"/>
    <col min="2" max="3" width="15.453125" style="33" customWidth="1"/>
    <col min="4" max="4" width="13.7265625" style="33" customWidth="1"/>
    <col min="5" max="6" width="16.54296875" style="33" customWidth="1" outlineLevel="1"/>
    <col min="7" max="7" width="16.54296875" style="33" customWidth="1"/>
    <col min="8" max="9" width="16.54296875" style="33" customWidth="1" outlineLevel="1"/>
    <col min="10" max="10" width="16.54296875" style="33" customWidth="1"/>
    <col min="11" max="12" width="16.54296875" style="33" customWidth="1" outlineLevel="1"/>
    <col min="13" max="13" width="16.54296875" style="33" customWidth="1"/>
    <col min="14" max="15" width="16.54296875" style="33" customWidth="1" outlineLevel="1"/>
    <col min="16" max="16" width="16.54296875" style="33" customWidth="1"/>
    <col min="17" max="18" width="16.54296875" style="33" customWidth="1" outlineLevel="1"/>
    <col min="19" max="19" width="16.54296875" style="33" customWidth="1"/>
    <col min="20" max="21" width="16.54296875" style="33" customWidth="1" outlineLevel="1"/>
    <col min="22" max="22" width="16.54296875" style="33" customWidth="1"/>
    <col min="23" max="24" width="16.54296875" style="33" customWidth="1" outlineLevel="1"/>
    <col min="25" max="25" width="16.54296875" style="33" customWidth="1"/>
    <col min="26" max="27" width="16.54296875" style="33" customWidth="1" outlineLevel="1"/>
    <col min="28" max="28" width="16.54296875" style="33" customWidth="1"/>
    <col min="29" max="30" width="16.54296875" style="33" customWidth="1" outlineLevel="1"/>
    <col min="31" max="31" width="16.54296875" style="33" customWidth="1"/>
    <col min="32" max="33" width="16.54296875" style="33" customWidth="1" outlineLevel="1"/>
    <col min="34" max="37" width="16.54296875" style="33" customWidth="1"/>
    <col min="38" max="38" width="14.26953125" style="33" customWidth="1"/>
    <col min="39" max="39" width="14" style="33" bestFit="1" customWidth="1"/>
    <col min="40" max="41" width="21.1796875" style="33" customWidth="1"/>
    <col min="42" max="42" width="14" style="33" bestFit="1" customWidth="1"/>
    <col min="43" max="16384" width="11.453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45566</v>
      </c>
      <c r="C5" s="817">
        <f>'Summary - SS'!C5</f>
        <v>47299</v>
      </c>
      <c r="D5" s="810">
        <f>ROUNDUP(YEARFRAC(B5,C5),0)</f>
        <v>5</v>
      </c>
    </row>
    <row r="6" spans="1:29">
      <c r="A6" s="35" t="s">
        <v>226</v>
      </c>
      <c r="B6" s="817">
        <f>B5</f>
        <v>45566</v>
      </c>
      <c r="C6" s="817" t="e">
        <f>'Summary - SS'!#REF!</f>
        <v>#REF!</v>
      </c>
      <c r="D6" s="810" t="e">
        <f>ROUNDUP(YEARFRAC(B6,C6),0)</f>
        <v>#REF!</v>
      </c>
      <c r="AB6" s="652"/>
    </row>
    <row r="7" spans="1:29" ht="15.75" customHeight="1">
      <c r="A7" s="37" t="s">
        <v>378</v>
      </c>
      <c r="B7" s="1313">
        <f>'Summary - SS'!B6</f>
        <v>0</v>
      </c>
      <c r="C7" s="1301">
        <f>'Summary - SS'!C6</f>
        <v>0</v>
      </c>
      <c r="D7" s="1314">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7" t="str">
        <f>'Summary - SS'!B7</f>
        <v>RFQ #144 TAY Site at 42 Otis</v>
      </c>
      <c r="C8" s="1458">
        <f>'Summary - SS'!C7</f>
        <v>0</v>
      </c>
      <c r="D8" s="1459">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4" t="e">
        <f>'Summary - SS'!#REF!</f>
        <v>#REF!</v>
      </c>
      <c r="C9" s="1184" t="e">
        <f>'Summary - SS'!#REF!</f>
        <v>#REF!</v>
      </c>
      <c r="D9" s="1184"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4" t="e">
        <f>'Summary - SS'!#REF!</f>
        <v>#REF!</v>
      </c>
      <c r="C10" s="1184" t="e">
        <f>'Summary - SS'!#REF!</f>
        <v>#REF!</v>
      </c>
      <c r="D10" s="1184"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3" t="e">
        <f>'Summary - SS'!#REF!</f>
        <v>#REF!</v>
      </c>
      <c r="C11" s="1583" t="e">
        <f>'Summary - SS'!#REF!</f>
        <v>#REF!</v>
      </c>
      <c r="D11" s="1583" t="e">
        <f>'Summary - SS'!#REF!</f>
        <v>#REF!</v>
      </c>
    </row>
    <row r="12" spans="1:29">
      <c r="A12" s="34" t="s">
        <v>283</v>
      </c>
      <c r="B12" s="1703"/>
      <c r="C12" s="1704"/>
      <c r="D12" s="1705"/>
    </row>
    <row r="13" spans="1:29">
      <c r="A13" s="32" t="s">
        <v>258</v>
      </c>
      <c r="B13" s="193" t="s">
        <v>380</v>
      </c>
      <c r="C13" s="390" t="s">
        <v>260</v>
      </c>
      <c r="D13" s="1690">
        <f>'Summary - SS'!D9</f>
        <v>0</v>
      </c>
    </row>
    <row r="14" spans="1:29">
      <c r="A14" s="34" t="s">
        <v>381</v>
      </c>
      <c r="B14" s="881">
        <f>AI53</f>
        <v>0</v>
      </c>
      <c r="C14" s="881">
        <f>AK53</f>
        <v>0</v>
      </c>
      <c r="D14" s="1691"/>
    </row>
    <row r="15" spans="1:29" ht="18.75" customHeight="1">
      <c r="A15" s="34" t="s">
        <v>382</v>
      </c>
      <c r="B15" s="253" t="e">
        <f>'Summary (ALL Budgets)'!#REF!</f>
        <v>#REF!</v>
      </c>
      <c r="C15" s="253" t="e">
        <f>'Summary (ALL Budgets)'!#REF!</f>
        <v>#REF!</v>
      </c>
      <c r="D15" s="1691"/>
    </row>
    <row r="16" spans="1:29" s="32" customFormat="1" ht="18.75" customHeight="1">
      <c r="A16" s="192" t="s">
        <v>383</v>
      </c>
      <c r="B16" s="253" t="e">
        <f>'Summary - SS'!#REF!</f>
        <v>#REF!</v>
      </c>
      <c r="C16" s="253" t="e">
        <f>'Summary (ALL Budgets)'!#REF!</f>
        <v>#REF!</v>
      </c>
      <c r="D16" s="1692"/>
    </row>
    <row r="17" spans="1:38" s="646" customFormat="1" ht="18.75" customHeight="1" thickBot="1">
      <c r="A17" s="642"/>
      <c r="B17" s="642"/>
      <c r="C17" s="642"/>
      <c r="D17" s="642"/>
      <c r="E17" s="1573" t="e">
        <f>IF((AND(F87&gt;$D$5,F87&lt;=$D$6)),"EXTENSION YEAR"," ")</f>
        <v>#REF!</v>
      </c>
      <c r="F17" s="1573"/>
      <c r="G17" s="1573"/>
      <c r="H17" s="1573" t="e">
        <f>IF((AND(I87&gt;$D$5,I87&lt;=$D$6)),"EXTENSION YEAR"," ")</f>
        <v>#REF!</v>
      </c>
      <c r="I17" s="1573"/>
      <c r="J17" s="1573"/>
      <c r="K17" s="1573" t="e">
        <f>IF((AND(L87&gt;$D$5,L87&lt;=$D$6)),"EXTENSION YEAR"," ")</f>
        <v>#REF!</v>
      </c>
      <c r="L17" s="1573"/>
      <c r="M17" s="1573"/>
      <c r="N17" s="1573" t="e">
        <f>IF((AND(O87&gt;$D$5,O87&lt;=$D$6)),"EXTENSION YEAR"," ")</f>
        <v>#REF!</v>
      </c>
      <c r="O17" s="1573"/>
      <c r="P17" s="1573"/>
      <c r="Q17" s="1573" t="e">
        <f>IF((AND(R87&gt;$D$5,R87&lt;=$D$6)),"EXTENSION YEAR"," ")</f>
        <v>#REF!</v>
      </c>
      <c r="R17" s="1573"/>
      <c r="S17" s="1573"/>
      <c r="T17" s="1573" t="e">
        <f>IF((AND(U87&gt;$D$5,U87&lt;=$D$6)),"EXTENSION YEAR"," ")</f>
        <v>#REF!</v>
      </c>
      <c r="U17" s="1573"/>
      <c r="V17" s="1573"/>
      <c r="W17" s="1573" t="e">
        <f>IF((AND(X87&gt;$D$5,X87&lt;=$D$6)),"EXTENSION YEAR"," ")</f>
        <v>#REF!</v>
      </c>
      <c r="X17" s="1573"/>
      <c r="Y17" s="1573"/>
      <c r="Z17" s="1573" t="e">
        <f>IF((AND(AA87&gt;$D$5,AA87&lt;=$D$6)),"EXTENSION YEAR"," ")</f>
        <v>#REF!</v>
      </c>
      <c r="AA17" s="1573"/>
      <c r="AB17" s="1573"/>
      <c r="AC17" s="1573" t="e">
        <f>IF((AND(AD87&gt;$D$5,AD87&lt;=$D$6)),"EXTENSION YEAR"," ")</f>
        <v>#REF!</v>
      </c>
      <c r="AD17" s="1573"/>
      <c r="AE17" s="1573"/>
      <c r="AF17" s="1573" t="e">
        <f>IF((AND(AG87&gt;$D$5,AG87&lt;=$D$6)),"EXTENSION YEAR"," ")</f>
        <v>#REF!</v>
      </c>
      <c r="AG17" s="1573"/>
      <c r="AH17" s="1573"/>
      <c r="AI17" s="645"/>
      <c r="AJ17" s="645"/>
      <c r="AK17" s="645"/>
    </row>
    <row r="18" spans="1:38" s="73" customFormat="1" ht="18.75" customHeight="1">
      <c r="E18" s="1247" t="s">
        <v>237</v>
      </c>
      <c r="F18" s="1248"/>
      <c r="G18" s="1249"/>
      <c r="H18" s="1251" t="s">
        <v>238</v>
      </c>
      <c r="I18" s="1251"/>
      <c r="J18" s="1252"/>
      <c r="K18" s="1254" t="s">
        <v>239</v>
      </c>
      <c r="L18" s="1254"/>
      <c r="M18" s="1254"/>
      <c r="N18" s="1256" t="s">
        <v>240</v>
      </c>
      <c r="O18" s="1257"/>
      <c r="P18" s="1258"/>
      <c r="Q18" s="1259" t="s">
        <v>241</v>
      </c>
      <c r="R18" s="1260"/>
      <c r="S18" s="1261"/>
      <c r="T18" s="1262" t="s">
        <v>242</v>
      </c>
      <c r="U18" s="1262"/>
      <c r="V18" s="1262"/>
      <c r="W18" s="1219" t="s">
        <v>243</v>
      </c>
      <c r="X18" s="1220"/>
      <c r="Y18" s="1221"/>
      <c r="Z18" s="1222" t="s">
        <v>244</v>
      </c>
      <c r="AA18" s="1223"/>
      <c r="AB18" s="1224"/>
      <c r="AC18" s="1225" t="s">
        <v>245</v>
      </c>
      <c r="AD18" s="1226"/>
      <c r="AE18" s="1227"/>
      <c r="AF18" s="1228" t="s">
        <v>246</v>
      </c>
      <c r="AG18" s="1229"/>
      <c r="AH18" s="1229"/>
      <c r="AI18" s="1574" t="s">
        <v>259</v>
      </c>
      <c r="AJ18" s="1575"/>
      <c r="AK18" s="1576"/>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10/1/2024 - 6/30/2029</v>
      </c>
      <c r="AJ19" s="668" t="str">
        <f>CONCATENATE(AJ92," - ",AJ93)</f>
        <v>10/1/2024 - 6/30/2029</v>
      </c>
      <c r="AK19" s="669" t="str">
        <f>CONCATENATE(AK92," - ",AK93)</f>
        <v>10/1/2024 - 6/30/2029</v>
      </c>
    </row>
    <row r="20" spans="1:38">
      <c r="A20" s="94"/>
      <c r="B20" s="94"/>
      <c r="C20" s="94"/>
      <c r="D20" s="94"/>
      <c r="E20" s="442" t="e">
        <f>_xlfn.CONCAT(ROUND(YEARFRAC(E88,E89),0)*12," Months")</f>
        <v>#REF!</v>
      </c>
      <c r="F20" s="74" t="e">
        <f t="shared" ref="F20:AH20" si="1">_xlfn.CONCAT(ROUND(YEARFRAC(F88,F89),0)*12," Months")</f>
        <v>#REF!</v>
      </c>
      <c r="G20" s="443" t="str">
        <f t="shared" si="1"/>
        <v>12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8" t="e">
        <f>IF($B$10="New Agreement","","Current")</f>
        <v>#REF!</v>
      </c>
      <c r="AJ20" s="1572" t="e">
        <f>'Summary - SS'!#REF!</f>
        <v>#REF!</v>
      </c>
      <c r="AK20" s="1570"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69"/>
      <c r="AJ21" s="1482"/>
      <c r="AK21" s="1571"/>
    </row>
    <row r="22" spans="1:38">
      <c r="A22" s="1319" t="s">
        <v>261</v>
      </c>
      <c r="B22" s="1308"/>
      <c r="C22" s="1308"/>
      <c r="D22" s="1308"/>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5" t="s">
        <v>262</v>
      </c>
      <c r="B23" s="1202"/>
      <c r="C23" s="1202"/>
      <c r="D23" s="1202"/>
      <c r="E23" s="55">
        <f>'Salary Detail (9)'!G62</f>
        <v>0</v>
      </c>
      <c r="F23" s="54">
        <f>'Salary Detail (9)'!H62</f>
        <v>0</v>
      </c>
      <c r="G23" s="266">
        <f>'Salary Detail (9)'!I62</f>
        <v>0</v>
      </c>
      <c r="H23" s="124">
        <f>'Salary Detail (9)'!N62</f>
        <v>0</v>
      </c>
      <c r="I23" s="54">
        <f>'Salary Detail (9)'!O62</f>
        <v>0</v>
      </c>
      <c r="J23" s="266">
        <f>'Salary Detail (9)'!P62</f>
        <v>0</v>
      </c>
      <c r="K23" s="124">
        <f>'Salary Detail (9)'!U62</f>
        <v>0</v>
      </c>
      <c r="L23" s="54">
        <f>'Salary Detail (9)'!V62</f>
        <v>0</v>
      </c>
      <c r="M23" s="265">
        <f>'Salary Detail (9)'!W62</f>
        <v>0</v>
      </c>
      <c r="N23" s="55">
        <f>'Salary Detail (9)'!AB62</f>
        <v>0</v>
      </c>
      <c r="O23" s="54">
        <f>'Salary Detail (9)'!AC62</f>
        <v>0</v>
      </c>
      <c r="P23" s="266">
        <f>'Salary Detail (9)'!AD62</f>
        <v>0</v>
      </c>
      <c r="Q23" s="55">
        <f>'Salary Detail (9)'!AI62</f>
        <v>0</v>
      </c>
      <c r="R23" s="54">
        <f>'Salary Detail (9)'!AJ62</f>
        <v>0</v>
      </c>
      <c r="S23" s="266">
        <f>'Salary Detail (9)'!AK62</f>
        <v>0</v>
      </c>
      <c r="T23" s="124">
        <f>'Salary Detail (9)'!AP62</f>
        <v>0</v>
      </c>
      <c r="U23" s="54">
        <f>'Salary Detail (9)'!AQ62</f>
        <v>0</v>
      </c>
      <c r="V23" s="265">
        <f>'Salary Detail (9)'!AR62</f>
        <v>0</v>
      </c>
      <c r="W23" s="55">
        <f>'Salary Detail (9)'!AW62</f>
        <v>0</v>
      </c>
      <c r="X23" s="54">
        <f>'Salary Detail (9)'!AX62</f>
        <v>0</v>
      </c>
      <c r="Y23" s="266">
        <f>'Salary Detail (9)'!AY62</f>
        <v>0</v>
      </c>
      <c r="Z23" s="55">
        <f>'Salary Detail (9)'!BD62</f>
        <v>0</v>
      </c>
      <c r="AA23" s="54">
        <f>'Salary Detail (9)'!BE62</f>
        <v>0</v>
      </c>
      <c r="AB23" s="266">
        <f>'Salary Detail (9)'!BF62</f>
        <v>0</v>
      </c>
      <c r="AC23" s="55">
        <f>'Salary Detail (9)'!BK62</f>
        <v>0</v>
      </c>
      <c r="AD23" s="54">
        <f>'Salary Detail (9)'!BL62</f>
        <v>0</v>
      </c>
      <c r="AE23" s="266">
        <f>'Salary Detail (9)'!BM62</f>
        <v>0</v>
      </c>
      <c r="AF23" s="55">
        <f>'Salary Detail (9)'!BR62</f>
        <v>0</v>
      </c>
      <c r="AG23" s="54">
        <f>'Salary Detail (9)'!BS62</f>
        <v>0</v>
      </c>
      <c r="AH23" s="266">
        <f>'Salary Detail (9)'!BT62</f>
        <v>0</v>
      </c>
      <c r="AI23" s="254">
        <f t="shared" ref="AI23:AK25" si="2">SUM(E23,H23,K23,N23,Q23,T23,W23,Z23,AC23,AF23)</f>
        <v>0</v>
      </c>
      <c r="AJ23" s="255">
        <f t="shared" si="2"/>
        <v>0</v>
      </c>
      <c r="AK23" s="45">
        <f t="shared" si="2"/>
        <v>0</v>
      </c>
    </row>
    <row r="24" spans="1:38">
      <c r="A24" s="1202" t="s">
        <v>263</v>
      </c>
      <c r="B24" s="1202"/>
      <c r="C24" s="1202"/>
      <c r="D24" s="1202"/>
      <c r="E24" s="38">
        <f>'Operating Detail (9)'!C68</f>
        <v>0</v>
      </c>
      <c r="F24" s="39">
        <f>'Operating Detail (9)'!D68</f>
        <v>0</v>
      </c>
      <c r="G24" s="267">
        <f>'Operating Detail (9)'!E68</f>
        <v>0</v>
      </c>
      <c r="H24" s="125">
        <f>'Operating Detail (9)'!F68</f>
        <v>0</v>
      </c>
      <c r="I24" s="39">
        <f>'Operating Detail (9)'!G68</f>
        <v>0</v>
      </c>
      <c r="J24" s="267">
        <f>'Operating Detail (9)'!H68</f>
        <v>0</v>
      </c>
      <c r="K24" s="125">
        <f>'Operating Detail (9)'!I68</f>
        <v>0</v>
      </c>
      <c r="L24" s="39">
        <f>'Operating Detail (9)'!J68</f>
        <v>0</v>
      </c>
      <c r="M24" s="256">
        <f>'Operating Detail (9)'!K68</f>
        <v>0</v>
      </c>
      <c r="N24" s="38">
        <f>'Operating Detail (9)'!L68</f>
        <v>0</v>
      </c>
      <c r="O24" s="39">
        <f>'Operating Detail (9)'!M68</f>
        <v>0</v>
      </c>
      <c r="P24" s="267">
        <f>'Operating Detail (9)'!N68</f>
        <v>0</v>
      </c>
      <c r="Q24" s="38">
        <f>'Operating Detail (9)'!O68</f>
        <v>0</v>
      </c>
      <c r="R24" s="39">
        <f>'Operating Detail (9)'!P68</f>
        <v>0</v>
      </c>
      <c r="S24" s="267">
        <f>'Operating Detail (9)'!Q68</f>
        <v>0</v>
      </c>
      <c r="T24" s="125">
        <f>'Operating Detail (9)'!R68</f>
        <v>0</v>
      </c>
      <c r="U24" s="39">
        <f>'Operating Detail (9)'!S68</f>
        <v>0</v>
      </c>
      <c r="V24" s="256">
        <f>'Operating Detail (9)'!T68</f>
        <v>0</v>
      </c>
      <c r="W24" s="38">
        <f>'Operating Detail (9)'!U68</f>
        <v>0</v>
      </c>
      <c r="X24" s="39">
        <f>'Operating Detail (9)'!V68</f>
        <v>0</v>
      </c>
      <c r="Y24" s="267">
        <f>'Operating Detail (9)'!W68</f>
        <v>0</v>
      </c>
      <c r="Z24" s="38">
        <f>'Operating Detail (9)'!X68</f>
        <v>0</v>
      </c>
      <c r="AA24" s="39">
        <f>'Operating Detail (9)'!Y68</f>
        <v>0</v>
      </c>
      <c r="AB24" s="267">
        <f>'Operating Detail (9)'!Z68</f>
        <v>0</v>
      </c>
      <c r="AC24" s="38">
        <f>'Operating Detail (9)'!AA68</f>
        <v>0</v>
      </c>
      <c r="AD24" s="39">
        <f>'Operating Detail (9)'!AB68</f>
        <v>0</v>
      </c>
      <c r="AE24" s="267">
        <f>'Operating Detail (9)'!AC68</f>
        <v>0</v>
      </c>
      <c r="AF24" s="38">
        <f>'Operating Detail (9)'!AD68</f>
        <v>0</v>
      </c>
      <c r="AG24" s="39">
        <f>'Operating Detail (9)'!AE68</f>
        <v>0</v>
      </c>
      <c r="AH24" s="267">
        <f>'Operating Detail (9)'!AF68</f>
        <v>0</v>
      </c>
      <c r="AI24" s="256">
        <f t="shared" si="2"/>
        <v>0</v>
      </c>
      <c r="AJ24" s="257">
        <f t="shared" si="2"/>
        <v>0</v>
      </c>
      <c r="AK24" s="40">
        <f t="shared" si="2"/>
        <v>0</v>
      </c>
      <c r="AL24" s="41"/>
    </row>
    <row r="25" spans="1:38" s="42" customFormat="1">
      <c r="A25" s="1202" t="s">
        <v>264</v>
      </c>
      <c r="B25" s="1202"/>
      <c r="C25" s="1202"/>
      <c r="D25" s="1202"/>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21" t="s">
        <v>265</v>
      </c>
      <c r="B26" s="1321"/>
      <c r="C26" s="1321"/>
      <c r="D26" s="1321"/>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2" t="s">
        <v>285</v>
      </c>
      <c r="B27" s="1202"/>
      <c r="C27" s="1202"/>
      <c r="D27" s="1202"/>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30" si="4">SUM(E27,H27,K27,N27,Q27,T27,W27,Z27,AC27,AF27)</f>
        <v>0</v>
      </c>
      <c r="AJ27" s="257">
        <f t="shared" si="4"/>
        <v>0</v>
      </c>
      <c r="AK27" s="40">
        <f t="shared" si="4"/>
        <v>0</v>
      </c>
    </row>
    <row r="28" spans="1:38">
      <c r="A28" s="1202" t="s">
        <v>267</v>
      </c>
      <c r="B28" s="1202"/>
      <c r="C28" s="1202"/>
      <c r="D28" s="1202"/>
      <c r="E28" s="268">
        <f>'Operating Detail (9)'!C93</f>
        <v>0</v>
      </c>
      <c r="F28" s="269">
        <f>'Operating Detail (9)'!D93</f>
        <v>0</v>
      </c>
      <c r="G28" s="271">
        <f>'Operating Detail (9)'!E93</f>
        <v>0</v>
      </c>
      <c r="H28" s="272">
        <f>'Operating Detail (9)'!F93</f>
        <v>0</v>
      </c>
      <c r="I28" s="269">
        <f>'Operating Detail (9)'!G93</f>
        <v>0</v>
      </c>
      <c r="J28" s="271">
        <f>'Operating Detail (9)'!H93</f>
        <v>0</v>
      </c>
      <c r="K28" s="272">
        <f>'Operating Detail (9)'!I93</f>
        <v>0</v>
      </c>
      <c r="L28" s="269">
        <f>'Operating Detail (9)'!J93</f>
        <v>0</v>
      </c>
      <c r="M28" s="270">
        <f>'Operating Detail (9)'!K93</f>
        <v>0</v>
      </c>
      <c r="N28" s="268">
        <f>'Operating Detail (9)'!L93</f>
        <v>0</v>
      </c>
      <c r="O28" s="269">
        <f>'Operating Detail (9)'!M93</f>
        <v>0</v>
      </c>
      <c r="P28" s="271">
        <f>'Operating Detail (9)'!N93</f>
        <v>0</v>
      </c>
      <c r="Q28" s="268">
        <f>'Operating Detail (9)'!O93</f>
        <v>0</v>
      </c>
      <c r="R28" s="269">
        <f>'Operating Detail (9)'!P93</f>
        <v>0</v>
      </c>
      <c r="S28" s="271">
        <f>'Operating Detail (9)'!Q93</f>
        <v>0</v>
      </c>
      <c r="T28" s="272">
        <f>'Operating Detail (9)'!R93</f>
        <v>0</v>
      </c>
      <c r="U28" s="269">
        <f>'Operating Detail (9)'!S93</f>
        <v>0</v>
      </c>
      <c r="V28" s="270">
        <f>'Operating Detail (9)'!T93</f>
        <v>0</v>
      </c>
      <c r="W28" s="268">
        <f>'Operating Detail (9)'!U93</f>
        <v>0</v>
      </c>
      <c r="X28" s="269">
        <f>'Operating Detail (9)'!V93</f>
        <v>0</v>
      </c>
      <c r="Y28" s="271">
        <f>'Operating Detail (9)'!W93</f>
        <v>0</v>
      </c>
      <c r="Z28" s="268">
        <f>'Operating Detail (9)'!X93</f>
        <v>0</v>
      </c>
      <c r="AA28" s="269">
        <f>'Operating Detail (9)'!Y93</f>
        <v>0</v>
      </c>
      <c r="AB28" s="271">
        <f>'Operating Detail (9)'!Z93</f>
        <v>0</v>
      </c>
      <c r="AC28" s="268">
        <f>'Operating Detail (9)'!AA93</f>
        <v>0</v>
      </c>
      <c r="AD28" s="269">
        <f>'Operating Detail (9)'!AB93</f>
        <v>0</v>
      </c>
      <c r="AE28" s="271">
        <f>'Operating Detail (9)'!AC93</f>
        <v>0</v>
      </c>
      <c r="AF28" s="268">
        <f>'Operating Detail (9)'!AD93</f>
        <v>0</v>
      </c>
      <c r="AG28" s="269">
        <f>'Operating Detail (9)'!AE93</f>
        <v>0</v>
      </c>
      <c r="AH28" s="271">
        <f>'Operating Detail (9)'!AF93</f>
        <v>0</v>
      </c>
      <c r="AI28" s="256">
        <f t="shared" si="4"/>
        <v>0</v>
      </c>
      <c r="AJ28" s="257">
        <f t="shared" si="4"/>
        <v>0</v>
      </c>
      <c r="AK28" s="40">
        <f t="shared" si="4"/>
        <v>0</v>
      </c>
    </row>
    <row r="29" spans="1:38">
      <c r="A29" s="1202" t="s">
        <v>286</v>
      </c>
      <c r="B29" s="1202"/>
      <c r="C29" s="1202"/>
      <c r="D29" s="1202"/>
      <c r="E29" s="273">
        <f>'Operating Detail (9)'!C104</f>
        <v>0</v>
      </c>
      <c r="F29" s="269">
        <f>'Operating Detail (9)'!D104</f>
        <v>0</v>
      </c>
      <c r="G29" s="271">
        <f>'Operating Detail (9)'!E104</f>
        <v>0</v>
      </c>
      <c r="H29" s="274">
        <f>'Operating Detail (9)'!F104</f>
        <v>0</v>
      </c>
      <c r="I29" s="269">
        <f>'Operating Detail (9)'!G104</f>
        <v>0</v>
      </c>
      <c r="J29" s="271">
        <f>'Operating Detail (9)'!H104</f>
        <v>0</v>
      </c>
      <c r="K29" s="274">
        <f>'Operating Detail (9)'!I104</f>
        <v>0</v>
      </c>
      <c r="L29" s="269">
        <f>'Operating Detail (9)'!J104</f>
        <v>0</v>
      </c>
      <c r="M29" s="270">
        <f>'Operating Detail (9)'!K104</f>
        <v>0</v>
      </c>
      <c r="N29" s="273">
        <f>'Operating Detail (9)'!L104</f>
        <v>0</v>
      </c>
      <c r="O29" s="269">
        <f>'Operating Detail (9)'!M104</f>
        <v>0</v>
      </c>
      <c r="P29" s="271">
        <f>'Operating Detail (9)'!N104</f>
        <v>0</v>
      </c>
      <c r="Q29" s="273">
        <f>'Operating Detail (9)'!O104</f>
        <v>0</v>
      </c>
      <c r="R29" s="269">
        <f>'Operating Detail (9)'!P104</f>
        <v>0</v>
      </c>
      <c r="S29" s="271">
        <f>'Operating Detail (9)'!Q104</f>
        <v>0</v>
      </c>
      <c r="T29" s="274">
        <f>'Operating Detail (9)'!R104</f>
        <v>0</v>
      </c>
      <c r="U29" s="269">
        <f>'Operating Detail (9)'!S104</f>
        <v>0</v>
      </c>
      <c r="V29" s="270">
        <f>'Operating Detail (9)'!T104</f>
        <v>0</v>
      </c>
      <c r="W29" s="273">
        <f>'Operating Detail (9)'!U104</f>
        <v>0</v>
      </c>
      <c r="X29" s="269">
        <f>'Operating Detail (9)'!V104</f>
        <v>0</v>
      </c>
      <c r="Y29" s="271">
        <f>'Operating Detail (9)'!W104</f>
        <v>0</v>
      </c>
      <c r="Z29" s="273">
        <f>'Operating Detail (9)'!X104</f>
        <v>0</v>
      </c>
      <c r="AA29" s="269">
        <f>'Operating Detail (9)'!Y104</f>
        <v>0</v>
      </c>
      <c r="AB29" s="271">
        <f>'Operating Detail (9)'!Z104</f>
        <v>0</v>
      </c>
      <c r="AC29" s="273">
        <f>'Operating Detail (9)'!AA104</f>
        <v>0</v>
      </c>
      <c r="AD29" s="269">
        <f>'Operating Detail (9)'!AB104</f>
        <v>0</v>
      </c>
      <c r="AE29" s="271">
        <f>'Operating Detail (9)'!AC104</f>
        <v>0</v>
      </c>
      <c r="AF29" s="273">
        <f>'Operating Detail (9)'!AD104</f>
        <v>0</v>
      </c>
      <c r="AG29" s="269">
        <f>'Operating Detail (9)'!AE104</f>
        <v>0</v>
      </c>
      <c r="AH29" s="271">
        <f>'Operating Detail (9)'!AF104</f>
        <v>0</v>
      </c>
      <c r="AI29" s="256">
        <f t="shared" si="4"/>
        <v>0</v>
      </c>
      <c r="AJ29" s="257">
        <f t="shared" si="4"/>
        <v>0</v>
      </c>
      <c r="AK29" s="40">
        <f t="shared" si="4"/>
        <v>0</v>
      </c>
    </row>
    <row r="30" spans="1:38" s="32" customFormat="1">
      <c r="A30" s="1202" t="s">
        <v>287</v>
      </c>
      <c r="B30" s="1202"/>
      <c r="C30" s="1202"/>
      <c r="D30" s="1202"/>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4"/>
        <v>0</v>
      </c>
      <c r="AJ30" s="257">
        <f t="shared" si="4"/>
        <v>0</v>
      </c>
      <c r="AK30" s="40">
        <f t="shared" si="4"/>
        <v>0</v>
      </c>
      <c r="AL30" s="183"/>
    </row>
    <row r="31" spans="1:38" s="32" customFormat="1">
      <c r="A31" s="1194" t="s">
        <v>270</v>
      </c>
      <c r="B31" s="1194"/>
      <c r="C31" s="1194"/>
      <c r="D31" s="1194"/>
      <c r="E31" s="275">
        <f t="shared" ref="E31:AH31" si="5">SUM(E25+E27+E28+E29+E30)</f>
        <v>0</v>
      </c>
      <c r="F31" s="276">
        <f t="shared" si="5"/>
        <v>0</v>
      </c>
      <c r="G31" s="278">
        <f t="shared" si="5"/>
        <v>0</v>
      </c>
      <c r="H31" s="279">
        <f t="shared" si="5"/>
        <v>0</v>
      </c>
      <c r="I31" s="276">
        <f t="shared" si="5"/>
        <v>0</v>
      </c>
      <c r="J31" s="278">
        <f t="shared" si="5"/>
        <v>0</v>
      </c>
      <c r="K31" s="279">
        <f t="shared" si="5"/>
        <v>0</v>
      </c>
      <c r="L31" s="276">
        <f t="shared" si="5"/>
        <v>0</v>
      </c>
      <c r="M31" s="277">
        <f t="shared" si="5"/>
        <v>0</v>
      </c>
      <c r="N31" s="275">
        <f t="shared" si="5"/>
        <v>0</v>
      </c>
      <c r="O31" s="276">
        <f t="shared" si="5"/>
        <v>0</v>
      </c>
      <c r="P31" s="278">
        <f t="shared" si="5"/>
        <v>0</v>
      </c>
      <c r="Q31" s="275">
        <f t="shared" si="5"/>
        <v>0</v>
      </c>
      <c r="R31" s="276">
        <f t="shared" si="5"/>
        <v>0</v>
      </c>
      <c r="S31" s="278">
        <f t="shared" si="5"/>
        <v>0</v>
      </c>
      <c r="T31" s="279">
        <f t="shared" si="5"/>
        <v>0</v>
      </c>
      <c r="U31" s="276">
        <f t="shared" si="5"/>
        <v>0</v>
      </c>
      <c r="V31" s="277">
        <f t="shared" si="5"/>
        <v>0</v>
      </c>
      <c r="W31" s="275">
        <f t="shared" si="5"/>
        <v>0</v>
      </c>
      <c r="X31" s="276">
        <f t="shared" si="5"/>
        <v>0</v>
      </c>
      <c r="Y31" s="278">
        <f t="shared" si="5"/>
        <v>0</v>
      </c>
      <c r="Z31" s="275">
        <f t="shared" si="5"/>
        <v>0</v>
      </c>
      <c r="AA31" s="276">
        <f t="shared" si="5"/>
        <v>0</v>
      </c>
      <c r="AB31" s="278">
        <f t="shared" si="5"/>
        <v>0</v>
      </c>
      <c r="AC31" s="275">
        <f t="shared" si="5"/>
        <v>0</v>
      </c>
      <c r="AD31" s="276">
        <f t="shared" si="5"/>
        <v>0</v>
      </c>
      <c r="AE31" s="278">
        <f t="shared" si="5"/>
        <v>0</v>
      </c>
      <c r="AF31" s="275">
        <f t="shared" si="5"/>
        <v>0</v>
      </c>
      <c r="AG31" s="276">
        <f t="shared" si="5"/>
        <v>0</v>
      </c>
      <c r="AH31" s="278">
        <f t="shared" si="5"/>
        <v>0</v>
      </c>
      <c r="AI31" s="400">
        <f>SUM(E31,H31,K31,N31,Q31,T31,W31,Z31,AC31,AF31)</f>
        <v>0</v>
      </c>
      <c r="AJ31" s="264">
        <f>SUM(F31,I31,L31,O31,R31,U31,X31,AA31,AD31,AG31)</f>
        <v>0</v>
      </c>
      <c r="AK31" s="432">
        <f>SUM(G31,J31,M31,P31,S31,V31,Y31,AB31,AE31,AH31)</f>
        <v>0</v>
      </c>
      <c r="AL31" s="183"/>
    </row>
    <row r="32" spans="1:38" ht="11.25" customHeight="1">
      <c r="A32" s="1307"/>
      <c r="B32" s="1307"/>
      <c r="C32" s="1307"/>
      <c r="D32" s="1307"/>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9" t="s">
        <v>271</v>
      </c>
      <c r="B33" s="1308"/>
      <c r="C33" s="1308"/>
      <c r="D33" s="1308"/>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7" t="str">
        <f>IF('Summary - SS'!A27:D27&lt;&gt;"",'Summary - SS'!A27:D27,"")</f>
        <v>Prop C</v>
      </c>
      <c r="B34" s="1448"/>
      <c r="C34" s="1448"/>
      <c r="D34" s="1448"/>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6">SUM(E34,H34,K34,N34,Q34,T34,W34,Z34,AC34,AF34)</f>
        <v>0</v>
      </c>
      <c r="AJ34" s="262">
        <f t="shared" si="6"/>
        <v>0</v>
      </c>
      <c r="AK34" s="40">
        <f t="shared" si="6"/>
        <v>0</v>
      </c>
    </row>
    <row r="35" spans="1:38" s="32" customFormat="1">
      <c r="A35" s="1447" t="str">
        <f>IF('Summary - SS'!A28:D28&lt;&gt;"",'Summary - SS'!A28:D28,"")</f>
        <v>Prop C - One Time</v>
      </c>
      <c r="B35" s="1448"/>
      <c r="C35" s="1448"/>
      <c r="D35" s="1448"/>
      <c r="E35" s="243"/>
      <c r="F35" s="244"/>
      <c r="G35" s="271">
        <f t="shared" ref="G35:G45" si="7">E35+F35</f>
        <v>0</v>
      </c>
      <c r="H35" s="247"/>
      <c r="I35" s="244"/>
      <c r="J35" s="271">
        <f t="shared" ref="J35:J45" si="8">H35+I35</f>
        <v>0</v>
      </c>
      <c r="K35" s="247"/>
      <c r="L35" s="244"/>
      <c r="M35" s="270">
        <f t="shared" ref="M35:M45" si="9">K35+L35</f>
        <v>0</v>
      </c>
      <c r="N35" s="243"/>
      <c r="O35" s="244"/>
      <c r="P35" s="271">
        <f t="shared" ref="P35:P45" si="10">N35+O35</f>
        <v>0</v>
      </c>
      <c r="Q35" s="243"/>
      <c r="R35" s="244"/>
      <c r="S35" s="271">
        <f t="shared" ref="S35:S45" si="11">Q35+R35</f>
        <v>0</v>
      </c>
      <c r="T35" s="247"/>
      <c r="U35" s="244"/>
      <c r="V35" s="270">
        <f t="shared" ref="V35:V45" si="12">T35+U35</f>
        <v>0</v>
      </c>
      <c r="W35" s="243"/>
      <c r="X35" s="244"/>
      <c r="Y35" s="271">
        <f t="shared" ref="Y35:Y45" si="13">W35+X35</f>
        <v>0</v>
      </c>
      <c r="Z35" s="243"/>
      <c r="AA35" s="244"/>
      <c r="AB35" s="271">
        <f t="shared" ref="AB35:AB45" si="14">Z35+AA35</f>
        <v>0</v>
      </c>
      <c r="AC35" s="243"/>
      <c r="AD35" s="244"/>
      <c r="AE35" s="271">
        <f t="shared" ref="AE35:AE45" si="15">AC35+AD35</f>
        <v>0</v>
      </c>
      <c r="AF35" s="243"/>
      <c r="AG35" s="244"/>
      <c r="AH35" s="271">
        <f t="shared" ref="AH35:AH45" si="16">AF35+AG35</f>
        <v>0</v>
      </c>
      <c r="AI35" s="256">
        <f t="shared" si="6"/>
        <v>0</v>
      </c>
      <c r="AJ35" s="257">
        <f t="shared" si="6"/>
        <v>0</v>
      </c>
      <c r="AK35" s="40">
        <f t="shared" si="6"/>
        <v>0</v>
      </c>
    </row>
    <row r="36" spans="1:38" s="32" customFormat="1">
      <c r="A36" s="1447" t="str">
        <f>IF('Summary - SS'!A29:D29&lt;&gt;"",'Summary - SS'!A29:D29,"")</f>
        <v>Prop C - Start Up</v>
      </c>
      <c r="B36" s="1448"/>
      <c r="C36" s="1448"/>
      <c r="D36" s="1448"/>
      <c r="E36" s="243"/>
      <c r="F36" s="244"/>
      <c r="G36" s="271">
        <f t="shared" si="7"/>
        <v>0</v>
      </c>
      <c r="H36" s="247"/>
      <c r="I36" s="244"/>
      <c r="J36" s="271">
        <f t="shared" si="8"/>
        <v>0</v>
      </c>
      <c r="K36" s="247"/>
      <c r="L36" s="244"/>
      <c r="M36" s="270">
        <f t="shared" si="9"/>
        <v>0</v>
      </c>
      <c r="N36" s="243"/>
      <c r="O36" s="244"/>
      <c r="P36" s="271">
        <f t="shared" si="10"/>
        <v>0</v>
      </c>
      <c r="Q36" s="243"/>
      <c r="R36" s="244"/>
      <c r="S36" s="271">
        <f t="shared" si="11"/>
        <v>0</v>
      </c>
      <c r="T36" s="247"/>
      <c r="U36" s="244"/>
      <c r="V36" s="270">
        <f t="shared" si="12"/>
        <v>0</v>
      </c>
      <c r="W36" s="243"/>
      <c r="X36" s="244"/>
      <c r="Y36" s="271">
        <f t="shared" si="13"/>
        <v>0</v>
      </c>
      <c r="Z36" s="243"/>
      <c r="AA36" s="244"/>
      <c r="AB36" s="271">
        <f t="shared" si="14"/>
        <v>0</v>
      </c>
      <c r="AC36" s="243"/>
      <c r="AD36" s="244"/>
      <c r="AE36" s="271">
        <f t="shared" si="15"/>
        <v>0</v>
      </c>
      <c r="AF36" s="243"/>
      <c r="AG36" s="244"/>
      <c r="AH36" s="271">
        <f t="shared" si="16"/>
        <v>0</v>
      </c>
      <c r="AI36" s="256">
        <f t="shared" si="6"/>
        <v>0</v>
      </c>
      <c r="AJ36" s="257">
        <f t="shared" si="6"/>
        <v>0</v>
      </c>
      <c r="AK36" s="40">
        <f t="shared" si="6"/>
        <v>0</v>
      </c>
    </row>
    <row r="37" spans="1:38" s="32" customFormat="1">
      <c r="A37" s="1447" t="str">
        <f>IF('Summary - SS'!A30:D30&lt;&gt;"",'Summary - SS'!A30:D30,"")</f>
        <v/>
      </c>
      <c r="B37" s="1448"/>
      <c r="C37" s="1448"/>
      <c r="D37" s="1448"/>
      <c r="E37" s="243"/>
      <c r="F37" s="244"/>
      <c r="G37" s="271">
        <f t="shared" si="7"/>
        <v>0</v>
      </c>
      <c r="H37" s="247"/>
      <c r="I37" s="244"/>
      <c r="J37" s="271">
        <f t="shared" si="8"/>
        <v>0</v>
      </c>
      <c r="K37" s="247"/>
      <c r="L37" s="244"/>
      <c r="M37" s="270">
        <f t="shared" si="9"/>
        <v>0</v>
      </c>
      <c r="N37" s="243"/>
      <c r="O37" s="244"/>
      <c r="P37" s="271">
        <f t="shared" si="10"/>
        <v>0</v>
      </c>
      <c r="Q37" s="243"/>
      <c r="R37" s="244"/>
      <c r="S37" s="271">
        <f t="shared" si="11"/>
        <v>0</v>
      </c>
      <c r="T37" s="247"/>
      <c r="U37" s="244"/>
      <c r="V37" s="270">
        <f t="shared" si="12"/>
        <v>0</v>
      </c>
      <c r="W37" s="243"/>
      <c r="X37" s="244"/>
      <c r="Y37" s="271">
        <f t="shared" si="13"/>
        <v>0</v>
      </c>
      <c r="Z37" s="243"/>
      <c r="AA37" s="244"/>
      <c r="AB37" s="271">
        <f t="shared" si="14"/>
        <v>0</v>
      </c>
      <c r="AC37" s="243"/>
      <c r="AD37" s="244"/>
      <c r="AE37" s="271">
        <f t="shared" si="15"/>
        <v>0</v>
      </c>
      <c r="AF37" s="243"/>
      <c r="AG37" s="244"/>
      <c r="AH37" s="271">
        <f t="shared" si="16"/>
        <v>0</v>
      </c>
      <c r="AI37" s="256">
        <f t="shared" si="6"/>
        <v>0</v>
      </c>
      <c r="AJ37" s="257">
        <f t="shared" si="6"/>
        <v>0</v>
      </c>
      <c r="AK37" s="40">
        <f t="shared" si="6"/>
        <v>0</v>
      </c>
    </row>
    <row r="38" spans="1:38" s="32" customFormat="1">
      <c r="A38" s="1447" t="str">
        <f>IF('Summary - SS'!A31:D31&lt;&gt;"",'Summary - SS'!A31:D31,"")</f>
        <v/>
      </c>
      <c r="B38" s="1448"/>
      <c r="C38" s="1448"/>
      <c r="D38" s="1448"/>
      <c r="E38" s="243"/>
      <c r="F38" s="244"/>
      <c r="G38" s="271">
        <f t="shared" si="7"/>
        <v>0</v>
      </c>
      <c r="H38" s="247"/>
      <c r="I38" s="244"/>
      <c r="J38" s="271">
        <f t="shared" si="8"/>
        <v>0</v>
      </c>
      <c r="K38" s="247"/>
      <c r="L38" s="244"/>
      <c r="M38" s="270">
        <f t="shared" si="9"/>
        <v>0</v>
      </c>
      <c r="N38" s="243"/>
      <c r="O38" s="244"/>
      <c r="P38" s="271">
        <f t="shared" si="10"/>
        <v>0</v>
      </c>
      <c r="Q38" s="243"/>
      <c r="R38" s="244"/>
      <c r="S38" s="271">
        <f t="shared" si="11"/>
        <v>0</v>
      </c>
      <c r="T38" s="247"/>
      <c r="U38" s="244"/>
      <c r="V38" s="270">
        <f t="shared" si="12"/>
        <v>0</v>
      </c>
      <c r="W38" s="243"/>
      <c r="X38" s="244"/>
      <c r="Y38" s="271">
        <f t="shared" si="13"/>
        <v>0</v>
      </c>
      <c r="Z38" s="243"/>
      <c r="AA38" s="244"/>
      <c r="AB38" s="271">
        <f t="shared" si="14"/>
        <v>0</v>
      </c>
      <c r="AC38" s="243"/>
      <c r="AD38" s="244"/>
      <c r="AE38" s="271">
        <f t="shared" si="15"/>
        <v>0</v>
      </c>
      <c r="AF38" s="243"/>
      <c r="AG38" s="244"/>
      <c r="AH38" s="271">
        <f t="shared" si="16"/>
        <v>0</v>
      </c>
      <c r="AI38" s="256">
        <f t="shared" si="6"/>
        <v>0</v>
      </c>
      <c r="AJ38" s="257">
        <f t="shared" si="6"/>
        <v>0</v>
      </c>
      <c r="AK38" s="40">
        <f t="shared" si="6"/>
        <v>0</v>
      </c>
    </row>
    <row r="39" spans="1:38" s="32" customFormat="1">
      <c r="A39" s="1447" t="str">
        <f>IF('Summary - SS'!A32:D32&lt;&gt;"",'Summary - SS'!A32:D32,"")</f>
        <v/>
      </c>
      <c r="B39" s="1448"/>
      <c r="C39" s="1448"/>
      <c r="D39" s="1448"/>
      <c r="E39" s="243"/>
      <c r="F39" s="244"/>
      <c r="G39" s="271">
        <f t="shared" si="7"/>
        <v>0</v>
      </c>
      <c r="H39" s="247"/>
      <c r="I39" s="244"/>
      <c r="J39" s="271">
        <f t="shared" si="8"/>
        <v>0</v>
      </c>
      <c r="K39" s="247"/>
      <c r="L39" s="244"/>
      <c r="M39" s="270">
        <f t="shared" si="9"/>
        <v>0</v>
      </c>
      <c r="N39" s="243"/>
      <c r="O39" s="244"/>
      <c r="P39" s="271">
        <f t="shared" si="10"/>
        <v>0</v>
      </c>
      <c r="Q39" s="243"/>
      <c r="R39" s="244"/>
      <c r="S39" s="271">
        <f t="shared" si="11"/>
        <v>0</v>
      </c>
      <c r="T39" s="247"/>
      <c r="U39" s="244"/>
      <c r="V39" s="270">
        <f t="shared" si="12"/>
        <v>0</v>
      </c>
      <c r="W39" s="243"/>
      <c r="X39" s="244"/>
      <c r="Y39" s="271">
        <f t="shared" si="13"/>
        <v>0</v>
      </c>
      <c r="Z39" s="243"/>
      <c r="AA39" s="244"/>
      <c r="AB39" s="271">
        <f t="shared" si="14"/>
        <v>0</v>
      </c>
      <c r="AC39" s="243"/>
      <c r="AD39" s="244"/>
      <c r="AE39" s="271">
        <f t="shared" si="15"/>
        <v>0</v>
      </c>
      <c r="AF39" s="243"/>
      <c r="AG39" s="244"/>
      <c r="AH39" s="271">
        <f t="shared" si="16"/>
        <v>0</v>
      </c>
      <c r="AI39" s="256">
        <f t="shared" si="6"/>
        <v>0</v>
      </c>
      <c r="AJ39" s="257">
        <f t="shared" si="6"/>
        <v>0</v>
      </c>
      <c r="AK39" s="40">
        <f t="shared" si="6"/>
        <v>0</v>
      </c>
    </row>
    <row r="40" spans="1:38" s="32" customFormat="1">
      <c r="A40" s="1447" t="str">
        <f>IF('Summary - SS'!A33:D33&lt;&gt;"",'Summary - SS'!A33:D33,"")</f>
        <v/>
      </c>
      <c r="B40" s="1448"/>
      <c r="C40" s="1448"/>
      <c r="D40" s="1448"/>
      <c r="E40" s="243"/>
      <c r="F40" s="244"/>
      <c r="G40" s="271">
        <f t="shared" si="7"/>
        <v>0</v>
      </c>
      <c r="H40" s="247"/>
      <c r="I40" s="244"/>
      <c r="J40" s="271">
        <f t="shared" si="8"/>
        <v>0</v>
      </c>
      <c r="K40" s="247"/>
      <c r="L40" s="244"/>
      <c r="M40" s="270">
        <f t="shared" si="9"/>
        <v>0</v>
      </c>
      <c r="N40" s="243"/>
      <c r="O40" s="244"/>
      <c r="P40" s="271">
        <f t="shared" si="10"/>
        <v>0</v>
      </c>
      <c r="Q40" s="243"/>
      <c r="R40" s="244"/>
      <c r="S40" s="271">
        <f t="shared" si="11"/>
        <v>0</v>
      </c>
      <c r="T40" s="247"/>
      <c r="U40" s="244"/>
      <c r="V40" s="270">
        <f t="shared" si="12"/>
        <v>0</v>
      </c>
      <c r="W40" s="243"/>
      <c r="X40" s="244"/>
      <c r="Y40" s="271">
        <f t="shared" si="13"/>
        <v>0</v>
      </c>
      <c r="Z40" s="243"/>
      <c r="AA40" s="244"/>
      <c r="AB40" s="271">
        <f t="shared" si="14"/>
        <v>0</v>
      </c>
      <c r="AC40" s="243"/>
      <c r="AD40" s="244"/>
      <c r="AE40" s="271">
        <f t="shared" si="15"/>
        <v>0</v>
      </c>
      <c r="AF40" s="243"/>
      <c r="AG40" s="244"/>
      <c r="AH40" s="271">
        <f t="shared" si="16"/>
        <v>0</v>
      </c>
      <c r="AI40" s="256">
        <f t="shared" si="6"/>
        <v>0</v>
      </c>
      <c r="AJ40" s="257">
        <f t="shared" si="6"/>
        <v>0</v>
      </c>
      <c r="AK40" s="40">
        <f t="shared" si="6"/>
        <v>0</v>
      </c>
    </row>
    <row r="41" spans="1:38" s="32" customFormat="1">
      <c r="A41" s="1447" t="str">
        <f>IF('Summary - SS'!A34:D34&lt;&gt;"",'Summary - SS'!A34:D34,"")</f>
        <v/>
      </c>
      <c r="B41" s="1448"/>
      <c r="C41" s="1448"/>
      <c r="D41" s="1448"/>
      <c r="E41" s="243"/>
      <c r="F41" s="244"/>
      <c r="G41" s="271">
        <f t="shared" si="7"/>
        <v>0</v>
      </c>
      <c r="H41" s="247"/>
      <c r="I41" s="244"/>
      <c r="J41" s="271">
        <f t="shared" si="8"/>
        <v>0</v>
      </c>
      <c r="K41" s="247"/>
      <c r="L41" s="244"/>
      <c r="M41" s="270">
        <f t="shared" si="9"/>
        <v>0</v>
      </c>
      <c r="N41" s="243"/>
      <c r="O41" s="244"/>
      <c r="P41" s="271">
        <f t="shared" si="10"/>
        <v>0</v>
      </c>
      <c r="Q41" s="243"/>
      <c r="R41" s="244"/>
      <c r="S41" s="271">
        <f t="shared" si="11"/>
        <v>0</v>
      </c>
      <c r="T41" s="247"/>
      <c r="U41" s="244"/>
      <c r="V41" s="270">
        <f t="shared" si="12"/>
        <v>0</v>
      </c>
      <c r="W41" s="243"/>
      <c r="X41" s="244"/>
      <c r="Y41" s="271">
        <f t="shared" si="13"/>
        <v>0</v>
      </c>
      <c r="Z41" s="243"/>
      <c r="AA41" s="244"/>
      <c r="AB41" s="271">
        <f t="shared" si="14"/>
        <v>0</v>
      </c>
      <c r="AC41" s="243"/>
      <c r="AD41" s="244"/>
      <c r="AE41" s="271">
        <f t="shared" si="15"/>
        <v>0</v>
      </c>
      <c r="AF41" s="243"/>
      <c r="AG41" s="244"/>
      <c r="AH41" s="271">
        <f t="shared" si="16"/>
        <v>0</v>
      </c>
      <c r="AI41" s="256">
        <f t="shared" si="6"/>
        <v>0</v>
      </c>
      <c r="AJ41" s="257">
        <f t="shared" si="6"/>
        <v>0</v>
      </c>
      <c r="AK41" s="40">
        <f t="shared" si="6"/>
        <v>0</v>
      </c>
    </row>
    <row r="42" spans="1:38" s="32" customFormat="1">
      <c r="A42" s="1447" t="str">
        <f>IF('Summary - SS'!A35:D35&lt;&gt;"",'Summary - SS'!A35:D35,"")</f>
        <v/>
      </c>
      <c r="B42" s="1448"/>
      <c r="C42" s="1448"/>
      <c r="D42" s="1448"/>
      <c r="E42" s="243"/>
      <c r="F42" s="244"/>
      <c r="G42" s="271">
        <f t="shared" si="7"/>
        <v>0</v>
      </c>
      <c r="H42" s="247"/>
      <c r="I42" s="244"/>
      <c r="J42" s="271">
        <f t="shared" si="8"/>
        <v>0</v>
      </c>
      <c r="K42" s="247"/>
      <c r="L42" s="244"/>
      <c r="M42" s="270">
        <f t="shared" si="9"/>
        <v>0</v>
      </c>
      <c r="N42" s="243"/>
      <c r="O42" s="244"/>
      <c r="P42" s="271">
        <f t="shared" si="10"/>
        <v>0</v>
      </c>
      <c r="Q42" s="243"/>
      <c r="R42" s="244"/>
      <c r="S42" s="271">
        <f t="shared" si="11"/>
        <v>0</v>
      </c>
      <c r="T42" s="247"/>
      <c r="U42" s="244"/>
      <c r="V42" s="270">
        <f t="shared" si="12"/>
        <v>0</v>
      </c>
      <c r="W42" s="243"/>
      <c r="X42" s="244"/>
      <c r="Y42" s="271">
        <f t="shared" si="13"/>
        <v>0</v>
      </c>
      <c r="Z42" s="243"/>
      <c r="AA42" s="244"/>
      <c r="AB42" s="271">
        <f t="shared" si="14"/>
        <v>0</v>
      </c>
      <c r="AC42" s="243"/>
      <c r="AD42" s="244"/>
      <c r="AE42" s="271">
        <f t="shared" si="15"/>
        <v>0</v>
      </c>
      <c r="AF42" s="243"/>
      <c r="AG42" s="244"/>
      <c r="AH42" s="271">
        <f t="shared" si="16"/>
        <v>0</v>
      </c>
      <c r="AI42" s="256">
        <f t="shared" si="6"/>
        <v>0</v>
      </c>
      <c r="AJ42" s="257">
        <f t="shared" si="6"/>
        <v>0</v>
      </c>
      <c r="AK42" s="40">
        <f t="shared" si="6"/>
        <v>0</v>
      </c>
    </row>
    <row r="43" spans="1:38" s="32" customFormat="1">
      <c r="A43" s="1447" t="str">
        <f>IF('Summary - SS'!A36:D36&lt;&gt;"",'Summary - SS'!A36:D36,"")</f>
        <v/>
      </c>
      <c r="B43" s="1448"/>
      <c r="C43" s="1448"/>
      <c r="D43" s="1448"/>
      <c r="E43" s="243"/>
      <c r="F43" s="244"/>
      <c r="G43" s="271">
        <f t="shared" si="7"/>
        <v>0</v>
      </c>
      <c r="H43" s="247"/>
      <c r="I43" s="244"/>
      <c r="J43" s="271">
        <f t="shared" si="8"/>
        <v>0</v>
      </c>
      <c r="K43" s="247"/>
      <c r="L43" s="244"/>
      <c r="M43" s="270">
        <f t="shared" si="9"/>
        <v>0</v>
      </c>
      <c r="N43" s="243"/>
      <c r="O43" s="244"/>
      <c r="P43" s="271">
        <f t="shared" si="10"/>
        <v>0</v>
      </c>
      <c r="Q43" s="243"/>
      <c r="R43" s="244"/>
      <c r="S43" s="271">
        <f t="shared" si="11"/>
        <v>0</v>
      </c>
      <c r="T43" s="247"/>
      <c r="U43" s="244"/>
      <c r="V43" s="270">
        <f t="shared" si="12"/>
        <v>0</v>
      </c>
      <c r="W43" s="243"/>
      <c r="X43" s="244"/>
      <c r="Y43" s="271">
        <f t="shared" si="13"/>
        <v>0</v>
      </c>
      <c r="Z43" s="243"/>
      <c r="AA43" s="244"/>
      <c r="AB43" s="271">
        <f t="shared" si="14"/>
        <v>0</v>
      </c>
      <c r="AC43" s="243"/>
      <c r="AD43" s="244"/>
      <c r="AE43" s="271">
        <f t="shared" si="15"/>
        <v>0</v>
      </c>
      <c r="AF43" s="243"/>
      <c r="AG43" s="244"/>
      <c r="AH43" s="271">
        <f t="shared" si="16"/>
        <v>0</v>
      </c>
      <c r="AI43" s="256">
        <f t="shared" si="6"/>
        <v>0</v>
      </c>
      <c r="AJ43" s="257">
        <f t="shared" si="6"/>
        <v>0</v>
      </c>
      <c r="AK43" s="40">
        <f t="shared" si="6"/>
        <v>0</v>
      </c>
    </row>
    <row r="44" spans="1:38" s="32" customFormat="1">
      <c r="A44" s="1447" t="str">
        <f>IF('Summary - SS'!A37:D37&lt;&gt;"",'Summary - SS'!A37:D37,"")</f>
        <v/>
      </c>
      <c r="B44" s="1448"/>
      <c r="C44" s="1448"/>
      <c r="D44" s="1448"/>
      <c r="E44" s="243"/>
      <c r="F44" s="244"/>
      <c r="G44" s="271">
        <f t="shared" si="7"/>
        <v>0</v>
      </c>
      <c r="H44" s="247"/>
      <c r="I44" s="244"/>
      <c r="J44" s="271">
        <f t="shared" si="8"/>
        <v>0</v>
      </c>
      <c r="K44" s="247"/>
      <c r="L44" s="244"/>
      <c r="M44" s="270">
        <f t="shared" si="9"/>
        <v>0</v>
      </c>
      <c r="N44" s="243"/>
      <c r="O44" s="244"/>
      <c r="P44" s="271">
        <f t="shared" si="10"/>
        <v>0</v>
      </c>
      <c r="Q44" s="243"/>
      <c r="R44" s="244"/>
      <c r="S44" s="271">
        <f t="shared" si="11"/>
        <v>0</v>
      </c>
      <c r="T44" s="247"/>
      <c r="U44" s="244"/>
      <c r="V44" s="270">
        <f t="shared" si="12"/>
        <v>0</v>
      </c>
      <c r="W44" s="243"/>
      <c r="X44" s="244"/>
      <c r="Y44" s="271">
        <f t="shared" si="13"/>
        <v>0</v>
      </c>
      <c r="Z44" s="243"/>
      <c r="AA44" s="244"/>
      <c r="AB44" s="271">
        <f t="shared" si="14"/>
        <v>0</v>
      </c>
      <c r="AC44" s="243"/>
      <c r="AD44" s="244"/>
      <c r="AE44" s="271">
        <f t="shared" si="15"/>
        <v>0</v>
      </c>
      <c r="AF44" s="243"/>
      <c r="AG44" s="244"/>
      <c r="AH44" s="271">
        <f t="shared" si="16"/>
        <v>0</v>
      </c>
      <c r="AI44" s="256">
        <f t="shared" si="6"/>
        <v>0</v>
      </c>
      <c r="AJ44" s="257">
        <f t="shared" si="6"/>
        <v>0</v>
      </c>
      <c r="AK44" s="40">
        <f t="shared" si="6"/>
        <v>0</v>
      </c>
    </row>
    <row r="45" spans="1:38" s="32" customFormat="1">
      <c r="A45" s="1447" t="str">
        <f>IF('Summary - SS'!A38:D38&lt;&gt;"",'Summary - SS'!A38:D38,"")</f>
        <v/>
      </c>
      <c r="B45" s="1448"/>
      <c r="C45" s="1448"/>
      <c r="D45" s="1448"/>
      <c r="E45" s="243"/>
      <c r="F45" s="244"/>
      <c r="G45" s="271">
        <f t="shared" si="7"/>
        <v>0</v>
      </c>
      <c r="H45" s="247"/>
      <c r="I45" s="244"/>
      <c r="J45" s="271">
        <f t="shared" si="8"/>
        <v>0</v>
      </c>
      <c r="K45" s="247"/>
      <c r="L45" s="244"/>
      <c r="M45" s="270">
        <f t="shared" si="9"/>
        <v>0</v>
      </c>
      <c r="N45" s="243"/>
      <c r="O45" s="244"/>
      <c r="P45" s="271">
        <f t="shared" si="10"/>
        <v>0</v>
      </c>
      <c r="Q45" s="243"/>
      <c r="R45" s="244"/>
      <c r="S45" s="271">
        <f t="shared" si="11"/>
        <v>0</v>
      </c>
      <c r="T45" s="247"/>
      <c r="U45" s="244"/>
      <c r="V45" s="270">
        <f t="shared" si="12"/>
        <v>0</v>
      </c>
      <c r="W45" s="243"/>
      <c r="X45" s="244"/>
      <c r="Y45" s="271">
        <f t="shared" si="13"/>
        <v>0</v>
      </c>
      <c r="Z45" s="243"/>
      <c r="AA45" s="244"/>
      <c r="AB45" s="271">
        <f t="shared" si="14"/>
        <v>0</v>
      </c>
      <c r="AC45" s="243"/>
      <c r="AD45" s="244"/>
      <c r="AE45" s="271">
        <f t="shared" si="15"/>
        <v>0</v>
      </c>
      <c r="AF45" s="243"/>
      <c r="AG45" s="244"/>
      <c r="AH45" s="271">
        <f t="shared" si="16"/>
        <v>0</v>
      </c>
      <c r="AI45" s="256">
        <f t="shared" si="6"/>
        <v>0</v>
      </c>
      <c r="AJ45" s="257">
        <f t="shared" si="6"/>
        <v>0</v>
      </c>
      <c r="AK45" s="40">
        <f t="shared" si="6"/>
        <v>0</v>
      </c>
    </row>
    <row r="46" spans="1:38">
      <c r="A46" s="1447" t="str">
        <f>IF('Summary - SS'!A39:D39&lt;&gt;"",'Summary - SS'!A39:D39,"")</f>
        <v/>
      </c>
      <c r="B46" s="1448"/>
      <c r="C46" s="1448"/>
      <c r="D46" s="1448"/>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6"/>
        <v>0</v>
      </c>
      <c r="AJ46" s="257">
        <f t="shared" si="6"/>
        <v>0</v>
      </c>
      <c r="AK46" s="40">
        <f t="shared" si="6"/>
        <v>0</v>
      </c>
    </row>
    <row r="47" spans="1:38">
      <c r="A47" s="1447" t="str">
        <f>IF('Summary - SS'!A40:D40&lt;&gt;"",'Summary - SS'!A40:D40,"")</f>
        <v/>
      </c>
      <c r="B47" s="1448"/>
      <c r="C47" s="1448"/>
      <c r="D47" s="1448"/>
      <c r="E47" s="233"/>
      <c r="F47" s="244"/>
      <c r="G47" s="271">
        <f t="shared" ref="G47:G48" si="17">E47+F47</f>
        <v>0</v>
      </c>
      <c r="H47" s="235"/>
      <c r="I47" s="244"/>
      <c r="J47" s="271">
        <f t="shared" ref="J47:J48" si="18">H47+I47</f>
        <v>0</v>
      </c>
      <c r="K47" s="235"/>
      <c r="L47" s="244"/>
      <c r="M47" s="270">
        <f t="shared" ref="M47:M48" si="19">K47+L47</f>
        <v>0</v>
      </c>
      <c r="N47" s="233"/>
      <c r="O47" s="244"/>
      <c r="P47" s="271">
        <f t="shared" ref="P47:P48" si="20">N47+O47</f>
        <v>0</v>
      </c>
      <c r="Q47" s="233"/>
      <c r="R47" s="244"/>
      <c r="S47" s="271">
        <f t="shared" ref="S47:S48" si="21">Q47+R47</f>
        <v>0</v>
      </c>
      <c r="T47" s="235"/>
      <c r="U47" s="244"/>
      <c r="V47" s="270">
        <f t="shared" ref="V47:V48" si="22">T47+U47</f>
        <v>0</v>
      </c>
      <c r="W47" s="233"/>
      <c r="X47" s="244"/>
      <c r="Y47" s="271">
        <f t="shared" ref="Y47:Y48" si="23">W47+X47</f>
        <v>0</v>
      </c>
      <c r="Z47" s="233"/>
      <c r="AA47" s="244"/>
      <c r="AB47" s="271">
        <f t="shared" ref="AB47:AB48" si="24">Z47+AA47</f>
        <v>0</v>
      </c>
      <c r="AC47" s="233"/>
      <c r="AD47" s="244"/>
      <c r="AE47" s="271">
        <f t="shared" ref="AE47:AE48" si="25">AC47+AD47</f>
        <v>0</v>
      </c>
      <c r="AF47" s="233"/>
      <c r="AG47" s="244"/>
      <c r="AH47" s="271">
        <f t="shared" ref="AH47:AH48" si="26">AF47+AG47</f>
        <v>0</v>
      </c>
      <c r="AI47" s="256">
        <f t="shared" si="6"/>
        <v>0</v>
      </c>
      <c r="AJ47" s="257">
        <f t="shared" si="6"/>
        <v>0</v>
      </c>
      <c r="AK47" s="40">
        <f t="shared" si="6"/>
        <v>0</v>
      </c>
    </row>
    <row r="48" spans="1:38">
      <c r="A48" s="1447" t="str">
        <f>IF('Summary - SS'!A41:D41&lt;&gt;"",'Summary - SS'!A41:D41,"")</f>
        <v/>
      </c>
      <c r="B48" s="1448"/>
      <c r="C48" s="1448"/>
      <c r="D48" s="1448"/>
      <c r="E48" s="233"/>
      <c r="F48" s="244"/>
      <c r="G48" s="271">
        <f t="shared" si="17"/>
        <v>0</v>
      </c>
      <c r="H48" s="235"/>
      <c r="I48" s="244"/>
      <c r="J48" s="271">
        <f t="shared" si="18"/>
        <v>0</v>
      </c>
      <c r="K48" s="235"/>
      <c r="L48" s="244"/>
      <c r="M48" s="270">
        <f t="shared" si="19"/>
        <v>0</v>
      </c>
      <c r="N48" s="233"/>
      <c r="O48" s="244"/>
      <c r="P48" s="271">
        <f t="shared" si="20"/>
        <v>0</v>
      </c>
      <c r="Q48" s="233"/>
      <c r="R48" s="244"/>
      <c r="S48" s="271">
        <f t="shared" si="21"/>
        <v>0</v>
      </c>
      <c r="T48" s="235"/>
      <c r="U48" s="244"/>
      <c r="V48" s="270">
        <f t="shared" si="22"/>
        <v>0</v>
      </c>
      <c r="W48" s="233"/>
      <c r="X48" s="244"/>
      <c r="Y48" s="271">
        <f t="shared" si="23"/>
        <v>0</v>
      </c>
      <c r="Z48" s="233"/>
      <c r="AA48" s="244"/>
      <c r="AB48" s="271">
        <f t="shared" si="24"/>
        <v>0</v>
      </c>
      <c r="AC48" s="233"/>
      <c r="AD48" s="244"/>
      <c r="AE48" s="271">
        <f t="shared" si="25"/>
        <v>0</v>
      </c>
      <c r="AF48" s="233"/>
      <c r="AG48" s="244"/>
      <c r="AH48" s="271">
        <f t="shared" si="26"/>
        <v>0</v>
      </c>
      <c r="AI48" s="256">
        <f t="shared" si="6"/>
        <v>0</v>
      </c>
      <c r="AJ48" s="257">
        <f t="shared" si="6"/>
        <v>0</v>
      </c>
      <c r="AK48" s="40">
        <f t="shared" si="6"/>
        <v>0</v>
      </c>
    </row>
    <row r="49" spans="1:39">
      <c r="A49" s="1447" t="str">
        <f>IF('Summary - SS'!A42:D42&lt;&gt;"",'Summary - SS'!A42:D42,"")</f>
        <v/>
      </c>
      <c r="B49" s="1448"/>
      <c r="C49" s="1448"/>
      <c r="D49" s="1448"/>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6"/>
        <v>0</v>
      </c>
      <c r="AJ49" s="257">
        <f t="shared" si="6"/>
        <v>0</v>
      </c>
      <c r="AK49" s="45">
        <f t="shared" si="6"/>
        <v>0</v>
      </c>
    </row>
    <row r="50" spans="1:39">
      <c r="A50" s="1447" t="str">
        <f>IF('Summary - SS'!A43:D43&lt;&gt;"",'Summary - SS'!A43:D43,"")</f>
        <v/>
      </c>
      <c r="B50" s="1448"/>
      <c r="C50" s="1448"/>
      <c r="D50" s="1448"/>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6"/>
        <v>0</v>
      </c>
      <c r="AJ50" s="257">
        <f t="shared" si="6"/>
        <v>0</v>
      </c>
      <c r="AK50" s="45">
        <f>SUM(G50,J50,M50,P50,S50,V50,Y50,AB50,AE50,AH50)</f>
        <v>0</v>
      </c>
    </row>
    <row r="51" spans="1:39">
      <c r="A51" s="1447" t="str">
        <f>IF('Summary - SS'!A44:D44&lt;&gt;"",'Summary - SS'!A44:D44,"")</f>
        <v/>
      </c>
      <c r="B51" s="1448"/>
      <c r="C51" s="1448"/>
      <c r="D51" s="1448"/>
      <c r="E51" s="233"/>
      <c r="F51" s="244"/>
      <c r="G51" s="271">
        <f t="shared" ref="G51:G52" si="27">E51+F51</f>
        <v>0</v>
      </c>
      <c r="H51" s="235"/>
      <c r="I51" s="244"/>
      <c r="J51" s="271">
        <f t="shared" ref="J51:J52" si="28">H51+I51</f>
        <v>0</v>
      </c>
      <c r="K51" s="235"/>
      <c r="L51" s="244"/>
      <c r="M51" s="270">
        <f t="shared" ref="M51:M52" si="29">K51+L51</f>
        <v>0</v>
      </c>
      <c r="N51" s="233"/>
      <c r="O51" s="244"/>
      <c r="P51" s="271">
        <f t="shared" ref="P51:P52" si="30">N51+O51</f>
        <v>0</v>
      </c>
      <c r="Q51" s="233"/>
      <c r="R51" s="244"/>
      <c r="S51" s="271">
        <f t="shared" ref="S51:S52" si="31">Q51+R51</f>
        <v>0</v>
      </c>
      <c r="T51" s="235"/>
      <c r="U51" s="244"/>
      <c r="V51" s="270">
        <f t="shared" ref="V51:V52" si="32">T51+U51</f>
        <v>0</v>
      </c>
      <c r="W51" s="233"/>
      <c r="X51" s="244"/>
      <c r="Y51" s="271">
        <f t="shared" ref="Y51:Y52" si="33">W51+X51</f>
        <v>0</v>
      </c>
      <c r="Z51" s="233"/>
      <c r="AA51" s="244"/>
      <c r="AB51" s="271">
        <f t="shared" ref="AB51:AB52" si="34">Z51+AA51</f>
        <v>0</v>
      </c>
      <c r="AC51" s="233"/>
      <c r="AD51" s="244"/>
      <c r="AE51" s="271">
        <f t="shared" ref="AE51:AE52" si="35">AC51+AD51</f>
        <v>0</v>
      </c>
      <c r="AF51" s="233"/>
      <c r="AG51" s="244"/>
      <c r="AH51" s="271">
        <f t="shared" ref="AH51:AH52" si="36">AF51+AG51</f>
        <v>0</v>
      </c>
      <c r="AI51" s="256">
        <f t="shared" si="6"/>
        <v>0</v>
      </c>
      <c r="AJ51" s="257">
        <f t="shared" si="6"/>
        <v>0</v>
      </c>
      <c r="AK51" s="45">
        <f t="shared" si="6"/>
        <v>0</v>
      </c>
    </row>
    <row r="52" spans="1:39">
      <c r="A52" s="1447" t="str">
        <f>IF('Summary - SS'!A45:D45&lt;&gt;"",'Summary - SS'!A45:D45,"")</f>
        <v/>
      </c>
      <c r="B52" s="1448"/>
      <c r="C52" s="1448"/>
      <c r="D52" s="1448"/>
      <c r="E52" s="233"/>
      <c r="F52" s="244"/>
      <c r="G52" s="271">
        <f t="shared" si="27"/>
        <v>0</v>
      </c>
      <c r="H52" s="235"/>
      <c r="I52" s="244"/>
      <c r="J52" s="271">
        <f t="shared" si="28"/>
        <v>0</v>
      </c>
      <c r="K52" s="235"/>
      <c r="L52" s="244"/>
      <c r="M52" s="270">
        <f t="shared" si="29"/>
        <v>0</v>
      </c>
      <c r="N52" s="233"/>
      <c r="O52" s="244"/>
      <c r="P52" s="271">
        <f t="shared" si="30"/>
        <v>0</v>
      </c>
      <c r="Q52" s="233"/>
      <c r="R52" s="244"/>
      <c r="S52" s="271">
        <f t="shared" si="31"/>
        <v>0</v>
      </c>
      <c r="T52" s="235"/>
      <c r="U52" s="244"/>
      <c r="V52" s="270">
        <f t="shared" si="32"/>
        <v>0</v>
      </c>
      <c r="W52" s="233"/>
      <c r="X52" s="244"/>
      <c r="Y52" s="271">
        <f t="shared" si="33"/>
        <v>0</v>
      </c>
      <c r="Z52" s="233"/>
      <c r="AA52" s="244"/>
      <c r="AB52" s="271">
        <f t="shared" si="34"/>
        <v>0</v>
      </c>
      <c r="AC52" s="233"/>
      <c r="AD52" s="244"/>
      <c r="AE52" s="271">
        <f t="shared" si="35"/>
        <v>0</v>
      </c>
      <c r="AF52" s="233"/>
      <c r="AG52" s="244"/>
      <c r="AH52" s="271">
        <f t="shared" si="36"/>
        <v>0</v>
      </c>
      <c r="AI52" s="256">
        <f t="shared" si="6"/>
        <v>0</v>
      </c>
      <c r="AJ52" s="257">
        <f t="shared" si="6"/>
        <v>0</v>
      </c>
      <c r="AK52" s="45">
        <f t="shared" si="6"/>
        <v>0</v>
      </c>
    </row>
    <row r="53" spans="1:39" s="32" customFormat="1">
      <c r="A53" s="1455" t="s">
        <v>272</v>
      </c>
      <c r="B53" s="1456"/>
      <c r="C53" s="1456"/>
      <c r="D53" s="1456"/>
      <c r="E53" s="598">
        <f t="shared" ref="E53:AH53" si="37">ROUND(SUM(E34:E52),0)</f>
        <v>0</v>
      </c>
      <c r="F53" s="599">
        <f t="shared" si="37"/>
        <v>0</v>
      </c>
      <c r="G53" s="600">
        <f t="shared" si="37"/>
        <v>0</v>
      </c>
      <c r="H53" s="601">
        <f t="shared" si="37"/>
        <v>0</v>
      </c>
      <c r="I53" s="599">
        <f t="shared" si="37"/>
        <v>0</v>
      </c>
      <c r="J53" s="600">
        <f t="shared" si="37"/>
        <v>0</v>
      </c>
      <c r="K53" s="601">
        <f t="shared" si="37"/>
        <v>0</v>
      </c>
      <c r="L53" s="599">
        <f t="shared" si="37"/>
        <v>0</v>
      </c>
      <c r="M53" s="602">
        <f t="shared" si="37"/>
        <v>0</v>
      </c>
      <c r="N53" s="598">
        <f t="shared" si="37"/>
        <v>0</v>
      </c>
      <c r="O53" s="599">
        <f t="shared" si="37"/>
        <v>0</v>
      </c>
      <c r="P53" s="600">
        <f t="shared" si="37"/>
        <v>0</v>
      </c>
      <c r="Q53" s="598">
        <f t="shared" si="37"/>
        <v>0</v>
      </c>
      <c r="R53" s="599">
        <f t="shared" si="37"/>
        <v>0</v>
      </c>
      <c r="S53" s="600">
        <f t="shared" si="37"/>
        <v>0</v>
      </c>
      <c r="T53" s="601">
        <f t="shared" si="37"/>
        <v>0</v>
      </c>
      <c r="U53" s="599">
        <f t="shared" si="37"/>
        <v>0</v>
      </c>
      <c r="V53" s="602">
        <f t="shared" si="37"/>
        <v>0</v>
      </c>
      <c r="W53" s="598">
        <f t="shared" si="37"/>
        <v>0</v>
      </c>
      <c r="X53" s="599">
        <f t="shared" si="37"/>
        <v>0</v>
      </c>
      <c r="Y53" s="600">
        <f t="shared" si="37"/>
        <v>0</v>
      </c>
      <c r="Z53" s="601">
        <f t="shared" si="37"/>
        <v>0</v>
      </c>
      <c r="AA53" s="599">
        <f t="shared" si="37"/>
        <v>0</v>
      </c>
      <c r="AB53" s="600">
        <f t="shared" si="37"/>
        <v>0</v>
      </c>
      <c r="AC53" s="598">
        <f t="shared" si="37"/>
        <v>0</v>
      </c>
      <c r="AD53" s="599">
        <f t="shared" si="37"/>
        <v>0</v>
      </c>
      <c r="AE53" s="600">
        <f t="shared" si="37"/>
        <v>0</v>
      </c>
      <c r="AF53" s="598">
        <f t="shared" si="37"/>
        <v>0</v>
      </c>
      <c r="AG53" s="599">
        <f t="shared" si="37"/>
        <v>0</v>
      </c>
      <c r="AH53" s="604">
        <f t="shared" si="37"/>
        <v>0</v>
      </c>
      <c r="AI53" s="606">
        <f>SUM(E53,H53,K53,N53,Q53,T53,W53,Z53,AC53,AF53)</f>
        <v>0</v>
      </c>
      <c r="AJ53" s="607">
        <f>SUM(F53,I53,L53,O53,R53,U53,X53,AA53,AD53,AG53)</f>
        <v>0</v>
      </c>
      <c r="AK53" s="603">
        <f>SUM(G53,J53,M53,P53,S53,V53,Y53,AB53,AE53,AH53)</f>
        <v>0</v>
      </c>
      <c r="AL53" s="184"/>
      <c r="AM53" s="184"/>
    </row>
    <row r="54" spans="1:39" ht="9" customHeight="1">
      <c r="A54" s="1307"/>
      <c r="B54" s="1307"/>
      <c r="C54" s="1307"/>
      <c r="D54" s="1307"/>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8" t="s">
        <v>273</v>
      </c>
      <c r="B55" s="1308"/>
      <c r="C55" s="1308"/>
      <c r="D55" s="1308"/>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24" t="str">
        <f>IF('Summary - SS'!A49:D49&lt;&gt;"",'Summary - SS'!A49:D49,"")</f>
        <v/>
      </c>
      <c r="B56" s="1324"/>
      <c r="C56" s="1324"/>
      <c r="D56" s="1324"/>
      <c r="E56" s="233"/>
      <c r="F56" s="234"/>
      <c r="G56" s="424">
        <f t="shared" ref="G56:G59" si="38">E56+F56</f>
        <v>0</v>
      </c>
      <c r="H56" s="235"/>
      <c r="I56" s="234"/>
      <c r="J56" s="424">
        <f t="shared" ref="J56:J59" si="39">H56+I56</f>
        <v>0</v>
      </c>
      <c r="K56" s="235"/>
      <c r="L56" s="234"/>
      <c r="M56" s="425">
        <f t="shared" ref="M56:M59" si="40">K56+L56</f>
        <v>0</v>
      </c>
      <c r="N56" s="233"/>
      <c r="O56" s="234"/>
      <c r="P56" s="424">
        <f t="shared" ref="P56:P59" si="41">N56+O56</f>
        <v>0</v>
      </c>
      <c r="Q56" s="233"/>
      <c r="R56" s="234"/>
      <c r="S56" s="424">
        <f t="shared" ref="S56:S59" si="42">Q56+R56</f>
        <v>0</v>
      </c>
      <c r="T56" s="235"/>
      <c r="U56" s="234"/>
      <c r="V56" s="425">
        <f t="shared" ref="V56:V59" si="43">T56+U56</f>
        <v>0</v>
      </c>
      <c r="W56" s="233"/>
      <c r="X56" s="234"/>
      <c r="Y56" s="424">
        <f t="shared" ref="Y56:Y59" si="44">W56+X56</f>
        <v>0</v>
      </c>
      <c r="Z56" s="233"/>
      <c r="AA56" s="234"/>
      <c r="AB56" s="424">
        <f t="shared" ref="AB56:AB59" si="45">Z56+AA56</f>
        <v>0</v>
      </c>
      <c r="AC56" s="233"/>
      <c r="AD56" s="234"/>
      <c r="AE56" s="424">
        <f t="shared" ref="AE56:AE59" si="46">AC56+AD56</f>
        <v>0</v>
      </c>
      <c r="AF56" s="233"/>
      <c r="AG56" s="234"/>
      <c r="AH56" s="424">
        <f t="shared" ref="AH56:AH59" si="47">AF56+AG56</f>
        <v>0</v>
      </c>
      <c r="AI56" s="425">
        <f t="shared" ref="AI56:AK62" si="48">SUM(E56,H56,K56,N56,Q56,T56,W56,Z56,AC56,AF56)</f>
        <v>0</v>
      </c>
      <c r="AJ56" s="185">
        <f t="shared" si="48"/>
        <v>0</v>
      </c>
      <c r="AK56" s="424">
        <f t="shared" si="48"/>
        <v>0</v>
      </c>
      <c r="AM56" s="41"/>
    </row>
    <row r="57" spans="1:39">
      <c r="A57" s="1324" t="str">
        <f>IF('Summary - SS'!A50:D50&lt;&gt;"",'Summary - SS'!A50:D50,"")</f>
        <v/>
      </c>
      <c r="B57" s="1324"/>
      <c r="C57" s="1324"/>
      <c r="D57" s="1324"/>
      <c r="E57" s="233"/>
      <c r="F57" s="234"/>
      <c r="G57" s="424">
        <f t="shared" si="38"/>
        <v>0</v>
      </c>
      <c r="H57" s="235"/>
      <c r="I57" s="234"/>
      <c r="J57" s="424">
        <f t="shared" si="39"/>
        <v>0</v>
      </c>
      <c r="K57" s="235"/>
      <c r="L57" s="234"/>
      <c r="M57" s="425">
        <f t="shared" si="40"/>
        <v>0</v>
      </c>
      <c r="N57" s="233"/>
      <c r="O57" s="234"/>
      <c r="P57" s="424">
        <f t="shared" si="41"/>
        <v>0</v>
      </c>
      <c r="Q57" s="233"/>
      <c r="R57" s="234"/>
      <c r="S57" s="424">
        <f t="shared" si="42"/>
        <v>0</v>
      </c>
      <c r="T57" s="235"/>
      <c r="U57" s="234"/>
      <c r="V57" s="425">
        <f t="shared" si="43"/>
        <v>0</v>
      </c>
      <c r="W57" s="233"/>
      <c r="X57" s="234"/>
      <c r="Y57" s="424">
        <f t="shared" si="44"/>
        <v>0</v>
      </c>
      <c r="Z57" s="233"/>
      <c r="AA57" s="234"/>
      <c r="AB57" s="424">
        <f t="shared" si="45"/>
        <v>0</v>
      </c>
      <c r="AC57" s="233"/>
      <c r="AD57" s="234"/>
      <c r="AE57" s="424">
        <f t="shared" si="46"/>
        <v>0</v>
      </c>
      <c r="AF57" s="233"/>
      <c r="AG57" s="234"/>
      <c r="AH57" s="424">
        <f t="shared" si="47"/>
        <v>0</v>
      </c>
      <c r="AI57" s="425">
        <f t="shared" si="48"/>
        <v>0</v>
      </c>
      <c r="AJ57" s="426">
        <f t="shared" si="48"/>
        <v>0</v>
      </c>
      <c r="AK57" s="45">
        <f t="shared" si="48"/>
        <v>0</v>
      </c>
      <c r="AM57" s="41"/>
    </row>
    <row r="58" spans="1:39">
      <c r="A58" s="1324" t="str">
        <f>IF('Summary - SS'!A51:D51&lt;&gt;"",'Summary - SS'!A51:D51,"")</f>
        <v/>
      </c>
      <c r="B58" s="1324"/>
      <c r="C58" s="1324"/>
      <c r="D58" s="1324"/>
      <c r="E58" s="233"/>
      <c r="F58" s="234"/>
      <c r="G58" s="424">
        <f t="shared" si="38"/>
        <v>0</v>
      </c>
      <c r="H58" s="235"/>
      <c r="I58" s="234"/>
      <c r="J58" s="424">
        <f t="shared" si="39"/>
        <v>0</v>
      </c>
      <c r="K58" s="235"/>
      <c r="L58" s="234"/>
      <c r="M58" s="425">
        <f t="shared" si="40"/>
        <v>0</v>
      </c>
      <c r="N58" s="233"/>
      <c r="O58" s="234"/>
      <c r="P58" s="424">
        <f t="shared" si="41"/>
        <v>0</v>
      </c>
      <c r="Q58" s="233"/>
      <c r="R58" s="234"/>
      <c r="S58" s="424">
        <f t="shared" si="42"/>
        <v>0</v>
      </c>
      <c r="T58" s="235"/>
      <c r="U58" s="234"/>
      <c r="V58" s="425">
        <f t="shared" si="43"/>
        <v>0</v>
      </c>
      <c r="W58" s="233"/>
      <c r="X58" s="234"/>
      <c r="Y58" s="424">
        <f t="shared" si="44"/>
        <v>0</v>
      </c>
      <c r="Z58" s="233"/>
      <c r="AA58" s="234"/>
      <c r="AB58" s="424">
        <f t="shared" si="45"/>
        <v>0</v>
      </c>
      <c r="AC58" s="233"/>
      <c r="AD58" s="234"/>
      <c r="AE58" s="424">
        <f t="shared" si="46"/>
        <v>0</v>
      </c>
      <c r="AF58" s="233"/>
      <c r="AG58" s="234"/>
      <c r="AH58" s="424">
        <f t="shared" si="47"/>
        <v>0</v>
      </c>
      <c r="AI58" s="425">
        <f t="shared" si="48"/>
        <v>0</v>
      </c>
      <c r="AJ58" s="426">
        <f t="shared" si="48"/>
        <v>0</v>
      </c>
      <c r="AK58" s="45">
        <f t="shared" si="48"/>
        <v>0</v>
      </c>
    </row>
    <row r="59" spans="1:39">
      <c r="A59" s="1194" t="str">
        <f>IF('Summary - SS'!A52:D52&lt;&gt;"",'Summary - SS'!A52:D52,"")</f>
        <v/>
      </c>
      <c r="B59" s="1194"/>
      <c r="C59" s="1194"/>
      <c r="D59" s="1194"/>
      <c r="E59" s="233"/>
      <c r="F59" s="234"/>
      <c r="G59" s="424">
        <f t="shared" si="38"/>
        <v>0</v>
      </c>
      <c r="H59" s="235"/>
      <c r="I59" s="234"/>
      <c r="J59" s="424">
        <f t="shared" si="39"/>
        <v>0</v>
      </c>
      <c r="K59" s="235"/>
      <c r="L59" s="234"/>
      <c r="M59" s="425">
        <f t="shared" si="40"/>
        <v>0</v>
      </c>
      <c r="N59" s="233"/>
      <c r="O59" s="234"/>
      <c r="P59" s="424">
        <f t="shared" si="41"/>
        <v>0</v>
      </c>
      <c r="Q59" s="233"/>
      <c r="R59" s="234"/>
      <c r="S59" s="424">
        <f t="shared" si="42"/>
        <v>0</v>
      </c>
      <c r="T59" s="235"/>
      <c r="U59" s="234"/>
      <c r="V59" s="425">
        <f t="shared" si="43"/>
        <v>0</v>
      </c>
      <c r="W59" s="233"/>
      <c r="X59" s="234"/>
      <c r="Y59" s="424">
        <f t="shared" si="44"/>
        <v>0</v>
      </c>
      <c r="Z59" s="233"/>
      <c r="AA59" s="234"/>
      <c r="AB59" s="424">
        <f t="shared" si="45"/>
        <v>0</v>
      </c>
      <c r="AC59" s="233"/>
      <c r="AD59" s="234"/>
      <c r="AE59" s="424">
        <f t="shared" si="46"/>
        <v>0</v>
      </c>
      <c r="AF59" s="233"/>
      <c r="AG59" s="234"/>
      <c r="AH59" s="424">
        <f t="shared" si="47"/>
        <v>0</v>
      </c>
      <c r="AI59" s="425">
        <f t="shared" si="48"/>
        <v>0</v>
      </c>
      <c r="AJ59" s="426">
        <f t="shared" si="48"/>
        <v>0</v>
      </c>
      <c r="AK59" s="45">
        <f t="shared" si="48"/>
        <v>0</v>
      </c>
    </row>
    <row r="60" spans="1:39" ht="18" customHeight="1">
      <c r="A60" s="1194" t="s">
        <v>274</v>
      </c>
      <c r="B60" s="1194"/>
      <c r="C60" s="1194"/>
      <c r="D60" s="1194"/>
      <c r="E60" s="284">
        <f t="shared" ref="E60:AH60" si="49">ROUND(SUM(E55:E59),0)</f>
        <v>0</v>
      </c>
      <c r="F60" s="285">
        <f t="shared" si="49"/>
        <v>0</v>
      </c>
      <c r="G60" s="286">
        <f t="shared" si="49"/>
        <v>0</v>
      </c>
      <c r="H60" s="287">
        <f t="shared" si="49"/>
        <v>0</v>
      </c>
      <c r="I60" s="285">
        <f t="shared" si="49"/>
        <v>0</v>
      </c>
      <c r="J60" s="286">
        <f t="shared" si="49"/>
        <v>0</v>
      </c>
      <c r="K60" s="287">
        <f t="shared" si="49"/>
        <v>0</v>
      </c>
      <c r="L60" s="285">
        <f t="shared" si="49"/>
        <v>0</v>
      </c>
      <c r="M60" s="261">
        <f t="shared" si="49"/>
        <v>0</v>
      </c>
      <c r="N60" s="284">
        <f t="shared" si="49"/>
        <v>0</v>
      </c>
      <c r="O60" s="285">
        <f t="shared" si="49"/>
        <v>0</v>
      </c>
      <c r="P60" s="286">
        <f t="shared" si="49"/>
        <v>0</v>
      </c>
      <c r="Q60" s="284">
        <f t="shared" si="49"/>
        <v>0</v>
      </c>
      <c r="R60" s="285">
        <f t="shared" si="49"/>
        <v>0</v>
      </c>
      <c r="S60" s="286">
        <f t="shared" si="49"/>
        <v>0</v>
      </c>
      <c r="T60" s="287">
        <f t="shared" si="49"/>
        <v>0</v>
      </c>
      <c r="U60" s="285">
        <f t="shared" si="49"/>
        <v>0</v>
      </c>
      <c r="V60" s="261">
        <f t="shared" si="49"/>
        <v>0</v>
      </c>
      <c r="W60" s="284">
        <f t="shared" si="49"/>
        <v>0</v>
      </c>
      <c r="X60" s="285">
        <f t="shared" si="49"/>
        <v>0</v>
      </c>
      <c r="Y60" s="286">
        <f t="shared" si="49"/>
        <v>0</v>
      </c>
      <c r="Z60" s="284">
        <f t="shared" si="49"/>
        <v>0</v>
      </c>
      <c r="AA60" s="285">
        <f t="shared" si="49"/>
        <v>0</v>
      </c>
      <c r="AB60" s="286">
        <f t="shared" si="49"/>
        <v>0</v>
      </c>
      <c r="AC60" s="284">
        <f t="shared" si="49"/>
        <v>0</v>
      </c>
      <c r="AD60" s="285">
        <f t="shared" si="49"/>
        <v>0</v>
      </c>
      <c r="AE60" s="286">
        <f t="shared" si="49"/>
        <v>0</v>
      </c>
      <c r="AF60" s="284">
        <f t="shared" si="49"/>
        <v>0</v>
      </c>
      <c r="AG60" s="285">
        <f t="shared" si="49"/>
        <v>0</v>
      </c>
      <c r="AH60" s="286">
        <f t="shared" si="49"/>
        <v>0</v>
      </c>
      <c r="AI60" s="261">
        <f t="shared" si="48"/>
        <v>0</v>
      </c>
      <c r="AJ60" s="262">
        <f t="shared" si="48"/>
        <v>0</v>
      </c>
      <c r="AK60" s="44">
        <f t="shared" si="48"/>
        <v>0</v>
      </c>
    </row>
    <row r="61" spans="1:39" ht="18" customHeight="1">
      <c r="A61" s="1194"/>
      <c r="B61" s="1194"/>
      <c r="C61" s="1194"/>
      <c r="D61" s="1194"/>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4" t="s">
        <v>275</v>
      </c>
      <c r="B62" s="1194"/>
      <c r="C62" s="1194"/>
      <c r="D62" s="1194"/>
      <c r="E62" s="631">
        <f>E53+E60</f>
        <v>0</v>
      </c>
      <c r="F62" s="375">
        <f t="shared" ref="F62:AH62" si="50">F53+F60</f>
        <v>0</v>
      </c>
      <c r="G62" s="632">
        <f t="shared" si="50"/>
        <v>0</v>
      </c>
      <c r="H62" s="375">
        <f t="shared" si="50"/>
        <v>0</v>
      </c>
      <c r="I62" s="375">
        <f t="shared" si="50"/>
        <v>0</v>
      </c>
      <c r="J62" s="632">
        <f t="shared" si="50"/>
        <v>0</v>
      </c>
      <c r="K62" s="375">
        <f t="shared" si="50"/>
        <v>0</v>
      </c>
      <c r="L62" s="375">
        <f t="shared" si="50"/>
        <v>0</v>
      </c>
      <c r="M62" s="374">
        <f t="shared" si="50"/>
        <v>0</v>
      </c>
      <c r="N62" s="631">
        <f t="shared" si="50"/>
        <v>0</v>
      </c>
      <c r="O62" s="375">
        <f t="shared" si="50"/>
        <v>0</v>
      </c>
      <c r="P62" s="632">
        <f t="shared" si="50"/>
        <v>0</v>
      </c>
      <c r="Q62" s="631">
        <f t="shared" si="50"/>
        <v>0</v>
      </c>
      <c r="R62" s="375">
        <f t="shared" si="50"/>
        <v>0</v>
      </c>
      <c r="S62" s="632">
        <f t="shared" si="50"/>
        <v>0</v>
      </c>
      <c r="T62" s="375">
        <f t="shared" si="50"/>
        <v>0</v>
      </c>
      <c r="U62" s="375">
        <f t="shared" si="50"/>
        <v>0</v>
      </c>
      <c r="V62" s="374">
        <f t="shared" si="50"/>
        <v>0</v>
      </c>
      <c r="W62" s="631">
        <f t="shared" si="50"/>
        <v>0</v>
      </c>
      <c r="X62" s="375">
        <f t="shared" si="50"/>
        <v>0</v>
      </c>
      <c r="Y62" s="632">
        <f t="shared" si="50"/>
        <v>0</v>
      </c>
      <c r="Z62" s="631">
        <f t="shared" si="50"/>
        <v>0</v>
      </c>
      <c r="AA62" s="375">
        <f t="shared" si="50"/>
        <v>0</v>
      </c>
      <c r="AB62" s="632">
        <f t="shared" si="50"/>
        <v>0</v>
      </c>
      <c r="AC62" s="631">
        <f t="shared" si="50"/>
        <v>0</v>
      </c>
      <c r="AD62" s="375">
        <f t="shared" si="50"/>
        <v>0</v>
      </c>
      <c r="AE62" s="632">
        <f t="shared" si="50"/>
        <v>0</v>
      </c>
      <c r="AF62" s="631">
        <f t="shared" si="50"/>
        <v>0</v>
      </c>
      <c r="AG62" s="375">
        <f t="shared" si="50"/>
        <v>0</v>
      </c>
      <c r="AH62" s="632">
        <f t="shared" si="50"/>
        <v>0</v>
      </c>
      <c r="AI62" s="374">
        <f t="shared" si="48"/>
        <v>0</v>
      </c>
      <c r="AJ62" s="257">
        <f t="shared" si="48"/>
        <v>0</v>
      </c>
      <c r="AK62" s="431">
        <f>SUM(G62,J62,M62,P62,S62,V62,Y62,AB62,AE62,AH62)</f>
        <v>0</v>
      </c>
    </row>
    <row r="63" spans="1:39">
      <c r="A63" s="1202" t="s">
        <v>276</v>
      </c>
      <c r="B63" s="1202"/>
      <c r="C63" s="1202"/>
      <c r="D63" s="1202"/>
      <c r="E63" s="371">
        <f>IF(AND(E62-E31&gt;-2,E62-E31&lt;2),0,E62-E31)</f>
        <v>0</v>
      </c>
      <c r="F63" s="373"/>
      <c r="G63" s="372">
        <f>IF(AND(G62-G31&gt;-2,G62-G31&lt;2),0,G62-G31)</f>
        <v>0</v>
      </c>
      <c r="H63" s="472">
        <f>IF(AND(H62-H31&gt;-2,H62-H31&lt;2),0,H62-H31)</f>
        <v>0</v>
      </c>
      <c r="I63" s="470"/>
      <c r="J63" s="471">
        <f>IF(AND(J62-J31&gt;-2,J62-J31&lt;2),0,J62-J31)</f>
        <v>0</v>
      </c>
      <c r="K63" s="472">
        <f>IF(AND(K62-K31&gt;-2,K62-K31&lt;2),0,K62-K31)</f>
        <v>0</v>
      </c>
      <c r="L63" s="470"/>
      <c r="M63" s="473">
        <f>IF(AND(M62-M31&gt;-2,M62-M31&lt;2),0,M62-M31)</f>
        <v>0</v>
      </c>
      <c r="N63" s="469">
        <f>IF(AND(N62-N31&gt;-2,N62-N31&lt;2),0,N62-N31)</f>
        <v>0</v>
      </c>
      <c r="O63" s="470"/>
      <c r="P63" s="471">
        <f>IF(AND(P62-P31&gt;-2,P62-P31&lt;2),0,P62-P31)</f>
        <v>0</v>
      </c>
      <c r="Q63" s="469">
        <f>IF(AND(Q62-Q31&gt;-2,Q62-Q31&lt;2),0,Q62-Q31)</f>
        <v>0</v>
      </c>
      <c r="R63" s="470"/>
      <c r="S63" s="471">
        <f>IF(AND(S62-S31&gt;-2,S62-S31&lt;2),0,S62-S31)</f>
        <v>0</v>
      </c>
      <c r="T63" s="472">
        <f>IF(AND(T62-T31&gt;-2,T62-T31&lt;2),0,T62-T31)</f>
        <v>0</v>
      </c>
      <c r="U63" s="470"/>
      <c r="V63" s="473">
        <f>IF(AND(V62-V31&gt;-2,V62-V31&lt;2),0,V62-V31)</f>
        <v>0</v>
      </c>
      <c r="W63" s="469">
        <f>IF(AND(W62-W31&gt;-2,W62-W31&lt;2),0,W62-W31)</f>
        <v>0</v>
      </c>
      <c r="X63" s="470"/>
      <c r="Y63" s="471">
        <f>IF(AND(Y62-Y31&gt;-2,Y62-Y31&lt;2),0,Y62-Y31)</f>
        <v>0</v>
      </c>
      <c r="Z63" s="469">
        <f>IF(AND(Z62-Z31&gt;-2,Z62-Z31&lt;2),0,Z62-Z31)</f>
        <v>0</v>
      </c>
      <c r="AA63" s="470"/>
      <c r="AB63" s="471">
        <f>IF(AND(AB62-AB31&gt;-2,AB62-AB31&lt;2),0,AB62-AB31)</f>
        <v>0</v>
      </c>
      <c r="AC63" s="469">
        <f>IF(AND(AC62-AC31&gt;-2,AC62-AC31&lt;2),0,AC62-AC31)</f>
        <v>0</v>
      </c>
      <c r="AD63" s="470"/>
      <c r="AE63" s="471">
        <f>IF(AND(AE62-AE31&gt;-2,AE62-AE31&lt;2),0,AE62-AE31)</f>
        <v>0</v>
      </c>
      <c r="AF63" s="469">
        <f>IF(AND(AF62-AF31&gt;-2,AF62-AF31&lt;2),0,AF62-AF31)</f>
        <v>0</v>
      </c>
      <c r="AG63" s="470"/>
      <c r="AH63" s="471">
        <f>IF(AND(AH62-AH31&gt;-2,AH62-AH31&lt;2),0,AH62-AH31)</f>
        <v>0</v>
      </c>
      <c r="AI63" s="474">
        <f>IF(AND(AI62-AI31&gt;-4,AI62-AI31&lt;4),0,AI62-AI31)</f>
        <v>0</v>
      </c>
      <c r="AJ63" s="401"/>
      <c r="AK63" s="475">
        <f>IF(AND(AK62-AK31&gt;-4,AK62-AK31&lt;4),0,AK62-AK31)</f>
        <v>0</v>
      </c>
      <c r="AL63" s="46"/>
      <c r="AM63" s="46"/>
    </row>
    <row r="64" spans="1:39" ht="13"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49999999999999" customHeight="1">
      <c r="A65" s="62"/>
      <c r="B65" s="62"/>
      <c r="C65" s="62"/>
      <c r="D65" s="62"/>
      <c r="E65" s="56"/>
      <c r="AH65" s="52"/>
      <c r="AI65" s="52"/>
    </row>
    <row r="66" spans="1:35" ht="20.149999999999999" customHeight="1">
      <c r="A66" s="62"/>
      <c r="B66" s="62"/>
      <c r="C66" s="62"/>
      <c r="D66" s="62"/>
      <c r="E66" s="56"/>
      <c r="AH66" s="52"/>
      <c r="AI66" s="52"/>
    </row>
    <row r="67" spans="1:35">
      <c r="A67" s="808" t="s">
        <v>278</v>
      </c>
      <c r="B67" s="1699" t="str">
        <f>IF('Summary - SS'!B60:D60&lt;&gt;"",'Summary - SS'!B60:D60,"")</f>
        <v/>
      </c>
      <c r="C67" s="1699"/>
      <c r="D67" s="1699"/>
      <c r="E67" s="56"/>
    </row>
    <row r="68" spans="1:35">
      <c r="A68" s="808" t="s">
        <v>279</v>
      </c>
      <c r="B68" s="1699" t="str">
        <f>IF('Summary - SS'!B61:D61&lt;&gt;"",'Summary - SS'!B61:D61,"")</f>
        <v/>
      </c>
      <c r="C68" s="1699"/>
      <c r="D68" s="1699"/>
      <c r="E68" s="56"/>
    </row>
    <row r="69" spans="1:35" ht="17.25" customHeight="1">
      <c r="A69" s="808" t="s">
        <v>280</v>
      </c>
      <c r="B69" s="1699" t="str">
        <f>IF('Summary - SS'!B62:D62&lt;&gt;"",'Summary - SS'!B62:D62,"")</f>
        <v/>
      </c>
      <c r="C69" s="1699"/>
      <c r="D69" s="1699"/>
      <c r="E69" s="56"/>
      <c r="AH69" s="53"/>
    </row>
    <row r="70" spans="1:35" ht="17.25" customHeight="1">
      <c r="A70" s="808" t="s">
        <v>281</v>
      </c>
      <c r="B70" s="1699" t="str">
        <f>IF('Summary - SS'!B63:D63&lt;&gt;"",'Summary - SS'!B63:D63,"")</f>
        <v/>
      </c>
      <c r="C70" s="1699"/>
      <c r="D70" s="1699"/>
      <c r="E70" s="56"/>
      <c r="AH70" s="53"/>
    </row>
    <row r="71" spans="1:35" ht="15.75" customHeight="1">
      <c r="A71" s="1194"/>
      <c r="B71" s="1194"/>
      <c r="C71" s="1194"/>
      <c r="D71" s="830"/>
      <c r="E71" s="189"/>
    </row>
    <row r="72" spans="1:35">
      <c r="A72" s="1584" t="s">
        <v>282</v>
      </c>
      <c r="B72" s="1585"/>
      <c r="C72" s="1586" t="e">
        <f>_xlfn.SINGLE('Summary - SS'!#REF!)</f>
        <v>#REF!</v>
      </c>
      <c r="D72" s="1587"/>
    </row>
    <row r="87" spans="1:37">
      <c r="A87" s="49" t="s">
        <v>231</v>
      </c>
      <c r="B87" s="49"/>
      <c r="C87" s="49"/>
      <c r="D87" s="49"/>
      <c r="E87" s="49">
        <v>1</v>
      </c>
      <c r="F87" s="49">
        <v>1</v>
      </c>
      <c r="G87" s="49">
        <v>1</v>
      </c>
      <c r="H87" s="49">
        <f>E87+1</f>
        <v>2</v>
      </c>
      <c r="I87" s="49">
        <f t="shared" ref="I87:AH87" si="51">F87+1</f>
        <v>2</v>
      </c>
      <c r="J87" s="49">
        <f t="shared" si="51"/>
        <v>2</v>
      </c>
      <c r="K87" s="49">
        <f t="shared" si="51"/>
        <v>3</v>
      </c>
      <c r="L87" s="49">
        <f t="shared" si="51"/>
        <v>3</v>
      </c>
      <c r="M87" s="49">
        <f t="shared" si="51"/>
        <v>3</v>
      </c>
      <c r="N87" s="49">
        <f t="shared" si="51"/>
        <v>4</v>
      </c>
      <c r="O87" s="49">
        <f t="shared" si="51"/>
        <v>4</v>
      </c>
      <c r="P87" s="49">
        <f t="shared" si="51"/>
        <v>4</v>
      </c>
      <c r="Q87" s="49">
        <f t="shared" si="51"/>
        <v>5</v>
      </c>
      <c r="R87" s="49">
        <f t="shared" si="51"/>
        <v>5</v>
      </c>
      <c r="S87" s="49">
        <f t="shared" si="51"/>
        <v>5</v>
      </c>
      <c r="T87" s="49">
        <f t="shared" si="51"/>
        <v>6</v>
      </c>
      <c r="U87" s="49">
        <f t="shared" si="51"/>
        <v>6</v>
      </c>
      <c r="V87" s="49">
        <f t="shared" si="51"/>
        <v>6</v>
      </c>
      <c r="W87" s="49">
        <f t="shared" si="51"/>
        <v>7</v>
      </c>
      <c r="X87" s="49">
        <f t="shared" si="51"/>
        <v>7</v>
      </c>
      <c r="Y87" s="49">
        <f t="shared" si="51"/>
        <v>7</v>
      </c>
      <c r="Z87" s="49">
        <f t="shared" si="51"/>
        <v>8</v>
      </c>
      <c r="AA87" s="49">
        <f t="shared" si="51"/>
        <v>8</v>
      </c>
      <c r="AB87" s="49">
        <f t="shared" si="51"/>
        <v>8</v>
      </c>
      <c r="AC87" s="49">
        <f t="shared" si="51"/>
        <v>9</v>
      </c>
      <c r="AD87" s="49">
        <f t="shared" si="51"/>
        <v>9</v>
      </c>
      <c r="AE87" s="49">
        <f t="shared" si="51"/>
        <v>9</v>
      </c>
      <c r="AF87" s="49">
        <f t="shared" si="51"/>
        <v>10</v>
      </c>
      <c r="AG87" s="49">
        <f t="shared" si="51"/>
        <v>10</v>
      </c>
      <c r="AH87" s="49">
        <f t="shared" si="51"/>
        <v>10</v>
      </c>
      <c r="AI87" s="49">
        <f>$D$5</f>
        <v>5</v>
      </c>
      <c r="AJ87" s="49" t="e">
        <f>$D$6</f>
        <v>#REF!</v>
      </c>
      <c r="AK87" s="49" t="e">
        <f>$D$6</f>
        <v>#REF!</v>
      </c>
    </row>
    <row r="88" spans="1:37">
      <c r="A88" s="49" t="s">
        <v>232</v>
      </c>
      <c r="B88" s="49"/>
      <c r="C88" s="49"/>
      <c r="D88" s="49"/>
      <c r="E88" s="50" t="e">
        <f>'Summary - SS'!#REF!</f>
        <v>#REF!</v>
      </c>
      <c r="F88" s="50" t="e">
        <f>'Summary - SS'!#REF!</f>
        <v>#REF!</v>
      </c>
      <c r="G88" s="50">
        <f>'Summary - SS'!E80</f>
        <v>45566</v>
      </c>
      <c r="H88" s="50" t="e">
        <f>'Summary - SS'!#REF!</f>
        <v>#REF!</v>
      </c>
      <c r="I88" s="50" t="e">
        <f>'Summary - SS'!#REF!</f>
        <v>#REF!</v>
      </c>
      <c r="J88" s="50">
        <f>'Summary - SS'!F80</f>
        <v>45839</v>
      </c>
      <c r="K88" s="50" t="e">
        <f>'Summary - SS'!#REF!</f>
        <v>#REF!</v>
      </c>
      <c r="L88" s="50" t="e">
        <f>'Summary - SS'!#REF!</f>
        <v>#REF!</v>
      </c>
      <c r="M88" s="50">
        <f>'Summary - SS'!G80</f>
        <v>46204</v>
      </c>
      <c r="N88" s="50" t="e">
        <f>'Summary - SS'!#REF!</f>
        <v>#REF!</v>
      </c>
      <c r="O88" s="50" t="e">
        <f>'Summary - SS'!#REF!</f>
        <v>#REF!</v>
      </c>
      <c r="P88" s="50">
        <f>'Summary - SS'!H80</f>
        <v>46569</v>
      </c>
      <c r="Q88" s="50" t="e">
        <f>'Summary - SS'!#REF!</f>
        <v>#REF!</v>
      </c>
      <c r="R88" s="50" t="e">
        <f>'Summary - SS'!#REF!</f>
        <v>#REF!</v>
      </c>
      <c r="S88" s="50">
        <f>'Summary - SS'!I80</f>
        <v>46935</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45566</v>
      </c>
      <c r="AJ88" s="50">
        <f>$B$6</f>
        <v>45566</v>
      </c>
      <c r="AK88" s="50">
        <f>$B$6</f>
        <v>45566</v>
      </c>
    </row>
    <row r="89" spans="1:37" ht="13.5" customHeight="1">
      <c r="A89" s="49" t="s">
        <v>233</v>
      </c>
      <c r="B89" s="49"/>
      <c r="C89" s="49"/>
      <c r="D89" s="49"/>
      <c r="E89" s="50" t="e">
        <f>'Summary - SS'!#REF!</f>
        <v>#REF!</v>
      </c>
      <c r="F89" s="50" t="e">
        <f>'Summary - SS'!#REF!</f>
        <v>#REF!</v>
      </c>
      <c r="G89" s="50">
        <f>'Summary - SS'!E81</f>
        <v>45838</v>
      </c>
      <c r="H89" s="50" t="e">
        <f>'Summary - SS'!#REF!</f>
        <v>#REF!</v>
      </c>
      <c r="I89" s="50" t="e">
        <f>'Summary - SS'!#REF!</f>
        <v>#REF!</v>
      </c>
      <c r="J89" s="50">
        <f>'Summary - SS'!F81</f>
        <v>46203</v>
      </c>
      <c r="K89" s="50" t="e">
        <f>'Summary - SS'!#REF!</f>
        <v>#REF!</v>
      </c>
      <c r="L89" s="50" t="e">
        <f>'Summary - SS'!#REF!</f>
        <v>#REF!</v>
      </c>
      <c r="M89" s="50">
        <f>'Summary - SS'!G81</f>
        <v>46568</v>
      </c>
      <c r="N89" s="50" t="e">
        <f>'Summary - SS'!#REF!</f>
        <v>#REF!</v>
      </c>
      <c r="O89" s="50" t="e">
        <f>'Summary - SS'!#REF!</f>
        <v>#REF!</v>
      </c>
      <c r="P89" s="50">
        <f>'Summary - SS'!H81</f>
        <v>46934</v>
      </c>
      <c r="Q89" s="50" t="e">
        <f>'Summary - SS'!#REF!</f>
        <v>#REF!</v>
      </c>
      <c r="R89" s="50" t="e">
        <f>'Summary - SS'!#REF!</f>
        <v>#REF!</v>
      </c>
      <c r="S89" s="50">
        <f>'Summary - SS'!I81</f>
        <v>47299</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47391</v>
      </c>
      <c r="AJ89" s="50">
        <f t="shared" ref="AJ89:AK89" si="52">DATE(YEAR(AJ88)+$D$5,MONTH(AJ88),DAY(AJ88))-1</f>
        <v>47391</v>
      </c>
      <c r="AK89" s="50">
        <f t="shared" si="52"/>
        <v>47391</v>
      </c>
    </row>
    <row r="90" spans="1:37">
      <c r="A90" s="49" t="s">
        <v>220</v>
      </c>
      <c r="B90" s="49"/>
      <c r="C90" s="49"/>
      <c r="D90" s="49"/>
      <c r="E90" s="50">
        <f>$B$3</f>
        <v>0</v>
      </c>
      <c r="F90" s="50">
        <f t="shared" ref="F90:AK90" si="53">$B$3</f>
        <v>0</v>
      </c>
      <c r="G90" s="50">
        <f t="shared" si="53"/>
        <v>0</v>
      </c>
      <c r="H90" s="50">
        <f t="shared" si="53"/>
        <v>0</v>
      </c>
      <c r="I90" s="50">
        <f t="shared" si="53"/>
        <v>0</v>
      </c>
      <c r="J90" s="50">
        <f t="shared" si="53"/>
        <v>0</v>
      </c>
      <c r="K90" s="50">
        <f t="shared" si="53"/>
        <v>0</v>
      </c>
      <c r="L90" s="50">
        <f t="shared" si="53"/>
        <v>0</v>
      </c>
      <c r="M90" s="50">
        <f t="shared" si="53"/>
        <v>0</v>
      </c>
      <c r="N90" s="50">
        <f t="shared" si="53"/>
        <v>0</v>
      </c>
      <c r="O90" s="50">
        <f t="shared" si="53"/>
        <v>0</v>
      </c>
      <c r="P90" s="50">
        <f t="shared" si="53"/>
        <v>0</v>
      </c>
      <c r="Q90" s="50">
        <f t="shared" si="53"/>
        <v>0</v>
      </c>
      <c r="R90" s="50">
        <f t="shared" si="53"/>
        <v>0</v>
      </c>
      <c r="S90" s="50">
        <f t="shared" si="53"/>
        <v>0</v>
      </c>
      <c r="T90" s="50">
        <f t="shared" si="53"/>
        <v>0</v>
      </c>
      <c r="U90" s="50">
        <f t="shared" si="53"/>
        <v>0</v>
      </c>
      <c r="V90" s="50">
        <f t="shared" si="53"/>
        <v>0</v>
      </c>
      <c r="W90" s="50">
        <f t="shared" si="53"/>
        <v>0</v>
      </c>
      <c r="X90" s="50">
        <f t="shared" si="53"/>
        <v>0</v>
      </c>
      <c r="Y90" s="50">
        <f t="shared" si="53"/>
        <v>0</v>
      </c>
      <c r="Z90" s="50">
        <f t="shared" si="53"/>
        <v>0</v>
      </c>
      <c r="AA90" s="50">
        <f t="shared" si="53"/>
        <v>0</v>
      </c>
      <c r="AB90" s="50">
        <f t="shared" si="53"/>
        <v>0</v>
      </c>
      <c r="AC90" s="50">
        <f t="shared" si="53"/>
        <v>0</v>
      </c>
      <c r="AD90" s="50">
        <f t="shared" si="53"/>
        <v>0</v>
      </c>
      <c r="AE90" s="50">
        <f t="shared" si="53"/>
        <v>0</v>
      </c>
      <c r="AF90" s="50">
        <f t="shared" si="53"/>
        <v>0</v>
      </c>
      <c r="AG90" s="50">
        <f t="shared" si="53"/>
        <v>0</v>
      </c>
      <c r="AH90" s="50">
        <f t="shared" si="53"/>
        <v>0</v>
      </c>
      <c r="AI90" s="50">
        <f t="shared" si="53"/>
        <v>0</v>
      </c>
      <c r="AJ90" s="50">
        <f t="shared" si="53"/>
        <v>0</v>
      </c>
      <c r="AK90" s="50">
        <f t="shared" si="53"/>
        <v>0</v>
      </c>
    </row>
    <row r="91" spans="1:37">
      <c r="A91" s="51" t="s">
        <v>234</v>
      </c>
      <c r="B91" s="51"/>
      <c r="C91" s="51"/>
      <c r="D91" s="51"/>
      <c r="E91" s="51" t="e">
        <f>IF((AND(E87&gt;$D$5,E87&lt;=$D$6)),E87-$D$5,0)</f>
        <v>#REF!</v>
      </c>
      <c r="F91" s="51" t="e">
        <f t="shared" ref="F91:AH91" si="54">IF((AND(F87&gt;$D$5,F87&lt;=$D$6)),F87-$D$5,0)</f>
        <v>#REF!</v>
      </c>
      <c r="G91" s="51" t="e">
        <f t="shared" si="54"/>
        <v>#REF!</v>
      </c>
      <c r="H91" s="51" t="e">
        <f t="shared" si="54"/>
        <v>#REF!</v>
      </c>
      <c r="I91" s="51" t="e">
        <f t="shared" si="54"/>
        <v>#REF!</v>
      </c>
      <c r="J91" s="51" t="e">
        <f t="shared" si="54"/>
        <v>#REF!</v>
      </c>
      <c r="K91" s="51" t="e">
        <f t="shared" si="54"/>
        <v>#REF!</v>
      </c>
      <c r="L91" s="51" t="e">
        <f t="shared" si="54"/>
        <v>#REF!</v>
      </c>
      <c r="M91" s="51" t="e">
        <f t="shared" si="54"/>
        <v>#REF!</v>
      </c>
      <c r="N91" s="51" t="e">
        <f t="shared" si="54"/>
        <v>#REF!</v>
      </c>
      <c r="O91" s="51" t="e">
        <f t="shared" si="54"/>
        <v>#REF!</v>
      </c>
      <c r="P91" s="51" t="e">
        <f t="shared" si="54"/>
        <v>#REF!</v>
      </c>
      <c r="Q91" s="51" t="e">
        <f t="shared" si="54"/>
        <v>#REF!</v>
      </c>
      <c r="R91" s="51" t="e">
        <f t="shared" si="54"/>
        <v>#REF!</v>
      </c>
      <c r="S91" s="51" t="e">
        <f t="shared" si="54"/>
        <v>#REF!</v>
      </c>
      <c r="T91" s="51" t="e">
        <f t="shared" si="54"/>
        <v>#REF!</v>
      </c>
      <c r="U91" s="51" t="e">
        <f t="shared" si="54"/>
        <v>#REF!</v>
      </c>
      <c r="V91" s="51" t="e">
        <f t="shared" si="54"/>
        <v>#REF!</v>
      </c>
      <c r="W91" s="51" t="e">
        <f t="shared" si="54"/>
        <v>#REF!</v>
      </c>
      <c r="X91" s="51" t="e">
        <f t="shared" si="54"/>
        <v>#REF!</v>
      </c>
      <c r="Y91" s="51" t="e">
        <f t="shared" si="54"/>
        <v>#REF!</v>
      </c>
      <c r="Z91" s="51" t="e">
        <f t="shared" si="54"/>
        <v>#REF!</v>
      </c>
      <c r="AA91" s="51" t="e">
        <f t="shared" si="54"/>
        <v>#REF!</v>
      </c>
      <c r="AB91" s="51" t="e">
        <f t="shared" si="54"/>
        <v>#REF!</v>
      </c>
      <c r="AC91" s="51" t="e">
        <f t="shared" si="54"/>
        <v>#REF!</v>
      </c>
      <c r="AD91" s="51" t="e">
        <f t="shared" si="54"/>
        <v>#REF!</v>
      </c>
      <c r="AE91" s="51" t="e">
        <f t="shared" si="54"/>
        <v>#REF!</v>
      </c>
      <c r="AF91" s="51" t="e">
        <f t="shared" si="54"/>
        <v>#REF!</v>
      </c>
      <c r="AG91" s="51" t="e">
        <f t="shared" si="54"/>
        <v>#REF!</v>
      </c>
      <c r="AH91" s="51" t="e">
        <f t="shared" si="54"/>
        <v>#REF!</v>
      </c>
    </row>
    <row r="92" spans="1:37">
      <c r="AI92" s="33" t="str">
        <f>TEXT($B$5,"m/d/yyyy")</f>
        <v>10/1/2024</v>
      </c>
      <c r="AJ92" s="33" t="str">
        <f>TEXT($B$6,"m/d/yyyy")</f>
        <v>10/1/2024</v>
      </c>
      <c r="AK92" s="33" t="str">
        <f>TEXT($B$6,"m/d/yyyy")</f>
        <v>10/1/2024</v>
      </c>
    </row>
    <row r="93" spans="1:37">
      <c r="AI93" s="33" t="str">
        <f>TEXT($C$5,"m/d/yyyy")</f>
        <v>6/30/2029</v>
      </c>
      <c r="AJ93" s="33" t="str">
        <f t="shared" ref="AJ93:AK93" si="55">TEXT($C$5,"m/d/yyyy")</f>
        <v>6/30/2029</v>
      </c>
      <c r="AK93" s="33" t="str">
        <f t="shared" si="55"/>
        <v>6/30/2029</v>
      </c>
    </row>
  </sheetData>
  <sheetProtection formatCells="0" formatColumns="0" formatRows="0" insertHyperlinks="0" sort="0" autoFilter="0" pivotTables="0"/>
  <mergeCells count="80">
    <mergeCell ref="A72:B72"/>
    <mergeCell ref="C72:D72"/>
    <mergeCell ref="A58:D58"/>
    <mergeCell ref="A59:D59"/>
    <mergeCell ref="A60:D60"/>
    <mergeCell ref="A61:D61"/>
    <mergeCell ref="A62:D62"/>
    <mergeCell ref="A63:D63"/>
    <mergeCell ref="B67:D67"/>
    <mergeCell ref="B68:D68"/>
    <mergeCell ref="B69:D69"/>
    <mergeCell ref="B70:D70"/>
    <mergeCell ref="A71:C71"/>
    <mergeCell ref="A57:D57"/>
    <mergeCell ref="A46:D46"/>
    <mergeCell ref="A47:D47"/>
    <mergeCell ref="A48:D48"/>
    <mergeCell ref="A49:D49"/>
    <mergeCell ref="A50:D50"/>
    <mergeCell ref="A51:D51"/>
    <mergeCell ref="A52:D52"/>
    <mergeCell ref="A53:D53"/>
    <mergeCell ref="A54:D54"/>
    <mergeCell ref="A55:D55"/>
    <mergeCell ref="A56:D56"/>
    <mergeCell ref="A45:D45"/>
    <mergeCell ref="A34:D34"/>
    <mergeCell ref="A35:D35"/>
    <mergeCell ref="A36:D36"/>
    <mergeCell ref="A37:D37"/>
    <mergeCell ref="A38:D38"/>
    <mergeCell ref="A39:D39"/>
    <mergeCell ref="A40:D40"/>
    <mergeCell ref="A41:D41"/>
    <mergeCell ref="A42:D42"/>
    <mergeCell ref="A43:D43"/>
    <mergeCell ref="A44:D44"/>
    <mergeCell ref="A33:D33"/>
    <mergeCell ref="A22:D22"/>
    <mergeCell ref="A23:D23"/>
    <mergeCell ref="A24:D24"/>
    <mergeCell ref="A25:D25"/>
    <mergeCell ref="A26:D26"/>
    <mergeCell ref="A27:D27"/>
    <mergeCell ref="A28:D28"/>
    <mergeCell ref="A29:D29"/>
    <mergeCell ref="A30:D30"/>
    <mergeCell ref="A31:D31"/>
    <mergeCell ref="A32:D32"/>
    <mergeCell ref="T17:V17"/>
    <mergeCell ref="W17:Y17"/>
    <mergeCell ref="Z17:AB17"/>
    <mergeCell ref="AC17:AE17"/>
    <mergeCell ref="AF17:AH17"/>
    <mergeCell ref="H18:J18"/>
    <mergeCell ref="K18:M18"/>
    <mergeCell ref="N18:P18"/>
    <mergeCell ref="Q18:S18"/>
    <mergeCell ref="AI18:AK18"/>
    <mergeCell ref="T18:V18"/>
    <mergeCell ref="W18:Y18"/>
    <mergeCell ref="Z18:AB18"/>
    <mergeCell ref="AC18:AE18"/>
    <mergeCell ref="AF18:AH18"/>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s>
  <conditionalFormatting sqref="B7:B9 B11:B12">
    <cfRule type="containsBlanks" dxfId="115" priority="18">
      <formula>LEN(TRIM(B7))=0</formula>
    </cfRule>
  </conditionalFormatting>
  <conditionalFormatting sqref="B16">
    <cfRule type="containsBlanks" dxfId="114" priority="17">
      <formula>LEN(TRIM(B16))=0</formula>
    </cfRule>
  </conditionalFormatting>
  <conditionalFormatting sqref="B15:C15">
    <cfRule type="cellIs" dxfId="113" priority="12" operator="lessThan">
      <formula>0</formula>
    </cfRule>
  </conditionalFormatting>
  <conditionalFormatting sqref="B10:D10">
    <cfRule type="cellIs" dxfId="112" priority="5" operator="equal">
      <formula>"New Agreement"</formula>
    </cfRule>
    <cfRule type="cellIs" dxfId="111" priority="6" stopIfTrue="1" operator="equal">
      <formula>"Amendment"</formula>
    </cfRule>
    <cfRule type="cellIs" dxfId="110" priority="7" operator="equal">
      <formula>"Modification"</formula>
    </cfRule>
    <cfRule type="cellIs" dxfId="109" priority="8" operator="equal">
      <formula>"Revision"</formula>
    </cfRule>
    <cfRule type="containsBlanks" dxfId="108" priority="9">
      <formula>LEN(TRIM(B10))=0</formula>
    </cfRule>
  </conditionalFormatting>
  <conditionalFormatting sqref="E26 G26:H26 J26:K26 M26:N26 P26:Q26 S26:T26 V26:W26 Y26:Z26 AB26:AC26 AE26:AF26 AH26">
    <cfRule type="containsBlanks" dxfId="107" priority="16">
      <formula>LEN(TRIM(E26))=0</formula>
    </cfRule>
  </conditionalFormatting>
  <conditionalFormatting sqref="E30 G30:H30 J30:K30 M30:N30 P30:Q30 S30:T30 V30:W30 Y30:Z30 AB30:AC30 AE30:AF30 AH30">
    <cfRule type="containsBlanks" dxfId="106" priority="14">
      <formula>LEN(TRIM(E30))=0</formula>
    </cfRule>
  </conditionalFormatting>
  <conditionalFormatting sqref="E18:AH22">
    <cfRule type="expression" dxfId="105" priority="2">
      <formula>E$87&gt;$D$6</formula>
    </cfRule>
  </conditionalFormatting>
  <conditionalFormatting sqref="E20:AH53">
    <cfRule type="expression" dxfId="104" priority="1">
      <formula>E$90&gt;E$89</formula>
    </cfRule>
  </conditionalFormatting>
  <conditionalFormatting sqref="E23:AH63">
    <cfRule type="expression" dxfId="103" priority="23">
      <formula>E$87&gt;$D$6</formula>
    </cfRule>
  </conditionalFormatting>
  <conditionalFormatting sqref="E30:AH30">
    <cfRule type="expression" dxfId="102" priority="13">
      <formula>COUNTIF($A$34:$D$53,"*HUD*")=0</formula>
    </cfRule>
  </conditionalFormatting>
  <conditionalFormatting sqref="E54:AH63">
    <cfRule type="expression" dxfId="101" priority="22">
      <formula>E$90&gt;E$89</formula>
    </cfRule>
  </conditionalFormatting>
  <conditionalFormatting sqref="E63:AK63">
    <cfRule type="cellIs" dxfId="100" priority="19" operator="notBetween">
      <formula>-2</formula>
      <formula>2</formula>
    </cfRule>
  </conditionalFormatting>
  <conditionalFormatting sqref="F21 I21 L21 O21 F23:F25 I23:I25 L23:L25 O23:O25 R23:R25 U23:U25 X23:X25 AA23:AA25 AD23:AD25 AG23:AG25 AJ23:AJ25 AJ28:AJ61">
    <cfRule type="cellIs" dxfId="99" priority="21" operator="notEqual">
      <formula>0</formula>
    </cfRule>
  </conditionalFormatting>
  <conditionalFormatting sqref="F28:F62 I28:I62 L28:L62 O28:O62 R28:R62 U28:U62 X28:X62 AA28:AA62 AD28:AD62 AG28:AG62">
    <cfRule type="cellIs" dxfId="98" priority="15" operator="notEqual">
      <formula>0</formula>
    </cfRule>
  </conditionalFormatting>
  <conditionalFormatting sqref="Q32:Q33">
    <cfRule type="cellIs" dxfId="97" priority="3" operator="notEqual">
      <formula>0</formula>
    </cfRule>
  </conditionalFormatting>
  <conditionalFormatting sqref="Q54:Q55">
    <cfRule type="cellIs" dxfId="96" priority="4" operator="notEqual">
      <formula>0</formula>
    </cfRule>
  </conditionalFormatting>
  <conditionalFormatting sqref="AJ62:AJ63 F63 I63 L63 O63 R63 U63 X63 AA63 AD63 AG63">
    <cfRule type="cellIs" dxfId="95"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FDF8D2-A39B-49A0-B55F-610D4406C006}">
          <x14:formula1>
            <xm:f>'Dropdown Lists'!$C$2:$C$6</xm:f>
          </x14:formula1>
          <xm:sqref>B10:D10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A90-A6C1-448A-8210-047E21F6C1B7}">
  <sheetPr>
    <tabColor rgb="FF99CCFF"/>
    <pageSetUpPr fitToPage="1"/>
  </sheetPr>
  <dimension ref="A1:DH566"/>
  <sheetViews>
    <sheetView showGridLines="0" showZeros="0" zoomScale="85" zoomScaleNormal="85" workbookViewId="0">
      <pane xSplit="2" ySplit="8" topLeftCell="C9"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51" customWidth="1"/>
    <col min="2" max="2" width="44.453125" style="293" customWidth="1"/>
    <col min="3" max="3" width="14.7265625" style="251" customWidth="1" outlineLevel="1"/>
    <col min="4" max="5" width="11" style="251" customWidth="1" outlineLevel="1"/>
    <col min="6" max="6" width="11" style="251" customWidth="1"/>
    <col min="7" max="7" width="15.7265625" style="251" customWidth="1" outlineLevel="1"/>
    <col min="8" max="8" width="15.7265625" style="292" customWidth="1" outlineLevel="1"/>
    <col min="9" max="9" width="15.7265625" style="251" customWidth="1"/>
    <col min="10" max="10" width="15.7265625" style="251" customWidth="1" outlineLevel="1"/>
    <col min="11" max="12" width="11" style="251" customWidth="1" outlineLevel="1"/>
    <col min="13" max="13" width="11" style="251" customWidth="1"/>
    <col min="14" max="14" width="15.7265625" style="251" customWidth="1" outlineLevel="1"/>
    <col min="15" max="15" width="15.7265625" style="292" customWidth="1" outlineLevel="1"/>
    <col min="16" max="16" width="15.7265625" style="251" customWidth="1"/>
    <col min="17" max="17" width="15.7265625" style="251" customWidth="1" outlineLevel="1"/>
    <col min="18" max="19" width="11" style="251" customWidth="1" outlineLevel="1"/>
    <col min="20" max="20" width="11" style="251" customWidth="1"/>
    <col min="21" max="21" width="15.7265625" style="251" customWidth="1" outlineLevel="1"/>
    <col min="22" max="22" width="15.7265625" style="292" customWidth="1" outlineLevel="1"/>
    <col min="23" max="23" width="15.7265625" style="251" customWidth="1"/>
    <col min="24" max="24" width="15.7265625" style="251" customWidth="1" outlineLevel="1"/>
    <col min="25" max="26" width="11" style="251" customWidth="1" outlineLevel="1"/>
    <col min="27" max="27" width="11" style="251" customWidth="1"/>
    <col min="28" max="28" width="15.7265625" style="251" customWidth="1" outlineLevel="1"/>
    <col min="29" max="29" width="15.7265625" style="292" customWidth="1" outlineLevel="1"/>
    <col min="30" max="30" width="15.7265625" style="251" customWidth="1"/>
    <col min="31" max="31" width="15.7265625" style="251" customWidth="1" outlineLevel="1"/>
    <col min="32" max="33" width="11" style="251" customWidth="1" outlineLevel="1"/>
    <col min="34" max="34" width="11" style="251" customWidth="1"/>
    <col min="35" max="35" width="15.7265625" style="251" customWidth="1" outlineLevel="1"/>
    <col min="36" max="36" width="15.7265625" style="292" customWidth="1" outlineLevel="1"/>
    <col min="37" max="37" width="15.7265625" style="251" customWidth="1"/>
    <col min="38" max="38" width="15.7265625" style="251" customWidth="1" outlineLevel="1"/>
    <col min="39" max="40" width="11" style="251" customWidth="1" outlineLevel="1"/>
    <col min="41" max="41" width="11" style="251" customWidth="1"/>
    <col min="42" max="42" width="15.7265625" style="251" customWidth="1" outlineLevel="1"/>
    <col min="43" max="43" width="15.7265625" style="292" customWidth="1" outlineLevel="1"/>
    <col min="44" max="44" width="15.7265625" style="251" customWidth="1"/>
    <col min="45" max="45" width="15.7265625" style="251" customWidth="1" outlineLevel="1"/>
    <col min="46" max="47" width="11" style="251" customWidth="1" outlineLevel="1"/>
    <col min="48" max="48" width="11" style="251" customWidth="1"/>
    <col min="49" max="49" width="15.7265625" style="251" customWidth="1" outlineLevel="1"/>
    <col min="50" max="50" width="15.7265625" style="292" customWidth="1" outlineLevel="1"/>
    <col min="51" max="51" width="15.7265625" style="251" customWidth="1"/>
    <col min="52" max="52" width="15.7265625" style="251" customWidth="1" outlineLevel="1"/>
    <col min="53" max="54" width="11" style="251" customWidth="1" outlineLevel="1"/>
    <col min="55" max="55" width="11" style="251" customWidth="1"/>
    <col min="56" max="56" width="15.7265625" style="251" customWidth="1" outlineLevel="1"/>
    <col min="57" max="57" width="15.7265625" style="292" customWidth="1" outlineLevel="1"/>
    <col min="58" max="58" width="15.7265625" style="251" customWidth="1"/>
    <col min="59" max="59" width="15.7265625" style="251" customWidth="1" outlineLevel="1"/>
    <col min="60" max="61" width="11" style="251" customWidth="1" outlineLevel="1"/>
    <col min="62" max="62" width="11" style="251" customWidth="1"/>
    <col min="63" max="63" width="15.7265625" style="251" customWidth="1" outlineLevel="1"/>
    <col min="64" max="64" width="15.7265625" style="292" customWidth="1" outlineLevel="1"/>
    <col min="65" max="65" width="15.7265625" style="251" customWidth="1"/>
    <col min="66" max="66" width="15.7265625" style="56" customWidth="1" outlineLevel="1"/>
    <col min="67" max="67" width="12.54296875" style="56" customWidth="1" outlineLevel="1"/>
    <col min="68" max="68" width="9.7265625" style="66" customWidth="1" outlineLevel="1"/>
    <col min="69" max="69" width="10.26953125" style="251" customWidth="1"/>
    <col min="70" max="71" width="17.7265625" style="251" customWidth="1" outlineLevel="1"/>
    <col min="72" max="72" width="17.7265625" style="251" customWidth="1"/>
    <col min="73" max="74" width="17.7265625" style="251" customWidth="1" outlineLevel="1"/>
    <col min="75" max="105" width="17.7265625" style="251" customWidth="1"/>
    <col min="106" max="16384" width="17.7265625" style="251"/>
  </cols>
  <sheetData>
    <row r="1" spans="1:112" s="56" customFormat="1">
      <c r="A1" s="63" t="str">
        <f>'Summary (9)'!A1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(9)'!B3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(9)'!A7</f>
        <v>Provider Name</v>
      </c>
      <c r="B4" s="579">
        <f>'Summary (9)'!B7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(9)'!A8</f>
        <v>Program</v>
      </c>
      <c r="B5" s="579" t="str">
        <f>'Summary (9)'!B8</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(9)'!A9</f>
        <v>F$P Contract ID#</v>
      </c>
      <c r="B6" s="507" t="e">
        <f>'Summary (9)'!B9</f>
        <v>#REF!</v>
      </c>
      <c r="AB6" s="651"/>
      <c r="BN6" s="1588"/>
      <c r="BO6" s="1588"/>
      <c r="BP6" s="1588"/>
    </row>
    <row r="7" spans="1:112" s="70" customFormat="1">
      <c r="A7" s="229" t="s">
        <v>283</v>
      </c>
      <c r="B7" s="673">
        <f>'Summary (9)'!B12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 thickBot="1">
      <c r="A9" s="251"/>
      <c r="B9" s="134"/>
      <c r="C9" s="1589" t="e">
        <f>'Summary (9)'!H17</f>
        <v>#REF!</v>
      </c>
      <c r="D9" s="1589"/>
      <c r="E9" s="1589"/>
      <c r="F9" s="1589"/>
      <c r="G9" s="1589"/>
      <c r="H9" s="1589"/>
      <c r="I9" s="1589"/>
      <c r="J9" s="1589" t="e">
        <f>'Summary (9)'!K17</f>
        <v>#REF!</v>
      </c>
      <c r="K9" s="1589"/>
      <c r="L9" s="1589"/>
      <c r="M9" s="1589"/>
      <c r="N9" s="1589"/>
      <c r="O9" s="1589"/>
      <c r="P9" s="1589"/>
      <c r="Q9" s="1589" t="e">
        <f>'Summary (9)'!N17</f>
        <v>#REF!</v>
      </c>
      <c r="R9" s="1589"/>
      <c r="S9" s="1589"/>
      <c r="T9" s="1589"/>
      <c r="U9" s="1589"/>
      <c r="V9" s="1589"/>
      <c r="W9" s="1589"/>
      <c r="X9" s="1589" t="e">
        <f>'Summary (9)'!Q17</f>
        <v>#REF!</v>
      </c>
      <c r="Y9" s="1589"/>
      <c r="Z9" s="1589"/>
      <c r="AA9" s="1589"/>
      <c r="AB9" s="1589"/>
      <c r="AC9" s="1589"/>
      <c r="AD9" s="1589"/>
      <c r="AE9" s="1589" t="e">
        <f>'Summary (9)'!T17</f>
        <v>#REF!</v>
      </c>
      <c r="AF9" s="1589"/>
      <c r="AG9" s="1589"/>
      <c r="AH9" s="1589"/>
      <c r="AI9" s="1589"/>
      <c r="AJ9" s="1589"/>
      <c r="AK9" s="1589"/>
      <c r="AL9" s="1589" t="e">
        <f>'Summary (9)'!W17</f>
        <v>#REF!</v>
      </c>
      <c r="AM9" s="1589"/>
      <c r="AN9" s="1589"/>
      <c r="AO9" s="1589"/>
      <c r="AP9" s="1589"/>
      <c r="AQ9" s="1589"/>
      <c r="AR9" s="1589"/>
      <c r="AS9" s="1589" t="e">
        <f>'Summary (9)'!Z17</f>
        <v>#REF!</v>
      </c>
      <c r="AT9" s="1589"/>
      <c r="AU9" s="1589"/>
      <c r="AV9" s="1589"/>
      <c r="AW9" s="1589"/>
      <c r="AX9" s="1589"/>
      <c r="AY9" s="1589"/>
      <c r="AZ9" s="1589" t="e">
        <f>'Summary (9)'!AC17</f>
        <v>#REF!</v>
      </c>
      <c r="BA9" s="1589"/>
      <c r="BB9" s="1589"/>
      <c r="BC9" s="1589"/>
      <c r="BD9" s="1589"/>
      <c r="BE9" s="1589"/>
      <c r="BF9" s="1589"/>
      <c r="BG9" s="1589" t="e">
        <f>'Summary (9)'!AF17</f>
        <v>#REF!</v>
      </c>
      <c r="BH9" s="1589"/>
      <c r="BI9" s="1589"/>
      <c r="BJ9" s="1589"/>
      <c r="BK9" s="1589"/>
      <c r="BL9" s="1589"/>
      <c r="BM9" s="1589"/>
      <c r="BN9" s="1589">
        <f>'Summary (9)'!AM17</f>
        <v>0</v>
      </c>
      <c r="BO9" s="1589"/>
      <c r="BP9" s="1589"/>
      <c r="BQ9" s="1589"/>
      <c r="BR9" s="1589"/>
      <c r="BS9" s="1589"/>
      <c r="BT9" s="1589"/>
    </row>
    <row r="10" spans="1:112" ht="18" customHeight="1">
      <c r="A10" s="1392"/>
      <c r="B10" s="1393"/>
      <c r="C10" s="1410" t="s">
        <v>237</v>
      </c>
      <c r="D10" s="1411"/>
      <c r="E10" s="1411"/>
      <c r="F10" s="1411"/>
      <c r="G10" s="1411"/>
      <c r="H10" s="1411"/>
      <c r="I10" s="1412"/>
      <c r="J10" s="1380" t="s">
        <v>238</v>
      </c>
      <c r="K10" s="1381"/>
      <c r="L10" s="1381"/>
      <c r="M10" s="1381"/>
      <c r="N10" s="1381"/>
      <c r="O10" s="1381"/>
      <c r="P10" s="1382"/>
      <c r="Q10" s="1407" t="s">
        <v>239</v>
      </c>
      <c r="R10" s="1408"/>
      <c r="S10" s="1408"/>
      <c r="T10" s="1408"/>
      <c r="U10" s="1408"/>
      <c r="V10" s="1408"/>
      <c r="W10" s="1409"/>
      <c r="X10" s="1424" t="s">
        <v>240</v>
      </c>
      <c r="Y10" s="1425"/>
      <c r="Z10" s="1425"/>
      <c r="AA10" s="1425"/>
      <c r="AB10" s="1425"/>
      <c r="AC10" s="1425"/>
      <c r="AD10" s="1426"/>
      <c r="AE10" s="1427" t="s">
        <v>241</v>
      </c>
      <c r="AF10" s="1428"/>
      <c r="AG10" s="1428"/>
      <c r="AH10" s="1428"/>
      <c r="AI10" s="1428"/>
      <c r="AJ10" s="1428"/>
      <c r="AK10" s="1429"/>
      <c r="AL10" s="1495" t="s">
        <v>242</v>
      </c>
      <c r="AM10" s="1496"/>
      <c r="AN10" s="1496"/>
      <c r="AO10" s="1496"/>
      <c r="AP10" s="1496"/>
      <c r="AQ10" s="1496"/>
      <c r="AR10" s="1497"/>
      <c r="AS10" s="1498" t="s">
        <v>243</v>
      </c>
      <c r="AT10" s="1499"/>
      <c r="AU10" s="1499"/>
      <c r="AV10" s="1499"/>
      <c r="AW10" s="1499"/>
      <c r="AX10" s="1499"/>
      <c r="AY10" s="1500"/>
      <c r="AZ10" s="1501" t="s">
        <v>244</v>
      </c>
      <c r="BA10" s="1502"/>
      <c r="BB10" s="1502"/>
      <c r="BC10" s="1502"/>
      <c r="BD10" s="1502"/>
      <c r="BE10" s="1502"/>
      <c r="BF10" s="1503"/>
      <c r="BG10" s="1504" t="s">
        <v>245</v>
      </c>
      <c r="BH10" s="1505"/>
      <c r="BI10" s="1505"/>
      <c r="BJ10" s="1505"/>
      <c r="BK10" s="1505"/>
      <c r="BL10" s="1505"/>
      <c r="BM10" s="1506"/>
      <c r="BN10" s="1487" t="s">
        <v>246</v>
      </c>
      <c r="BO10" s="1488"/>
      <c r="BP10" s="1488"/>
      <c r="BQ10" s="1488"/>
      <c r="BR10" s="1488"/>
      <c r="BS10" s="1488"/>
      <c r="BT10" s="1488"/>
      <c r="BU10" s="1590" t="s">
        <v>259</v>
      </c>
      <c r="BV10" s="1591"/>
      <c r="BW10" s="1592"/>
    </row>
    <row r="11" spans="1:112" s="296" customFormat="1" ht="31.5" customHeight="1">
      <c r="A11" s="1394"/>
      <c r="B11" s="1395"/>
      <c r="C11" s="1374" t="s">
        <v>312</v>
      </c>
      <c r="D11" s="1375"/>
      <c r="E11" s="1368" t="s">
        <v>313</v>
      </c>
      <c r="F11" s="1369"/>
      <c r="G11" s="98" t="e">
        <f>'Summary (9)'!E19</f>
        <v>#REF!</v>
      </c>
      <c r="H11" s="316" t="e">
        <f>'Summary (9)'!F19</f>
        <v>#REF!</v>
      </c>
      <c r="I11" s="135" t="e">
        <f>'Summary (9)'!G19</f>
        <v>#REF!</v>
      </c>
      <c r="J11" s="1383" t="s">
        <v>312</v>
      </c>
      <c r="K11" s="1384"/>
      <c r="L11" s="1389" t="s">
        <v>313</v>
      </c>
      <c r="M11" s="1384"/>
      <c r="N11" s="99" t="e">
        <f>'Summary (9)'!H19</f>
        <v>#REF!</v>
      </c>
      <c r="O11" s="317" t="e">
        <f>'Summary (9)'!I19</f>
        <v>#REF!</v>
      </c>
      <c r="P11" s="142" t="e">
        <f>'Summary (9)'!J19</f>
        <v>#REF!</v>
      </c>
      <c r="Q11" s="1413" t="s">
        <v>312</v>
      </c>
      <c r="R11" s="1414"/>
      <c r="S11" s="1419" t="s">
        <v>313</v>
      </c>
      <c r="T11" s="1414"/>
      <c r="U11" s="100" t="e">
        <f>'Summary (9)'!K19</f>
        <v>#REF!</v>
      </c>
      <c r="V11" s="318" t="e">
        <f>'Summary (9)'!L19</f>
        <v>#REF!</v>
      </c>
      <c r="W11" s="145" t="e">
        <f>'Summary (9)'!M19</f>
        <v>#REF!</v>
      </c>
      <c r="X11" s="1362" t="s">
        <v>312</v>
      </c>
      <c r="Y11" s="1363"/>
      <c r="Z11" s="1404" t="s">
        <v>313</v>
      </c>
      <c r="AA11" s="1363"/>
      <c r="AB11" s="101" t="e">
        <f>'Summary (9)'!N19</f>
        <v>#REF!</v>
      </c>
      <c r="AC11" s="319" t="e">
        <f>'Summary (9)'!O19</f>
        <v>#REF!</v>
      </c>
      <c r="AD11" s="148" t="e">
        <f>'Summary (9)'!P19</f>
        <v>#REF!</v>
      </c>
      <c r="AE11" s="1430" t="s">
        <v>312</v>
      </c>
      <c r="AF11" s="1431"/>
      <c r="AG11" s="1436" t="s">
        <v>313</v>
      </c>
      <c r="AH11" s="1431"/>
      <c r="AI11" s="821" t="e">
        <f>'Summary (9)'!Q19</f>
        <v>#REF!</v>
      </c>
      <c r="AJ11" s="320" t="e">
        <f>'Summary (9)'!R19</f>
        <v>#REF!</v>
      </c>
      <c r="AK11" s="151" t="e">
        <f>'Summary (9)'!S19</f>
        <v>#REF!</v>
      </c>
      <c r="AL11" s="1509" t="s">
        <v>312</v>
      </c>
      <c r="AM11" s="1510"/>
      <c r="AN11" s="1524" t="s">
        <v>313</v>
      </c>
      <c r="AO11" s="1510"/>
      <c r="AP11" s="820" t="e">
        <f>'Summary (9)'!T19</f>
        <v>#REF!</v>
      </c>
      <c r="AQ11" s="321" t="e">
        <f>'Summary (9)'!U19</f>
        <v>#REF!</v>
      </c>
      <c r="AR11" s="154" t="e">
        <f>'Summary (9)'!V19</f>
        <v>#REF!</v>
      </c>
      <c r="AS11" s="1527" t="s">
        <v>312</v>
      </c>
      <c r="AT11" s="1528"/>
      <c r="AU11" s="1533" t="s">
        <v>313</v>
      </c>
      <c r="AV11" s="1528"/>
      <c r="AW11" s="818" t="e">
        <f>'Summary (9)'!W19</f>
        <v>#REF!</v>
      </c>
      <c r="AX11" s="322" t="e">
        <f>'Summary (9)'!X19</f>
        <v>#REF!</v>
      </c>
      <c r="AY11" s="157" t="e">
        <f>'Summary (9)'!Y19</f>
        <v>#REF!</v>
      </c>
      <c r="AZ11" s="1536" t="s">
        <v>312</v>
      </c>
      <c r="BA11" s="1537"/>
      <c r="BB11" s="1542" t="s">
        <v>313</v>
      </c>
      <c r="BC11" s="1537"/>
      <c r="BD11" s="823" t="e">
        <f>'Summary (9)'!Z19</f>
        <v>#REF!</v>
      </c>
      <c r="BE11" s="323" t="e">
        <f>'Summary (9)'!AA19</f>
        <v>#REF!</v>
      </c>
      <c r="BF11" s="160" t="e">
        <f>'Summary (9)'!AB19</f>
        <v>#REF!</v>
      </c>
      <c r="BG11" s="1545" t="s">
        <v>312</v>
      </c>
      <c r="BH11" s="1490"/>
      <c r="BI11" s="1489" t="s">
        <v>313</v>
      </c>
      <c r="BJ11" s="1490"/>
      <c r="BK11" s="824" t="e">
        <f>'Summary (9)'!AC19</f>
        <v>#REF!</v>
      </c>
      <c r="BL11" s="324" t="e">
        <f>'Summary (9)'!AD19</f>
        <v>#REF!</v>
      </c>
      <c r="BM11" s="163" t="e">
        <f>'Summary (9)'!AE19</f>
        <v>#REF!</v>
      </c>
      <c r="BN11" s="1515" t="s">
        <v>312</v>
      </c>
      <c r="BO11" s="1516"/>
      <c r="BP11" s="1521" t="s">
        <v>313</v>
      </c>
      <c r="BQ11" s="1516"/>
      <c r="BR11" s="110" t="e">
        <f>'Summary (9)'!AF19</f>
        <v>#REF!</v>
      </c>
      <c r="BS11" s="325" t="e">
        <f>'Summary (9)'!AG19</f>
        <v>#REF!</v>
      </c>
      <c r="BT11" s="692" t="e">
        <f>'Summary (9)'!AH19</f>
        <v>#REF!</v>
      </c>
      <c r="BU11" s="670" t="str">
        <f>'Summary (9)'!AI19</f>
        <v>10/1/2024 - 6/30/2029</v>
      </c>
      <c r="BV11" s="695" t="str">
        <f>'Summary (9)'!AJ19</f>
        <v>10/1/2024 - 6/30/2029</v>
      </c>
      <c r="BW11" s="696" t="str">
        <f>'Summary (9)'!AK19</f>
        <v>10/1/2024 - 6/30/2029</v>
      </c>
    </row>
    <row r="12" spans="1:112" s="296" customFormat="1">
      <c r="A12" s="1394"/>
      <c r="B12" s="1395"/>
      <c r="C12" s="1376"/>
      <c r="D12" s="1377"/>
      <c r="E12" s="1370"/>
      <c r="F12" s="1371"/>
      <c r="G12" s="98" t="e">
        <f>'Summary (9)'!E20</f>
        <v>#REF!</v>
      </c>
      <c r="H12" s="316" t="e">
        <f>'Summary (9)'!F20</f>
        <v>#REF!</v>
      </c>
      <c r="I12" s="135" t="str">
        <f>'Summary (9)'!G20</f>
        <v>12 Months</v>
      </c>
      <c r="J12" s="1385"/>
      <c r="K12" s="1386"/>
      <c r="L12" s="1390"/>
      <c r="M12" s="1386"/>
      <c r="N12" s="99" t="e">
        <f>'Summary (9)'!H20</f>
        <v>#REF!</v>
      </c>
      <c r="O12" s="317" t="e">
        <f>'Summary (9)'!I20</f>
        <v>#REF!</v>
      </c>
      <c r="P12" s="142" t="str">
        <f>'Summary (9)'!J20</f>
        <v>12 Months</v>
      </c>
      <c r="Q12" s="1415"/>
      <c r="R12" s="1416"/>
      <c r="S12" s="1420"/>
      <c r="T12" s="1416"/>
      <c r="U12" s="100" t="e">
        <f>'Summary (9)'!K20</f>
        <v>#REF!</v>
      </c>
      <c r="V12" s="318" t="e">
        <f>'Summary (9)'!L20</f>
        <v>#REF!</v>
      </c>
      <c r="W12" s="145" t="str">
        <f>'Summary (9)'!M20</f>
        <v>12 Months</v>
      </c>
      <c r="X12" s="1364"/>
      <c r="Y12" s="1365"/>
      <c r="Z12" s="1405"/>
      <c r="AA12" s="1365"/>
      <c r="AB12" s="101" t="e">
        <f>'Summary (9)'!N20</f>
        <v>#REF!</v>
      </c>
      <c r="AC12" s="319" t="e">
        <f>'Summary (9)'!O20</f>
        <v>#REF!</v>
      </c>
      <c r="AD12" s="148" t="str">
        <f>'Summary (9)'!P20</f>
        <v>12 Months</v>
      </c>
      <c r="AE12" s="1432"/>
      <c r="AF12" s="1433"/>
      <c r="AG12" s="1437"/>
      <c r="AH12" s="1433"/>
      <c r="AI12" s="821" t="e">
        <f>'Summary (9)'!Q20</f>
        <v>#REF!</v>
      </c>
      <c r="AJ12" s="320" t="e">
        <f>'Summary (9)'!R20</f>
        <v>#REF!</v>
      </c>
      <c r="AK12" s="151" t="str">
        <f>'Summary (9)'!S20</f>
        <v>12 Months</v>
      </c>
      <c r="AL12" s="1511"/>
      <c r="AM12" s="1512"/>
      <c r="AN12" s="1525"/>
      <c r="AO12" s="1512"/>
      <c r="AP12" s="820" t="e">
        <f>'Summary (9)'!T20</f>
        <v>#REF!</v>
      </c>
      <c r="AQ12" s="321" t="e">
        <f>'Summary (9)'!U20</f>
        <v>#REF!</v>
      </c>
      <c r="AR12" s="154" t="e">
        <f>'Summary (9)'!V20</f>
        <v>#REF!</v>
      </c>
      <c r="AS12" s="1529"/>
      <c r="AT12" s="1530"/>
      <c r="AU12" s="1534"/>
      <c r="AV12" s="1530"/>
      <c r="AW12" s="818" t="e">
        <f>'Summary (9)'!W20</f>
        <v>#REF!</v>
      </c>
      <c r="AX12" s="322" t="e">
        <f>'Summary (9)'!X20</f>
        <v>#REF!</v>
      </c>
      <c r="AY12" s="157" t="e">
        <f>'Summary (9)'!Y20</f>
        <v>#REF!</v>
      </c>
      <c r="AZ12" s="1538"/>
      <c r="BA12" s="1539"/>
      <c r="BB12" s="1543"/>
      <c r="BC12" s="1539"/>
      <c r="BD12" s="823" t="e">
        <f>'Summary (9)'!Z20</f>
        <v>#REF!</v>
      </c>
      <c r="BE12" s="323" t="e">
        <f>'Summary (9)'!AA20</f>
        <v>#REF!</v>
      </c>
      <c r="BF12" s="160" t="e">
        <f>'Summary (9)'!AB20</f>
        <v>#REF!</v>
      </c>
      <c r="BG12" s="1546"/>
      <c r="BH12" s="1492"/>
      <c r="BI12" s="1491"/>
      <c r="BJ12" s="1492"/>
      <c r="BK12" s="824" t="e">
        <f>'Summary (9)'!AC20</f>
        <v>#REF!</v>
      </c>
      <c r="BL12" s="324" t="e">
        <f>'Summary (9)'!AD20</f>
        <v>#REF!</v>
      </c>
      <c r="BM12" s="163" t="e">
        <f>'Summary (9)'!AE20</f>
        <v>#REF!</v>
      </c>
      <c r="BN12" s="1517"/>
      <c r="BO12" s="1518"/>
      <c r="BP12" s="1522"/>
      <c r="BQ12" s="1518"/>
      <c r="BR12" s="110" t="e">
        <f>'Summary (9)'!AF20</f>
        <v>#REF!</v>
      </c>
      <c r="BS12" s="325" t="e">
        <f>'Summary (9)'!AG20</f>
        <v>#REF!</v>
      </c>
      <c r="BT12" s="692" t="e">
        <f>'Summary (9)'!AH20</f>
        <v>#REF!</v>
      </c>
      <c r="BU12" s="1593" t="e">
        <f>IF('Summary - SS'!#REF!="New Agreement","","Current")</f>
        <v>#REF!</v>
      </c>
      <c r="BV12" s="1595" t="e">
        <f>'Summary (9)'!AJ20</f>
        <v>#REF!</v>
      </c>
      <c r="BW12" s="1422" t="str">
        <f>'Summary (6)'!AK20</f>
        <v>New</v>
      </c>
    </row>
    <row r="13" spans="1:112" s="297" customFormat="1" ht="15.75" customHeight="1">
      <c r="A13" s="1394"/>
      <c r="B13" s="1395"/>
      <c r="C13" s="1378"/>
      <c r="D13" s="1379"/>
      <c r="E13" s="1372"/>
      <c r="F13" s="1373"/>
      <c r="G13" s="102" t="e">
        <f>IF('Summary - SS'!#REF!="New Agreement","","Current")</f>
        <v>#REF!</v>
      </c>
      <c r="H13" s="316" t="e">
        <f>'Summary (9)'!F21</f>
        <v>#REF!</v>
      </c>
      <c r="I13" s="136" t="str">
        <f>'Summary (9)'!G21</f>
        <v>New</v>
      </c>
      <c r="J13" s="1387"/>
      <c r="K13" s="1388"/>
      <c r="L13" s="1391"/>
      <c r="M13" s="1388"/>
      <c r="N13" s="103" t="e">
        <f>IF('Summary - SS'!#REF!="New Agreement","","Current")</f>
        <v>#REF!</v>
      </c>
      <c r="O13" s="317" t="e">
        <f>'Summary (9)'!I21</f>
        <v>#REF!</v>
      </c>
      <c r="P13" s="143" t="str">
        <f>'Summary (9)'!J21</f>
        <v>New</v>
      </c>
      <c r="Q13" s="1417"/>
      <c r="R13" s="1418"/>
      <c r="S13" s="1421"/>
      <c r="T13" s="1418"/>
      <c r="U13" s="104" t="e">
        <f>IF('Summary - SS'!#REF!="New Agreement","","Current")</f>
        <v>#REF!</v>
      </c>
      <c r="V13" s="318" t="e">
        <f>'Summary (9)'!L21</f>
        <v>#REF!</v>
      </c>
      <c r="W13" s="146" t="str">
        <f>'Summary (9)'!M21</f>
        <v>New</v>
      </c>
      <c r="X13" s="1366"/>
      <c r="Y13" s="1367"/>
      <c r="Z13" s="1406"/>
      <c r="AA13" s="1367"/>
      <c r="AB13" s="105" t="e">
        <f>IF('Summary - SS'!#REF!="New Agreement","","Current")</f>
        <v>#REF!</v>
      </c>
      <c r="AC13" s="326" t="e">
        <f>'Summary (9)'!O21</f>
        <v>#REF!</v>
      </c>
      <c r="AD13" s="149" t="str">
        <f>'Summary (9)'!P21</f>
        <v>New</v>
      </c>
      <c r="AE13" s="1434"/>
      <c r="AF13" s="1435"/>
      <c r="AG13" s="1438"/>
      <c r="AH13" s="1435"/>
      <c r="AI13" s="106" t="e">
        <f>IF('Summary - SS'!#REF!="New Agreement","","Current")</f>
        <v>#REF!</v>
      </c>
      <c r="AJ13" s="327" t="e">
        <f>'Summary (9)'!R21</f>
        <v>#REF!</v>
      </c>
      <c r="AK13" s="152" t="str">
        <f>'Summary (9)'!S21</f>
        <v>New</v>
      </c>
      <c r="AL13" s="1513"/>
      <c r="AM13" s="1514"/>
      <c r="AN13" s="1526"/>
      <c r="AO13" s="1514"/>
      <c r="AP13" s="111" t="e">
        <f>IF('Summary - SS'!#REF!="New Agreement","","Current")</f>
        <v>#REF!</v>
      </c>
      <c r="AQ13" s="328" t="e">
        <f>'Summary (9)'!U21</f>
        <v>#REF!</v>
      </c>
      <c r="AR13" s="155" t="str">
        <f>'Summary (9)'!V21</f>
        <v>New</v>
      </c>
      <c r="AS13" s="1531"/>
      <c r="AT13" s="1532"/>
      <c r="AU13" s="1535"/>
      <c r="AV13" s="1532"/>
      <c r="AW13" s="112" t="e">
        <f>IF('Summary - SS'!#REF!="New Agreement","","Current")</f>
        <v>#REF!</v>
      </c>
      <c r="AX13" s="329" t="e">
        <f>'Summary (9)'!X21</f>
        <v>#REF!</v>
      </c>
      <c r="AY13" s="158" t="str">
        <f>'Summary (9)'!Y21</f>
        <v>New</v>
      </c>
      <c r="AZ13" s="1540"/>
      <c r="BA13" s="1541"/>
      <c r="BB13" s="1544"/>
      <c r="BC13" s="1541"/>
      <c r="BD13" s="113" t="e">
        <f>IF('Summary - SS'!#REF!="New Agreement","","Current")</f>
        <v>#REF!</v>
      </c>
      <c r="BE13" s="330" t="e">
        <f>'Summary (9)'!AA21</f>
        <v>#REF!</v>
      </c>
      <c r="BF13" s="161" t="str">
        <f>'Summary (9)'!AB21</f>
        <v>New</v>
      </c>
      <c r="BG13" s="1547"/>
      <c r="BH13" s="1494"/>
      <c r="BI13" s="1493"/>
      <c r="BJ13" s="1494"/>
      <c r="BK13" s="114" t="e">
        <f>IF('Summary - SS'!#REF!="New Agreement","","Current")</f>
        <v>#REF!</v>
      </c>
      <c r="BL13" s="331" t="e">
        <f>'Summary (9)'!AD21</f>
        <v>#REF!</v>
      </c>
      <c r="BM13" s="164" t="str">
        <f>'Summary (9)'!AE21</f>
        <v>New</v>
      </c>
      <c r="BN13" s="1519"/>
      <c r="BO13" s="1520"/>
      <c r="BP13" s="1523"/>
      <c r="BQ13" s="1520"/>
      <c r="BR13" s="115" t="e">
        <f>IF('Summary - SS'!#REF!="New Agreement","","Current")</f>
        <v>#REF!</v>
      </c>
      <c r="BS13" s="332" t="e">
        <f>'Summary (9)'!AG21</f>
        <v>#REF!</v>
      </c>
      <c r="BT13" s="693" t="str">
        <f>'Summary (9)'!AH21</f>
        <v>New</v>
      </c>
      <c r="BU13" s="1594"/>
      <c r="BV13" s="1596"/>
      <c r="BW13" s="1423"/>
    </row>
    <row r="14" spans="1:112" s="297" customFormat="1" ht="62">
      <c r="A14" s="1396" t="s">
        <v>311</v>
      </c>
      <c r="B14" s="1397"/>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
        <v>384</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60"/>
      <c r="B15" s="1190"/>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60"/>
      <c r="B16" s="1190"/>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49999999999999" customHeight="1">
      <c r="A17" s="1360"/>
      <c r="B17" s="1190"/>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49999999999999" customHeight="1">
      <c r="A18" s="1360"/>
      <c r="B18" s="1190"/>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49999999999999" customHeight="1">
      <c r="A19" s="1360"/>
      <c r="B19" s="1190"/>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49999999999999" customHeight="1">
      <c r="A20" s="1360"/>
      <c r="B20" s="1190"/>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49999999999999" customHeight="1">
      <c r="A21" s="1360"/>
      <c r="B21" s="1190"/>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49999999999999" customHeight="1">
      <c r="A22" s="1360"/>
      <c r="B22" s="1190"/>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49999999999999" customHeight="1">
      <c r="A23" s="1360"/>
      <c r="B23" s="1190"/>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49999999999999" customHeight="1">
      <c r="A24" s="1360"/>
      <c r="B24" s="1190"/>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49999999999999" customHeight="1">
      <c r="A25" s="1360"/>
      <c r="B25" s="1190"/>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49999999999999" customHeight="1">
      <c r="A26" s="1360"/>
      <c r="B26" s="1190"/>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49999999999999" customHeight="1">
      <c r="A27" s="1360"/>
      <c r="B27" s="1190"/>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49999999999999" customHeight="1">
      <c r="A28" s="1360"/>
      <c r="B28" s="1190"/>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49999999999999" customHeight="1">
      <c r="A29" s="1360"/>
      <c r="B29" s="1190"/>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49999999999999" customHeight="1">
      <c r="A30" s="1360"/>
      <c r="B30" s="1190"/>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49999999999999" customHeight="1">
      <c r="A31" s="1360"/>
      <c r="B31" s="1190"/>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49999999999999" customHeight="1">
      <c r="A32" s="1360"/>
      <c r="B32" s="1190"/>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49999999999999" customHeight="1">
      <c r="A33" s="1360"/>
      <c r="B33" s="1190"/>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49999999999999" customHeight="1">
      <c r="A34" s="1360"/>
      <c r="B34" s="1190"/>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49999999999999" customHeight="1">
      <c r="A35" s="1360"/>
      <c r="B35" s="1190"/>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49999999999999" customHeight="1">
      <c r="A36" s="1360"/>
      <c r="B36" s="1190"/>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49999999999999" customHeight="1">
      <c r="A37" s="1360"/>
      <c r="B37" s="1190"/>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49999999999999" customHeight="1">
      <c r="A38" s="1360"/>
      <c r="B38" s="1190"/>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49999999999999" customHeight="1">
      <c r="A39" s="1360"/>
      <c r="B39" s="1190"/>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49999999999999" customHeight="1">
      <c r="A40" s="1360"/>
      <c r="B40" s="1190"/>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49999999999999" customHeight="1">
      <c r="A41" s="1360"/>
      <c r="B41" s="1190"/>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49999999999999" customHeight="1">
      <c r="A42" s="1360"/>
      <c r="B42" s="1190"/>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49999999999999" customHeight="1">
      <c r="A43" s="1360"/>
      <c r="B43" s="1190"/>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49999999999999" customHeight="1">
      <c r="A44" s="1360"/>
      <c r="B44" s="1190"/>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49999999999999" customHeight="1">
      <c r="A45" s="1360"/>
      <c r="B45" s="1190"/>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49999999999999" customHeight="1">
      <c r="A46" s="1360"/>
      <c r="B46" s="1190"/>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49999999999999" customHeight="1">
      <c r="A47" s="1360"/>
      <c r="B47" s="1190"/>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49999999999999" customHeight="1">
      <c r="A48" s="1360"/>
      <c r="B48" s="1190"/>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49999999999999" customHeight="1">
      <c r="A49" s="1360"/>
      <c r="B49" s="1190"/>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49999999999999" customHeight="1">
      <c r="A50" s="1360"/>
      <c r="B50" s="1190"/>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49999999999999" customHeight="1">
      <c r="A51" s="1360"/>
      <c r="B51" s="1190"/>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49999999999999" customHeight="1">
      <c r="A52" s="1360"/>
      <c r="B52" s="1190"/>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49999999999999" customHeight="1">
      <c r="A53" s="1360"/>
      <c r="B53" s="1190"/>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49999999999999" customHeight="1">
      <c r="A54" s="1360"/>
      <c r="B54" s="1190"/>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49999999999999" customHeight="1">
      <c r="A55" s="1360"/>
      <c r="B55" s="1190"/>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49999999999999" customHeight="1">
      <c r="A56" s="1360"/>
      <c r="B56" s="1190"/>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49999999999999" customHeight="1">
      <c r="A57" s="1360"/>
      <c r="B57" s="1190"/>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49999999999999" customHeight="1">
      <c r="A58" s="1441"/>
      <c r="B58" s="1442"/>
      <c r="C58" s="1401" t="s">
        <v>319</v>
      </c>
      <c r="D58" s="1402"/>
      <c r="E58" s="1402"/>
      <c r="F58" s="1403"/>
      <c r="G58" s="494">
        <f>ROUND(SUM(G15:G57),0)</f>
        <v>0</v>
      </c>
      <c r="H58" s="492">
        <f>ROUND(SUM(H15:H57),0)</f>
        <v>0</v>
      </c>
      <c r="I58" s="495">
        <f>ROUND(SUM(I15:I57),0)</f>
        <v>0</v>
      </c>
      <c r="J58" s="1401" t="s">
        <v>319</v>
      </c>
      <c r="K58" s="1402"/>
      <c r="L58" s="1402"/>
      <c r="M58" s="1403"/>
      <c r="N58" s="494">
        <f>ROUND(SUM(N15:N57),0)</f>
        <v>0</v>
      </c>
      <c r="O58" s="492">
        <f>ROUND(SUM(O15:O57),0)</f>
        <v>0</v>
      </c>
      <c r="P58" s="495">
        <f>ROUND(SUM(P15:P57),0)</f>
        <v>0</v>
      </c>
      <c r="Q58" s="1401" t="s">
        <v>319</v>
      </c>
      <c r="R58" s="1402"/>
      <c r="S58" s="1402"/>
      <c r="T58" s="1403"/>
      <c r="U58" s="494">
        <f>ROUND(SUM(U15:U57),0)</f>
        <v>0</v>
      </c>
      <c r="V58" s="492">
        <f>ROUND(SUM(V15:V57),0)</f>
        <v>0</v>
      </c>
      <c r="W58" s="495">
        <f>ROUND(SUM(W15:W57),0)</f>
        <v>0</v>
      </c>
      <c r="X58" s="1401" t="s">
        <v>319</v>
      </c>
      <c r="Y58" s="1402"/>
      <c r="Z58" s="1402"/>
      <c r="AA58" s="1403"/>
      <c r="AB58" s="494">
        <f>ROUND(SUM(AB15:AB57),0)</f>
        <v>0</v>
      </c>
      <c r="AC58" s="492">
        <f>ROUND(SUM(AC15:AC57),0)</f>
        <v>0</v>
      </c>
      <c r="AD58" s="495">
        <f>ROUND(SUM(AD15:AD57),0)</f>
        <v>0</v>
      </c>
      <c r="AE58" s="1401" t="s">
        <v>319</v>
      </c>
      <c r="AF58" s="1402"/>
      <c r="AG58" s="1402"/>
      <c r="AH58" s="1403"/>
      <c r="AI58" s="494">
        <f>ROUND(SUM(AI15:AI57),0)</f>
        <v>0</v>
      </c>
      <c r="AJ58" s="492">
        <f>ROUND(SUM(AJ15:AJ57),0)</f>
        <v>0</v>
      </c>
      <c r="AK58" s="495">
        <f>SUM(AK15:AK57)</f>
        <v>0</v>
      </c>
      <c r="AL58" s="1401" t="s">
        <v>319</v>
      </c>
      <c r="AM58" s="1402"/>
      <c r="AN58" s="1402"/>
      <c r="AO58" s="1403"/>
      <c r="AP58" s="494">
        <f>ROUND(SUM(AP15:AP57),0)</f>
        <v>0</v>
      </c>
      <c r="AQ58" s="492">
        <f>ROUND(SUM(AQ15:AQ57),0)</f>
        <v>0</v>
      </c>
      <c r="AR58" s="495">
        <f>ROUND(SUM(AR15:AR57),0)</f>
        <v>0</v>
      </c>
      <c r="AS58" s="1401" t="s">
        <v>319</v>
      </c>
      <c r="AT58" s="1402"/>
      <c r="AU58" s="1402"/>
      <c r="AV58" s="1403"/>
      <c r="AW58" s="494">
        <f>ROUND(SUM(AW15:AW57),0)</f>
        <v>0</v>
      </c>
      <c r="AX58" s="492">
        <f>ROUND(SUM(AX15:AX57),0)</f>
        <v>0</v>
      </c>
      <c r="AY58" s="495">
        <f>ROUND(SUM(AY15:AY57),0)</f>
        <v>0</v>
      </c>
      <c r="AZ58" s="1401" t="s">
        <v>319</v>
      </c>
      <c r="BA58" s="1402"/>
      <c r="BB58" s="1402"/>
      <c r="BC58" s="1403"/>
      <c r="BD58" s="494">
        <f>ROUND(SUM(BD15:BD57),0)</f>
        <v>0</v>
      </c>
      <c r="BE58" s="492">
        <f>ROUND(SUM(BE15:BE57),0)</f>
        <v>0</v>
      </c>
      <c r="BF58" s="495">
        <f>ROUND(SUM(BF15:BF57),0)</f>
        <v>0</v>
      </c>
      <c r="BG58" s="1401" t="s">
        <v>319</v>
      </c>
      <c r="BH58" s="1402"/>
      <c r="BI58" s="1402"/>
      <c r="BJ58" s="1403"/>
      <c r="BK58" s="494">
        <f>ROUND(SUM(BK15:BK57),0)</f>
        <v>0</v>
      </c>
      <c r="BL58" s="492">
        <f>ROUND(SUM(BL15:BL57),0)</f>
        <v>0</v>
      </c>
      <c r="BM58" s="495">
        <f>ROUND(SUM(BM15:BM57),0)</f>
        <v>0</v>
      </c>
      <c r="BN58" s="1401" t="s">
        <v>319</v>
      </c>
      <c r="BO58" s="1402"/>
      <c r="BP58" s="1402"/>
      <c r="BQ58" s="1403"/>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49999999999999" customHeight="1">
      <c r="A59" s="1443" t="s">
        <v>320</v>
      </c>
      <c r="B59" s="1444"/>
      <c r="C59" s="1399"/>
      <c r="D59" s="1399"/>
      <c r="E59" s="1400"/>
      <c r="F59" s="499">
        <f>SUM(F15:F57)</f>
        <v>0</v>
      </c>
      <c r="G59" s="714"/>
      <c r="H59" s="715"/>
      <c r="I59" s="716"/>
      <c r="J59" s="1398"/>
      <c r="K59" s="1399"/>
      <c r="L59" s="1400"/>
      <c r="M59" s="499">
        <f>SUM(M15:M57)</f>
        <v>0</v>
      </c>
      <c r="N59" s="714"/>
      <c r="O59" s="715"/>
      <c r="P59" s="716"/>
      <c r="Q59" s="1398"/>
      <c r="R59" s="1399"/>
      <c r="S59" s="1400"/>
      <c r="T59" s="499">
        <f>SUM(T15:T57)</f>
        <v>0</v>
      </c>
      <c r="U59" s="714"/>
      <c r="V59" s="715"/>
      <c r="W59" s="716"/>
      <c r="X59" s="1398"/>
      <c r="Y59" s="1399"/>
      <c r="Z59" s="1400"/>
      <c r="AA59" s="499">
        <f>SUM(AA15:AA57)</f>
        <v>0</v>
      </c>
      <c r="AB59" s="714"/>
      <c r="AC59" s="715"/>
      <c r="AD59" s="716"/>
      <c r="AE59" s="1398"/>
      <c r="AF59" s="1399"/>
      <c r="AG59" s="1400"/>
      <c r="AH59" s="499"/>
      <c r="AI59" s="714"/>
      <c r="AJ59" s="715"/>
      <c r="AK59" s="716"/>
      <c r="AL59" s="1398"/>
      <c r="AM59" s="1399"/>
      <c r="AN59" s="1400"/>
      <c r="AO59" s="499">
        <f>SUM(AO15:AO57)</f>
        <v>0</v>
      </c>
      <c r="AP59" s="714"/>
      <c r="AQ59" s="715"/>
      <c r="AR59" s="716"/>
      <c r="AS59" s="1398"/>
      <c r="AT59" s="1399"/>
      <c r="AU59" s="1400"/>
      <c r="AV59" s="499">
        <f>SUM(AV15:AV57)</f>
        <v>0</v>
      </c>
      <c r="AW59" s="714"/>
      <c r="AX59" s="715"/>
      <c r="AY59" s="716"/>
      <c r="AZ59" s="1398"/>
      <c r="BA59" s="1399"/>
      <c r="BB59" s="1400"/>
      <c r="BC59" s="499">
        <f>SUM(BC15:BC57)</f>
        <v>0</v>
      </c>
      <c r="BD59" s="714"/>
      <c r="BE59" s="715"/>
      <c r="BF59" s="716"/>
      <c r="BG59" s="1398"/>
      <c r="BH59" s="1399"/>
      <c r="BI59" s="1400"/>
      <c r="BJ59" s="499">
        <f>SUM(BJ15:BJ57)</f>
        <v>0</v>
      </c>
      <c r="BK59" s="714"/>
      <c r="BL59" s="715"/>
      <c r="BM59" s="716"/>
      <c r="BN59" s="1398"/>
      <c r="BO59" s="1399"/>
      <c r="BP59" s="1400"/>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49999999999999" customHeight="1">
      <c r="A60" s="1445" t="s">
        <v>321</v>
      </c>
      <c r="B60" s="1446"/>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49999999999999" customHeight="1">
      <c r="A61" s="1445" t="s">
        <v>322</v>
      </c>
      <c r="B61" s="1446"/>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2"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 thickBot="1">
      <c r="A62" s="1439" t="s">
        <v>323</v>
      </c>
      <c r="B62" s="1440"/>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si="33"/>
        <v>0</v>
      </c>
      <c r="BV62" s="503">
        <f t="shared" si="33"/>
        <v>0</v>
      </c>
      <c r="BW62" s="504">
        <f t="shared" si="33"/>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49999999999999"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49999999999999"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49999999999999"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49999999999999"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49999999999999"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49999999999999"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49999999999999"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49999999999999"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49999999999999"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(9)'!$E87</f>
        <v>1</v>
      </c>
      <c r="D74" s="200">
        <f>'Summary (9)'!$E87</f>
        <v>1</v>
      </c>
      <c r="E74" s="200">
        <f>'Summary (9)'!$E87</f>
        <v>1</v>
      </c>
      <c r="F74" s="200">
        <f>'Summary (9)'!$E87</f>
        <v>1</v>
      </c>
      <c r="G74" s="200">
        <f>'Summary (9)'!$E87</f>
        <v>1</v>
      </c>
      <c r="H74" s="339">
        <f>'Summary (9)'!$E87</f>
        <v>1</v>
      </c>
      <c r="I74" s="201">
        <f>'Summary (9)'!$E87</f>
        <v>1</v>
      </c>
      <c r="J74" s="199">
        <f>'Summary (9)'!$H87</f>
        <v>2</v>
      </c>
      <c r="K74" s="200">
        <f>'Summary (9)'!$H87</f>
        <v>2</v>
      </c>
      <c r="L74" s="200">
        <f>'Summary (9)'!$H87</f>
        <v>2</v>
      </c>
      <c r="M74" s="200">
        <f>'Summary (9)'!$H87</f>
        <v>2</v>
      </c>
      <c r="N74" s="200">
        <f>'Summary (9)'!$H87</f>
        <v>2</v>
      </c>
      <c r="O74" s="339">
        <f>'Summary (9)'!$H87</f>
        <v>2</v>
      </c>
      <c r="P74" s="201">
        <f>'Summary (9)'!$H87</f>
        <v>2</v>
      </c>
      <c r="Q74" s="199">
        <f>'Summary (9)'!$K87</f>
        <v>3</v>
      </c>
      <c r="R74" s="200">
        <f>'Summary (9)'!$K87</f>
        <v>3</v>
      </c>
      <c r="S74" s="200">
        <f>'Summary (9)'!$K87</f>
        <v>3</v>
      </c>
      <c r="T74" s="200">
        <f>'Summary (9)'!$K87</f>
        <v>3</v>
      </c>
      <c r="U74" s="200">
        <f>'Summary (9)'!$K87</f>
        <v>3</v>
      </c>
      <c r="V74" s="339">
        <f>'Summary (9)'!$K87</f>
        <v>3</v>
      </c>
      <c r="W74" s="201">
        <f>'Summary (9)'!$K87</f>
        <v>3</v>
      </c>
      <c r="X74" s="199">
        <f>'Summary (9)'!$N87</f>
        <v>4</v>
      </c>
      <c r="Y74" s="200">
        <f>'Summary (9)'!$N87</f>
        <v>4</v>
      </c>
      <c r="Z74" s="200">
        <f>'Summary (9)'!$N87</f>
        <v>4</v>
      </c>
      <c r="AA74" s="200">
        <f>'Summary (9)'!$N87</f>
        <v>4</v>
      </c>
      <c r="AB74" s="200">
        <f>'Summary (9)'!$N87</f>
        <v>4</v>
      </c>
      <c r="AC74" s="339">
        <f>'Summary (9)'!$N87</f>
        <v>4</v>
      </c>
      <c r="AD74" s="201">
        <f>'Summary (9)'!$N87</f>
        <v>4</v>
      </c>
      <c r="AE74" s="199">
        <f>'Summary (9)'!$Q87</f>
        <v>5</v>
      </c>
      <c r="AF74" s="200">
        <f>'Summary (9)'!$Q87</f>
        <v>5</v>
      </c>
      <c r="AG74" s="200">
        <f>'Summary (9)'!$Q87</f>
        <v>5</v>
      </c>
      <c r="AH74" s="200">
        <f>'Summary (9)'!$Q87</f>
        <v>5</v>
      </c>
      <c r="AI74" s="200">
        <f>'Summary (9)'!$Q87</f>
        <v>5</v>
      </c>
      <c r="AJ74" s="339">
        <f>'Summary (9)'!$Q87</f>
        <v>5</v>
      </c>
      <c r="AK74" s="201">
        <f>'Summary (9)'!$Q87</f>
        <v>5</v>
      </c>
      <c r="AL74" s="199">
        <f>'Summary (9)'!$T87</f>
        <v>6</v>
      </c>
      <c r="AM74" s="200">
        <f>'Summary (9)'!$T87</f>
        <v>6</v>
      </c>
      <c r="AN74" s="200">
        <f>'Summary (9)'!$T87</f>
        <v>6</v>
      </c>
      <c r="AO74" s="200">
        <f>'Summary (9)'!$T87</f>
        <v>6</v>
      </c>
      <c r="AP74" s="200">
        <f>'Summary (9)'!$T87</f>
        <v>6</v>
      </c>
      <c r="AQ74" s="339">
        <f>'Summary (9)'!$T87</f>
        <v>6</v>
      </c>
      <c r="AR74" s="201">
        <f>'Summary (9)'!$T87</f>
        <v>6</v>
      </c>
      <c r="AS74" s="199">
        <f>'Summary (9)'!$W87</f>
        <v>7</v>
      </c>
      <c r="AT74" s="200">
        <f>'Summary (9)'!$W87</f>
        <v>7</v>
      </c>
      <c r="AU74" s="200">
        <f>'Summary (9)'!$W87</f>
        <v>7</v>
      </c>
      <c r="AV74" s="200">
        <f>'Summary (9)'!$W87</f>
        <v>7</v>
      </c>
      <c r="AW74" s="200">
        <f>'Summary (9)'!$W87</f>
        <v>7</v>
      </c>
      <c r="AX74" s="339">
        <f>'Summary (9)'!$W87</f>
        <v>7</v>
      </c>
      <c r="AY74" s="201">
        <f>'Summary (9)'!$W87</f>
        <v>7</v>
      </c>
      <c r="AZ74" s="199">
        <f>'Summary (9)'!$Z87</f>
        <v>8</v>
      </c>
      <c r="BA74" s="200">
        <f>'Summary (9)'!$Z87</f>
        <v>8</v>
      </c>
      <c r="BB74" s="200">
        <f>'Summary (9)'!$Z87</f>
        <v>8</v>
      </c>
      <c r="BC74" s="200">
        <f>'Summary (9)'!$Z87</f>
        <v>8</v>
      </c>
      <c r="BD74" s="200">
        <f>'Summary (9)'!$Z87</f>
        <v>8</v>
      </c>
      <c r="BE74" s="339">
        <f>'Summary (9)'!$Z87</f>
        <v>8</v>
      </c>
      <c r="BF74" s="201">
        <f>'Summary (9)'!$Z87</f>
        <v>8</v>
      </c>
      <c r="BG74" s="199">
        <f>'Summary (9)'!$AC87</f>
        <v>9</v>
      </c>
      <c r="BH74" s="200">
        <f>'Summary (9)'!$AC87</f>
        <v>9</v>
      </c>
      <c r="BI74" s="200">
        <f>'Summary (9)'!$AC87</f>
        <v>9</v>
      </c>
      <c r="BJ74" s="200">
        <f>'Summary (9)'!$AC87</f>
        <v>9</v>
      </c>
      <c r="BK74" s="200">
        <f>'Summary (9)'!$AC87</f>
        <v>9</v>
      </c>
      <c r="BL74" s="339">
        <f>'Summary (9)'!$AC87</f>
        <v>9</v>
      </c>
      <c r="BM74" s="201">
        <f>'Summary (9)'!$AC87</f>
        <v>9</v>
      </c>
      <c r="BN74" s="199">
        <f>'Summary (9)'!$AF87</f>
        <v>10</v>
      </c>
      <c r="BO74" s="200">
        <f>'Summary (9)'!$AF87</f>
        <v>10</v>
      </c>
      <c r="BP74" s="200">
        <f>'Summary (9)'!$AF87</f>
        <v>10</v>
      </c>
      <c r="BQ74" s="200">
        <f>'Summary (9)'!$AF87</f>
        <v>10</v>
      </c>
      <c r="BR74" s="200">
        <f>'Summary (9)'!$AF87</f>
        <v>10</v>
      </c>
      <c r="BS74" s="339">
        <f>'Summary (9)'!$AF87</f>
        <v>10</v>
      </c>
      <c r="BT74" s="201">
        <f>'Summary (9)'!$AF87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(9)'!$E88</f>
        <v>#REF!</v>
      </c>
      <c r="D75" s="65" t="e">
        <f>'Summary (9)'!$E88</f>
        <v>#REF!</v>
      </c>
      <c r="E75" s="65" t="e">
        <f>'Summary (9)'!$E88</f>
        <v>#REF!</v>
      </c>
      <c r="F75" s="65" t="e">
        <f>'Summary (9)'!$E88</f>
        <v>#REF!</v>
      </c>
      <c r="G75" s="65" t="e">
        <f>'Summary (9)'!$E88</f>
        <v>#REF!</v>
      </c>
      <c r="H75" s="340" t="e">
        <f>'Summary (9)'!$E88</f>
        <v>#REF!</v>
      </c>
      <c r="I75" s="203" t="e">
        <f>'Summary (9)'!$E88</f>
        <v>#REF!</v>
      </c>
      <c r="J75" s="202" t="e">
        <f>'Summary (9)'!$H88</f>
        <v>#REF!</v>
      </c>
      <c r="K75" s="65" t="e">
        <f>'Summary (9)'!$H88</f>
        <v>#REF!</v>
      </c>
      <c r="L75" s="65" t="e">
        <f>'Summary (9)'!$H88</f>
        <v>#REF!</v>
      </c>
      <c r="M75" s="65" t="e">
        <f>'Summary (9)'!$H88</f>
        <v>#REF!</v>
      </c>
      <c r="N75" s="65" t="e">
        <f>'Summary (9)'!$H88</f>
        <v>#REF!</v>
      </c>
      <c r="O75" s="340" t="e">
        <f>'Summary (9)'!$H88</f>
        <v>#REF!</v>
      </c>
      <c r="P75" s="203" t="e">
        <f>'Summary (9)'!$H88</f>
        <v>#REF!</v>
      </c>
      <c r="Q75" s="202" t="e">
        <f>'Summary (9)'!$K88</f>
        <v>#REF!</v>
      </c>
      <c r="R75" s="65" t="e">
        <f>'Summary (9)'!$K88</f>
        <v>#REF!</v>
      </c>
      <c r="S75" s="65" t="e">
        <f>'Summary (9)'!$K88</f>
        <v>#REF!</v>
      </c>
      <c r="T75" s="65" t="e">
        <f>'Summary (9)'!$K88</f>
        <v>#REF!</v>
      </c>
      <c r="U75" s="65" t="e">
        <f>'Summary (9)'!$K88</f>
        <v>#REF!</v>
      </c>
      <c r="V75" s="340" t="e">
        <f>'Summary (9)'!$K88</f>
        <v>#REF!</v>
      </c>
      <c r="W75" s="203" t="e">
        <f>'Summary (9)'!$K88</f>
        <v>#REF!</v>
      </c>
      <c r="X75" s="202" t="e">
        <f>'Summary (9)'!$N88</f>
        <v>#REF!</v>
      </c>
      <c r="Y75" s="65" t="e">
        <f>'Summary (9)'!$N88</f>
        <v>#REF!</v>
      </c>
      <c r="Z75" s="65" t="e">
        <f>'Summary (9)'!$N88</f>
        <v>#REF!</v>
      </c>
      <c r="AA75" s="65" t="e">
        <f>'Summary (9)'!$N88</f>
        <v>#REF!</v>
      </c>
      <c r="AB75" s="65" t="e">
        <f>'Summary (9)'!$N88</f>
        <v>#REF!</v>
      </c>
      <c r="AC75" s="340" t="e">
        <f>'Summary (9)'!$N88</f>
        <v>#REF!</v>
      </c>
      <c r="AD75" s="203" t="e">
        <f>'Summary (9)'!$N88</f>
        <v>#REF!</v>
      </c>
      <c r="AE75" s="202" t="e">
        <f>'Summary (9)'!$Q88</f>
        <v>#REF!</v>
      </c>
      <c r="AF75" s="65" t="e">
        <f>'Summary (9)'!$Q88</f>
        <v>#REF!</v>
      </c>
      <c r="AG75" s="65" t="e">
        <f>'Summary (9)'!$Q88</f>
        <v>#REF!</v>
      </c>
      <c r="AH75" s="65" t="e">
        <f>'Summary (9)'!$Q88</f>
        <v>#REF!</v>
      </c>
      <c r="AI75" s="65" t="e">
        <f>'Summary (9)'!$Q88</f>
        <v>#REF!</v>
      </c>
      <c r="AJ75" s="340" t="e">
        <f>'Summary (9)'!$Q88</f>
        <v>#REF!</v>
      </c>
      <c r="AK75" s="203" t="e">
        <f>'Summary (9)'!$Q88</f>
        <v>#REF!</v>
      </c>
      <c r="AL75" s="202" t="e">
        <f>'Summary (9)'!$T88</f>
        <v>#REF!</v>
      </c>
      <c r="AM75" s="65" t="e">
        <f>'Summary (9)'!$T88</f>
        <v>#REF!</v>
      </c>
      <c r="AN75" s="65" t="e">
        <f>'Summary (9)'!$T88</f>
        <v>#REF!</v>
      </c>
      <c r="AO75" s="65" t="e">
        <f>'Summary (9)'!$T88</f>
        <v>#REF!</v>
      </c>
      <c r="AP75" s="65" t="e">
        <f>'Summary (9)'!$T88</f>
        <v>#REF!</v>
      </c>
      <c r="AQ75" s="340" t="e">
        <f>'Summary (9)'!$T88</f>
        <v>#REF!</v>
      </c>
      <c r="AR75" s="203" t="e">
        <f>'Summary (9)'!$T88</f>
        <v>#REF!</v>
      </c>
      <c r="AS75" s="202" t="e">
        <f>'Summary (9)'!$W88</f>
        <v>#REF!</v>
      </c>
      <c r="AT75" s="65" t="e">
        <f>'Summary (9)'!$W88</f>
        <v>#REF!</v>
      </c>
      <c r="AU75" s="65" t="e">
        <f>'Summary (9)'!$W88</f>
        <v>#REF!</v>
      </c>
      <c r="AV75" s="65" t="e">
        <f>'Summary (9)'!$W88</f>
        <v>#REF!</v>
      </c>
      <c r="AW75" s="65" t="e">
        <f>'Summary (9)'!$W88</f>
        <v>#REF!</v>
      </c>
      <c r="AX75" s="340" t="e">
        <f>'Summary (9)'!$W88</f>
        <v>#REF!</v>
      </c>
      <c r="AY75" s="203" t="e">
        <f>'Summary (9)'!$W88</f>
        <v>#REF!</v>
      </c>
      <c r="AZ75" s="202" t="e">
        <f>'Summary (9)'!$Z88</f>
        <v>#REF!</v>
      </c>
      <c r="BA75" s="65" t="e">
        <f>'Summary (9)'!$Z88</f>
        <v>#REF!</v>
      </c>
      <c r="BB75" s="65" t="e">
        <f>'Summary (9)'!$Z88</f>
        <v>#REF!</v>
      </c>
      <c r="BC75" s="65" t="e">
        <f>'Summary (9)'!$Z88</f>
        <v>#REF!</v>
      </c>
      <c r="BD75" s="65" t="e">
        <f>'Summary (9)'!$Z88</f>
        <v>#REF!</v>
      </c>
      <c r="BE75" s="340" t="e">
        <f>'Summary (9)'!$Z88</f>
        <v>#REF!</v>
      </c>
      <c r="BF75" s="203" t="e">
        <f>'Summary (9)'!$Z88</f>
        <v>#REF!</v>
      </c>
      <c r="BG75" s="202" t="e">
        <f>'Summary (9)'!$AC88</f>
        <v>#REF!</v>
      </c>
      <c r="BH75" s="65" t="e">
        <f>'Summary (9)'!$AC88</f>
        <v>#REF!</v>
      </c>
      <c r="BI75" s="65" t="e">
        <f>'Summary (9)'!$AC88</f>
        <v>#REF!</v>
      </c>
      <c r="BJ75" s="65" t="e">
        <f>'Summary (9)'!$AC88</f>
        <v>#REF!</v>
      </c>
      <c r="BK75" s="65" t="e">
        <f>'Summary (9)'!$AC88</f>
        <v>#REF!</v>
      </c>
      <c r="BL75" s="340" t="e">
        <f>'Summary (9)'!$AC88</f>
        <v>#REF!</v>
      </c>
      <c r="BM75" s="203" t="e">
        <f>'Summary (9)'!$AC88</f>
        <v>#REF!</v>
      </c>
      <c r="BN75" s="202" t="e">
        <f>'Summary (9)'!$AF88</f>
        <v>#REF!</v>
      </c>
      <c r="BO75" s="65" t="e">
        <f>'Summary (9)'!$AF88</f>
        <v>#REF!</v>
      </c>
      <c r="BP75" s="65" t="e">
        <f>'Summary (9)'!$AF88</f>
        <v>#REF!</v>
      </c>
      <c r="BQ75" s="65" t="e">
        <f>'Summary (9)'!$AF88</f>
        <v>#REF!</v>
      </c>
      <c r="BR75" s="65" t="e">
        <f>'Summary (9)'!$AF88</f>
        <v>#REF!</v>
      </c>
      <c r="BS75" s="340" t="e">
        <f>'Summary (9)'!$AF88</f>
        <v>#REF!</v>
      </c>
      <c r="BT75" s="203" t="e">
        <f>'Summary (9)'!$AF88</f>
        <v>#REF!</v>
      </c>
      <c r="BU75" s="65">
        <f>'Summary (9)'!AI88</f>
        <v>45566</v>
      </c>
      <c r="BV75" s="65">
        <f>'Summary (9)'!AJ88</f>
        <v>45566</v>
      </c>
      <c r="BW75" s="65">
        <f>'Summary (9)'!AK88</f>
        <v>45566</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(9)'!$E89</f>
        <v>#REF!</v>
      </c>
      <c r="D76" s="65" t="e">
        <f>'Summary (9)'!$E89</f>
        <v>#REF!</v>
      </c>
      <c r="E76" s="65" t="e">
        <f>'Summary (9)'!$E89</f>
        <v>#REF!</v>
      </c>
      <c r="F76" s="65" t="e">
        <f>'Summary (9)'!$E89</f>
        <v>#REF!</v>
      </c>
      <c r="G76" s="65" t="e">
        <f>'Summary (9)'!$E89</f>
        <v>#REF!</v>
      </c>
      <c r="H76" s="340" t="e">
        <f>'Summary (9)'!$E89</f>
        <v>#REF!</v>
      </c>
      <c r="I76" s="203" t="e">
        <f>'Summary (9)'!$E89</f>
        <v>#REF!</v>
      </c>
      <c r="J76" s="202" t="e">
        <f>'Summary (9)'!$H89</f>
        <v>#REF!</v>
      </c>
      <c r="K76" s="65" t="e">
        <f>'Summary (9)'!$H89</f>
        <v>#REF!</v>
      </c>
      <c r="L76" s="65" t="e">
        <f>'Summary (9)'!$H89</f>
        <v>#REF!</v>
      </c>
      <c r="M76" s="65" t="e">
        <f>'Summary (9)'!$H89</f>
        <v>#REF!</v>
      </c>
      <c r="N76" s="65" t="e">
        <f>'Summary (9)'!$H89</f>
        <v>#REF!</v>
      </c>
      <c r="O76" s="340" t="e">
        <f>'Summary (9)'!$H89</f>
        <v>#REF!</v>
      </c>
      <c r="P76" s="203" t="e">
        <f>'Summary (9)'!$H89</f>
        <v>#REF!</v>
      </c>
      <c r="Q76" s="202" t="e">
        <f>'Summary (9)'!$K89</f>
        <v>#REF!</v>
      </c>
      <c r="R76" s="65" t="e">
        <f>'Summary (9)'!$K89</f>
        <v>#REF!</v>
      </c>
      <c r="S76" s="65" t="e">
        <f>'Summary (9)'!$K89</f>
        <v>#REF!</v>
      </c>
      <c r="T76" s="65" t="e">
        <f>'Summary (9)'!$K89</f>
        <v>#REF!</v>
      </c>
      <c r="U76" s="65" t="e">
        <f>'Summary (9)'!$K89</f>
        <v>#REF!</v>
      </c>
      <c r="V76" s="340" t="e">
        <f>'Summary (9)'!$K89</f>
        <v>#REF!</v>
      </c>
      <c r="W76" s="203" t="e">
        <f>'Summary (9)'!$K89</f>
        <v>#REF!</v>
      </c>
      <c r="X76" s="202" t="e">
        <f>'Summary (9)'!$N89</f>
        <v>#REF!</v>
      </c>
      <c r="Y76" s="65" t="e">
        <f>'Summary (9)'!$N89</f>
        <v>#REF!</v>
      </c>
      <c r="Z76" s="65" t="e">
        <f>'Summary (9)'!$N89</f>
        <v>#REF!</v>
      </c>
      <c r="AA76" s="65" t="e">
        <f>'Summary (9)'!$N89</f>
        <v>#REF!</v>
      </c>
      <c r="AB76" s="65" t="e">
        <f>'Summary (9)'!$N89</f>
        <v>#REF!</v>
      </c>
      <c r="AC76" s="340" t="e">
        <f>'Summary (9)'!$N89</f>
        <v>#REF!</v>
      </c>
      <c r="AD76" s="203" t="e">
        <f>'Summary (9)'!$N89</f>
        <v>#REF!</v>
      </c>
      <c r="AE76" s="202" t="e">
        <f>'Summary (9)'!$Q89</f>
        <v>#REF!</v>
      </c>
      <c r="AF76" s="65" t="e">
        <f>'Summary (9)'!$Q89</f>
        <v>#REF!</v>
      </c>
      <c r="AG76" s="65" t="e">
        <f>'Summary (9)'!$Q89</f>
        <v>#REF!</v>
      </c>
      <c r="AH76" s="65" t="e">
        <f>'Summary (9)'!$Q89</f>
        <v>#REF!</v>
      </c>
      <c r="AI76" s="65" t="e">
        <f>'Summary (9)'!$Q89</f>
        <v>#REF!</v>
      </c>
      <c r="AJ76" s="340" t="e">
        <f>'Summary (9)'!$Q89</f>
        <v>#REF!</v>
      </c>
      <c r="AK76" s="203" t="e">
        <f>'Summary (9)'!$Q89</f>
        <v>#REF!</v>
      </c>
      <c r="AL76" s="202" t="e">
        <f>'Summary (9)'!$T89</f>
        <v>#REF!</v>
      </c>
      <c r="AM76" s="65" t="e">
        <f>'Summary (9)'!$T89</f>
        <v>#REF!</v>
      </c>
      <c r="AN76" s="65" t="e">
        <f>'Summary (9)'!$T89</f>
        <v>#REF!</v>
      </c>
      <c r="AO76" s="65" t="e">
        <f>'Summary (9)'!$T89</f>
        <v>#REF!</v>
      </c>
      <c r="AP76" s="65" t="e">
        <f>'Summary (9)'!$T89</f>
        <v>#REF!</v>
      </c>
      <c r="AQ76" s="340" t="e">
        <f>'Summary (9)'!$T89</f>
        <v>#REF!</v>
      </c>
      <c r="AR76" s="203" t="e">
        <f>'Summary (9)'!$T89</f>
        <v>#REF!</v>
      </c>
      <c r="AS76" s="202" t="e">
        <f>'Summary (9)'!$W89</f>
        <v>#REF!</v>
      </c>
      <c r="AT76" s="65" t="e">
        <f>'Summary (9)'!$W89</f>
        <v>#REF!</v>
      </c>
      <c r="AU76" s="65" t="e">
        <f>'Summary (9)'!$W89</f>
        <v>#REF!</v>
      </c>
      <c r="AV76" s="65" t="e">
        <f>'Summary (9)'!$W89</f>
        <v>#REF!</v>
      </c>
      <c r="AW76" s="65" t="e">
        <f>'Summary (9)'!$W89</f>
        <v>#REF!</v>
      </c>
      <c r="AX76" s="340" t="e">
        <f>'Summary (9)'!$W89</f>
        <v>#REF!</v>
      </c>
      <c r="AY76" s="203" t="e">
        <f>'Summary (9)'!$W89</f>
        <v>#REF!</v>
      </c>
      <c r="AZ76" s="202" t="e">
        <f>'Summary (9)'!$Z89</f>
        <v>#REF!</v>
      </c>
      <c r="BA76" s="65" t="e">
        <f>'Summary (9)'!$Z89</f>
        <v>#REF!</v>
      </c>
      <c r="BB76" s="65" t="e">
        <f>'Summary (9)'!$Z89</f>
        <v>#REF!</v>
      </c>
      <c r="BC76" s="65" t="e">
        <f>'Summary (9)'!$Z89</f>
        <v>#REF!</v>
      </c>
      <c r="BD76" s="65" t="e">
        <f>'Summary (9)'!$Z89</f>
        <v>#REF!</v>
      </c>
      <c r="BE76" s="340" t="e">
        <f>'Summary (9)'!$Z89</f>
        <v>#REF!</v>
      </c>
      <c r="BF76" s="203" t="e">
        <f>'Summary (9)'!$Z89</f>
        <v>#REF!</v>
      </c>
      <c r="BG76" s="202" t="e">
        <f>'Summary (9)'!$AC89</f>
        <v>#REF!</v>
      </c>
      <c r="BH76" s="65" t="e">
        <f>'Summary (9)'!$AC89</f>
        <v>#REF!</v>
      </c>
      <c r="BI76" s="65" t="e">
        <f>'Summary (9)'!$AC89</f>
        <v>#REF!</v>
      </c>
      <c r="BJ76" s="65" t="e">
        <f>'Summary (9)'!$AC89</f>
        <v>#REF!</v>
      </c>
      <c r="BK76" s="65" t="e">
        <f>'Summary (9)'!$AC89</f>
        <v>#REF!</v>
      </c>
      <c r="BL76" s="340" t="e">
        <f>'Summary (9)'!$AC89</f>
        <v>#REF!</v>
      </c>
      <c r="BM76" s="203" t="e">
        <f>'Summary (9)'!$AC89</f>
        <v>#REF!</v>
      </c>
      <c r="BN76" s="202" t="e">
        <f>'Summary (9)'!$AF89</f>
        <v>#REF!</v>
      </c>
      <c r="BO76" s="65" t="e">
        <f>'Summary (9)'!$AF89</f>
        <v>#REF!</v>
      </c>
      <c r="BP76" s="65" t="e">
        <f>'Summary (9)'!$AF89</f>
        <v>#REF!</v>
      </c>
      <c r="BQ76" s="65" t="e">
        <f>'Summary (9)'!$AF89</f>
        <v>#REF!</v>
      </c>
      <c r="BR76" s="65" t="e">
        <f>'Summary (9)'!$AF89</f>
        <v>#REF!</v>
      </c>
      <c r="BS76" s="340" t="e">
        <f>'Summary (9)'!$AF89</f>
        <v>#REF!</v>
      </c>
      <c r="BT76" s="203" t="e">
        <f>'Summary (9)'!$AF89</f>
        <v>#REF!</v>
      </c>
      <c r="BU76" s="65">
        <f>'Summary (9)'!AI89</f>
        <v>47391</v>
      </c>
      <c r="BV76" s="65">
        <f>'Summary (9)'!AJ89</f>
        <v>47391</v>
      </c>
      <c r="BW76" s="65">
        <f>'Summary (9)'!AK89</f>
        <v>47391</v>
      </c>
    </row>
    <row r="77" spans="1:112" s="60" customFormat="1">
      <c r="A77" s="482" t="s">
        <v>220</v>
      </c>
      <c r="B77" s="482"/>
      <c r="C77" s="202">
        <f>'Summary (9)'!$E90</f>
        <v>0</v>
      </c>
      <c r="D77" s="65">
        <f>'Summary (9)'!$E90</f>
        <v>0</v>
      </c>
      <c r="E77" s="65">
        <f>'Summary (9)'!$E90</f>
        <v>0</v>
      </c>
      <c r="F77" s="65">
        <f>'Summary (9)'!$E90</f>
        <v>0</v>
      </c>
      <c r="G77" s="65">
        <f>'Summary (9)'!$E90</f>
        <v>0</v>
      </c>
      <c r="H77" s="340">
        <f>'Summary (9)'!$E90</f>
        <v>0</v>
      </c>
      <c r="I77" s="203">
        <f>'Summary (9)'!$E90</f>
        <v>0</v>
      </c>
      <c r="J77" s="202">
        <f>'Summary (9)'!$H90</f>
        <v>0</v>
      </c>
      <c r="K77" s="65">
        <f>'Summary (9)'!$H90</f>
        <v>0</v>
      </c>
      <c r="L77" s="65">
        <f>'Summary (9)'!$H90</f>
        <v>0</v>
      </c>
      <c r="M77" s="65">
        <f>'Summary (9)'!$H90</f>
        <v>0</v>
      </c>
      <c r="N77" s="65">
        <f>'Summary (9)'!$H90</f>
        <v>0</v>
      </c>
      <c r="O77" s="340">
        <f>'Summary (9)'!$H90</f>
        <v>0</v>
      </c>
      <c r="P77" s="203">
        <f>'Summary (9)'!$H90</f>
        <v>0</v>
      </c>
      <c r="Q77" s="202">
        <f>'Summary (9)'!$K90</f>
        <v>0</v>
      </c>
      <c r="R77" s="65">
        <f>'Summary (9)'!$K90</f>
        <v>0</v>
      </c>
      <c r="S77" s="65">
        <f>'Summary (9)'!$K90</f>
        <v>0</v>
      </c>
      <c r="T77" s="65">
        <f>'Summary (9)'!$K90</f>
        <v>0</v>
      </c>
      <c r="U77" s="65">
        <f>'Summary (9)'!$K90</f>
        <v>0</v>
      </c>
      <c r="V77" s="340">
        <f>'Summary (9)'!$K90</f>
        <v>0</v>
      </c>
      <c r="W77" s="203">
        <f>'Summary (9)'!$K90</f>
        <v>0</v>
      </c>
      <c r="X77" s="202">
        <f>'Summary (9)'!$N90</f>
        <v>0</v>
      </c>
      <c r="Y77" s="65">
        <f>'Summary (9)'!$N90</f>
        <v>0</v>
      </c>
      <c r="Z77" s="65">
        <f>'Summary (9)'!$N90</f>
        <v>0</v>
      </c>
      <c r="AA77" s="65">
        <f>'Summary (9)'!$N90</f>
        <v>0</v>
      </c>
      <c r="AB77" s="65">
        <f>'Summary (9)'!$N90</f>
        <v>0</v>
      </c>
      <c r="AC77" s="340">
        <f>'Summary (9)'!$N90</f>
        <v>0</v>
      </c>
      <c r="AD77" s="203">
        <f>'Summary (9)'!$N90</f>
        <v>0</v>
      </c>
      <c r="AE77" s="202">
        <f>'Summary (9)'!$Q90</f>
        <v>0</v>
      </c>
      <c r="AF77" s="65">
        <f>'Summary (9)'!$Q90</f>
        <v>0</v>
      </c>
      <c r="AG77" s="65">
        <f>'Summary (9)'!$Q90</f>
        <v>0</v>
      </c>
      <c r="AH77" s="65">
        <f>'Summary (9)'!$Q90</f>
        <v>0</v>
      </c>
      <c r="AI77" s="65">
        <f>'Summary (9)'!$Q90</f>
        <v>0</v>
      </c>
      <c r="AJ77" s="340">
        <f>'Summary (9)'!$Q90</f>
        <v>0</v>
      </c>
      <c r="AK77" s="203">
        <f>'Summary (9)'!$Q90</f>
        <v>0</v>
      </c>
      <c r="AL77" s="202">
        <f>'Summary (9)'!$T90</f>
        <v>0</v>
      </c>
      <c r="AM77" s="65">
        <f>'Summary (9)'!$T90</f>
        <v>0</v>
      </c>
      <c r="AN77" s="65">
        <f>'Summary (9)'!$T90</f>
        <v>0</v>
      </c>
      <c r="AO77" s="65">
        <f>'Summary (9)'!$T90</f>
        <v>0</v>
      </c>
      <c r="AP77" s="65">
        <f>'Summary (9)'!$T90</f>
        <v>0</v>
      </c>
      <c r="AQ77" s="340">
        <f>'Summary (9)'!$T90</f>
        <v>0</v>
      </c>
      <c r="AR77" s="203">
        <f>'Summary (9)'!$T90</f>
        <v>0</v>
      </c>
      <c r="AS77" s="202">
        <f>'Summary (9)'!$W90</f>
        <v>0</v>
      </c>
      <c r="AT77" s="65">
        <f>'Summary (9)'!$W90</f>
        <v>0</v>
      </c>
      <c r="AU77" s="65">
        <f>'Summary (9)'!$W90</f>
        <v>0</v>
      </c>
      <c r="AV77" s="65">
        <f>'Summary (9)'!$W90</f>
        <v>0</v>
      </c>
      <c r="AW77" s="65">
        <f>'Summary (9)'!$W90</f>
        <v>0</v>
      </c>
      <c r="AX77" s="340">
        <f>'Summary (9)'!$W90</f>
        <v>0</v>
      </c>
      <c r="AY77" s="203">
        <f>'Summary (9)'!$W90</f>
        <v>0</v>
      </c>
      <c r="AZ77" s="202">
        <f>'Summary (9)'!$Z90</f>
        <v>0</v>
      </c>
      <c r="BA77" s="65">
        <f>'Summary (9)'!$Z90</f>
        <v>0</v>
      </c>
      <c r="BB77" s="65">
        <f>'Summary (9)'!$Z90</f>
        <v>0</v>
      </c>
      <c r="BC77" s="65">
        <f>'Summary (9)'!$Z90</f>
        <v>0</v>
      </c>
      <c r="BD77" s="65">
        <f>'Summary (9)'!$Z90</f>
        <v>0</v>
      </c>
      <c r="BE77" s="340">
        <f>'Summary (9)'!$Z90</f>
        <v>0</v>
      </c>
      <c r="BF77" s="203">
        <f>'Summary (9)'!$Z90</f>
        <v>0</v>
      </c>
      <c r="BG77" s="202">
        <f>'Summary (9)'!$AC90</f>
        <v>0</v>
      </c>
      <c r="BH77" s="65">
        <f>'Summary (9)'!$AC90</f>
        <v>0</v>
      </c>
      <c r="BI77" s="65">
        <f>'Summary (9)'!$AC90</f>
        <v>0</v>
      </c>
      <c r="BJ77" s="65">
        <f>'Summary (9)'!$AC90</f>
        <v>0</v>
      </c>
      <c r="BK77" s="65">
        <f>'Summary (9)'!$AC90</f>
        <v>0</v>
      </c>
      <c r="BL77" s="340">
        <f>'Summary (9)'!$AC90</f>
        <v>0</v>
      </c>
      <c r="BM77" s="203">
        <f>'Summary (9)'!$AC90</f>
        <v>0</v>
      </c>
      <c r="BN77" s="202">
        <f>'Summary (9)'!$AF90</f>
        <v>0</v>
      </c>
      <c r="BO77" s="65">
        <f>'Summary (9)'!$AF90</f>
        <v>0</v>
      </c>
      <c r="BP77" s="65">
        <f>'Summary (9)'!$AF90</f>
        <v>0</v>
      </c>
      <c r="BQ77" s="65">
        <f>'Summary (9)'!$AF90</f>
        <v>0</v>
      </c>
      <c r="BR77" s="65">
        <f>'Summary (9)'!$AF90</f>
        <v>0</v>
      </c>
      <c r="BS77" s="340">
        <f>'Summary (9)'!$AF90</f>
        <v>0</v>
      </c>
      <c r="BT77" s="203">
        <f>'Summary (9)'!$AF90</f>
        <v>0</v>
      </c>
      <c r="BU77" s="65">
        <f>'Summary (9)'!AI90</f>
        <v>0</v>
      </c>
      <c r="BV77" s="65">
        <f>'Summary (9)'!AJ90</f>
        <v>0</v>
      </c>
      <c r="BW77" s="65">
        <f>'Summary (9)'!AK90</f>
        <v>0</v>
      </c>
    </row>
    <row r="78" spans="1:112" s="60" customFormat="1" ht="16" thickBot="1">
      <c r="A78" s="484" t="s">
        <v>234</v>
      </c>
      <c r="B78" s="484"/>
      <c r="C78" s="204" t="e">
        <f>'Summary (9)'!$E91</f>
        <v>#REF!</v>
      </c>
      <c r="D78" s="205" t="e">
        <f>'Summary (9)'!$E91</f>
        <v>#REF!</v>
      </c>
      <c r="E78" s="205" t="e">
        <f>'Summary (9)'!$E91</f>
        <v>#REF!</v>
      </c>
      <c r="F78" s="205" t="e">
        <f>'Summary (9)'!$E91</f>
        <v>#REF!</v>
      </c>
      <c r="G78" s="205" t="e">
        <f>'Summary (9)'!$E91</f>
        <v>#REF!</v>
      </c>
      <c r="H78" s="341" t="e">
        <f>'Summary (9)'!$E91</f>
        <v>#REF!</v>
      </c>
      <c r="I78" s="206" t="e">
        <f>'Summary (9)'!$E91</f>
        <v>#REF!</v>
      </c>
      <c r="J78" s="204" t="e">
        <f>'Summary (9)'!$H91</f>
        <v>#REF!</v>
      </c>
      <c r="K78" s="205" t="e">
        <f>'Summary (9)'!$H91</f>
        <v>#REF!</v>
      </c>
      <c r="L78" s="205" t="e">
        <f>'Summary (9)'!$H91</f>
        <v>#REF!</v>
      </c>
      <c r="M78" s="205" t="e">
        <f>'Summary (9)'!$H91</f>
        <v>#REF!</v>
      </c>
      <c r="N78" s="205" t="e">
        <f>'Summary (9)'!$H91</f>
        <v>#REF!</v>
      </c>
      <c r="O78" s="341" t="e">
        <f>'Summary (9)'!$H91</f>
        <v>#REF!</v>
      </c>
      <c r="P78" s="206" t="e">
        <f>'Summary (9)'!$H91</f>
        <v>#REF!</v>
      </c>
      <c r="Q78" s="204" t="e">
        <f>'Summary (9)'!$K91</f>
        <v>#REF!</v>
      </c>
      <c r="R78" s="205" t="e">
        <f>'Summary (9)'!$K91</f>
        <v>#REF!</v>
      </c>
      <c r="S78" s="205" t="e">
        <f>'Summary (9)'!$K91</f>
        <v>#REF!</v>
      </c>
      <c r="T78" s="205" t="e">
        <f>'Summary (9)'!$K91</f>
        <v>#REF!</v>
      </c>
      <c r="U78" s="205" t="e">
        <f>'Summary (9)'!$K91</f>
        <v>#REF!</v>
      </c>
      <c r="V78" s="341" t="e">
        <f>'Summary (9)'!$K91</f>
        <v>#REF!</v>
      </c>
      <c r="W78" s="206" t="e">
        <f>'Summary (9)'!$K91</f>
        <v>#REF!</v>
      </c>
      <c r="X78" s="204" t="e">
        <f>'Summary (9)'!$N91</f>
        <v>#REF!</v>
      </c>
      <c r="Y78" s="205" t="e">
        <f>'Summary (9)'!$N91</f>
        <v>#REF!</v>
      </c>
      <c r="Z78" s="205" t="e">
        <f>'Summary (9)'!$N91</f>
        <v>#REF!</v>
      </c>
      <c r="AA78" s="205" t="e">
        <f>'Summary (9)'!$N91</f>
        <v>#REF!</v>
      </c>
      <c r="AB78" s="205" t="e">
        <f>'Summary (9)'!$N91</f>
        <v>#REF!</v>
      </c>
      <c r="AC78" s="341" t="e">
        <f>'Summary (9)'!$N91</f>
        <v>#REF!</v>
      </c>
      <c r="AD78" s="206" t="e">
        <f>'Summary (9)'!$N91</f>
        <v>#REF!</v>
      </c>
      <c r="AE78" s="204" t="e">
        <f>'Summary (9)'!$Q91</f>
        <v>#REF!</v>
      </c>
      <c r="AF78" s="205" t="e">
        <f>'Summary (9)'!$Q91</f>
        <v>#REF!</v>
      </c>
      <c r="AG78" s="205" t="e">
        <f>'Summary (9)'!$Q91</f>
        <v>#REF!</v>
      </c>
      <c r="AH78" s="205" t="e">
        <f>'Summary (9)'!$Q91</f>
        <v>#REF!</v>
      </c>
      <c r="AI78" s="205" t="e">
        <f>'Summary (9)'!$Q91</f>
        <v>#REF!</v>
      </c>
      <c r="AJ78" s="341" t="e">
        <f>'Summary (9)'!$Q91</f>
        <v>#REF!</v>
      </c>
      <c r="AK78" s="206" t="e">
        <f>'Summary (9)'!$Q91</f>
        <v>#REF!</v>
      </c>
      <c r="AL78" s="204" t="e">
        <f>'Summary (9)'!$T91</f>
        <v>#REF!</v>
      </c>
      <c r="AM78" s="205" t="e">
        <f>'Summary (9)'!$T91</f>
        <v>#REF!</v>
      </c>
      <c r="AN78" s="205" t="e">
        <f>'Summary (9)'!$T91</f>
        <v>#REF!</v>
      </c>
      <c r="AO78" s="205" t="e">
        <f>'Summary (9)'!$T91</f>
        <v>#REF!</v>
      </c>
      <c r="AP78" s="205" t="e">
        <f>'Summary (9)'!$T91</f>
        <v>#REF!</v>
      </c>
      <c r="AQ78" s="341" t="e">
        <f>'Summary (9)'!$T91</f>
        <v>#REF!</v>
      </c>
      <c r="AR78" s="206" t="e">
        <f>'Summary (9)'!$T91</f>
        <v>#REF!</v>
      </c>
      <c r="AS78" s="204" t="e">
        <f>'Summary (9)'!$W91</f>
        <v>#REF!</v>
      </c>
      <c r="AT78" s="205" t="e">
        <f>'Summary (9)'!$W91</f>
        <v>#REF!</v>
      </c>
      <c r="AU78" s="205" t="e">
        <f>'Summary (9)'!$W91</f>
        <v>#REF!</v>
      </c>
      <c r="AV78" s="205" t="e">
        <f>'Summary (9)'!$W91</f>
        <v>#REF!</v>
      </c>
      <c r="AW78" s="205" t="e">
        <f>'Summary (9)'!$W91</f>
        <v>#REF!</v>
      </c>
      <c r="AX78" s="341" t="e">
        <f>'Summary (9)'!$W91</f>
        <v>#REF!</v>
      </c>
      <c r="AY78" s="206" t="e">
        <f>'Summary (9)'!$W91</f>
        <v>#REF!</v>
      </c>
      <c r="AZ78" s="204" t="e">
        <f>'Summary (9)'!$Z91</f>
        <v>#REF!</v>
      </c>
      <c r="BA78" s="205" t="e">
        <f>'Summary (9)'!$Z91</f>
        <v>#REF!</v>
      </c>
      <c r="BB78" s="205" t="e">
        <f>'Summary (9)'!$Z91</f>
        <v>#REF!</v>
      </c>
      <c r="BC78" s="205" t="e">
        <f>'Summary (9)'!$Z91</f>
        <v>#REF!</v>
      </c>
      <c r="BD78" s="205" t="e">
        <f>'Summary (9)'!$Z91</f>
        <v>#REF!</v>
      </c>
      <c r="BE78" s="341" t="e">
        <f>'Summary (9)'!$Z91</f>
        <v>#REF!</v>
      </c>
      <c r="BF78" s="206" t="e">
        <f>'Summary (9)'!$Z91</f>
        <v>#REF!</v>
      </c>
      <c r="BG78" s="204" t="e">
        <f>'Summary (9)'!$AC91</f>
        <v>#REF!</v>
      </c>
      <c r="BH78" s="205" t="e">
        <f>'Summary (9)'!$AC91</f>
        <v>#REF!</v>
      </c>
      <c r="BI78" s="205" t="e">
        <f>'Summary (9)'!$AC91</f>
        <v>#REF!</v>
      </c>
      <c r="BJ78" s="205" t="e">
        <f>'Summary (9)'!$AC91</f>
        <v>#REF!</v>
      </c>
      <c r="BK78" s="205" t="e">
        <f>'Summary (9)'!$AC91</f>
        <v>#REF!</v>
      </c>
      <c r="BL78" s="341" t="e">
        <f>'Summary (9)'!$AC91</f>
        <v>#REF!</v>
      </c>
      <c r="BM78" s="206" t="e">
        <f>'Summary (9)'!$AC91</f>
        <v>#REF!</v>
      </c>
      <c r="BN78" s="204" t="e">
        <f>'Summary (9)'!$AF91</f>
        <v>#REF!</v>
      </c>
      <c r="BO78" s="205" t="e">
        <f>'Summary (9)'!$AF91</f>
        <v>#REF!</v>
      </c>
      <c r="BP78" s="205" t="e">
        <f>'Summary (9)'!$AF91</f>
        <v>#REF!</v>
      </c>
      <c r="BQ78" s="205" t="e">
        <f>'Summary (9)'!$AF91</f>
        <v>#REF!</v>
      </c>
      <c r="BR78" s="205" t="e">
        <f>'Summary (9)'!$AF91</f>
        <v>#REF!</v>
      </c>
      <c r="BS78" s="341" t="e">
        <f>'Summary (9)'!$AF91</f>
        <v>#REF!</v>
      </c>
      <c r="BT78" s="206" t="e">
        <f>'Summary (9)'!$AF91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 ref="A56:B56"/>
    <mergeCell ref="A57:B57"/>
    <mergeCell ref="A58:B58"/>
    <mergeCell ref="C58:F58"/>
    <mergeCell ref="J58:M58"/>
    <mergeCell ref="Q58:T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10:B14"/>
    <mergeCell ref="C10:I10"/>
    <mergeCell ref="J10:P10"/>
    <mergeCell ref="Q10:W10"/>
    <mergeCell ref="X10:AD10"/>
    <mergeCell ref="AE10:AK10"/>
    <mergeCell ref="AL10:AR10"/>
    <mergeCell ref="AS10:AY10"/>
    <mergeCell ref="AZ10:BF10"/>
    <mergeCell ref="BN6:BP6"/>
    <mergeCell ref="C9:I9"/>
    <mergeCell ref="J9:P9"/>
    <mergeCell ref="Q9:W9"/>
    <mergeCell ref="X9:AD9"/>
    <mergeCell ref="AE9:AK9"/>
    <mergeCell ref="AL9:AR9"/>
    <mergeCell ref="AS9:AY9"/>
    <mergeCell ref="AZ9:BF9"/>
    <mergeCell ref="BG9:BM9"/>
    <mergeCell ref="BN9:BT9"/>
  </mergeCells>
  <conditionalFormatting sqref="C15:C57 J15:J57 Q15:Q57 X15:X57 AE15:AE57 AL15:AL57 AS15:AS57 AZ15:AZ57 BG15:BG57 BN15:BN57">
    <cfRule type="expression" dxfId="94" priority="12">
      <formula>AND(C15&gt;0,C15&lt;C$79)</formula>
    </cfRule>
  </conditionalFormatting>
  <conditionalFormatting sqref="C15:E57 J15:L57 Q15:S57 X15:Z57 AE15:AG57 AL15:AN57 AS15:AU57 AZ15:BB57 BG15:BI57 BN15:BP57">
    <cfRule type="expression" dxfId="93" priority="9">
      <formula>$A15=""</formula>
    </cfRule>
    <cfRule type="containsBlanks" dxfId="92" priority="11">
      <formula>LEN(TRIM(C15))=0</formula>
    </cfRule>
  </conditionalFormatting>
  <conditionalFormatting sqref="C59:BQ62 BR61 BT61">
    <cfRule type="expression" dxfId="90" priority="634">
      <formula>C$77&gt;C$76</formula>
    </cfRule>
  </conditionalFormatting>
  <conditionalFormatting sqref="C15:BT57 C58 G58:J58 Q58 X58 AE58 AL58 AS58 AZ58 BG58 BN58 N58:P62 U58:W62 AB58:AD62 AI58:AK62 AP58:AR62 AW58:AY62 BD58:BF62 BK58:BM62 BR58:BT62">
    <cfRule type="expression" dxfId="89" priority="6">
      <formula>C$77&gt;C$76</formula>
    </cfRule>
  </conditionalFormatting>
  <conditionalFormatting sqref="N60 P60 U60 W60 AB60 AD60 AI60 AK60 AP60 AR60 AW60 AY60 BD60 BF60 BK60 BM60 BR60 BT60 G60 I60">
    <cfRule type="containsBlanks" dxfId="88" priority="10">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633" id="{A4D0A6A1-7DB0-4278-8C1A-2A0866B347C1}">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637" id="{E64DF41D-6632-4137-B0F0-BA7FCC872146}">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9F67E-5CD1-47A5-97ED-CE7C42FA38A7}">
  <sheetPr>
    <tabColor rgb="FF99CCFF"/>
    <pageSetUpPr fitToPage="1"/>
  </sheetPr>
  <dimension ref="A1:AL125"/>
  <sheetViews>
    <sheetView showGridLines="0" showZeros="0" zoomScaleNormal="100" workbookViewId="0">
      <pane xSplit="1" ySplit="13" topLeftCell="R14"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63" t="str">
        <f>'Summary (9)'!A1</f>
        <v>DEPARTMENT OF HOMELESSNESS AND SUPPORTIVE HOUSING</v>
      </c>
      <c r="B1" s="63"/>
      <c r="C1" s="56"/>
      <c r="D1" s="56"/>
      <c r="E1" s="56"/>
      <c r="F1" s="56"/>
      <c r="G1" s="56"/>
      <c r="AI1" s="437"/>
    </row>
    <row r="2" spans="1:35" ht="15.5">
      <c r="A2" s="63" t="s">
        <v>288</v>
      </c>
      <c r="B2" s="63"/>
      <c r="C2" s="63"/>
      <c r="D2" s="56"/>
      <c r="E2" s="56"/>
      <c r="F2" s="56"/>
      <c r="G2" s="59"/>
    </row>
    <row r="3" spans="1:35" ht="15" customHeight="1">
      <c r="A3" s="68" t="s">
        <v>220</v>
      </c>
      <c r="B3" s="587">
        <f>'Summary (9)'!B3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(9)'!A7</f>
        <v>Provider Name</v>
      </c>
      <c r="B4" s="588">
        <f>'Summary (9)'!B7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(9)'!A8</f>
        <v>Program</v>
      </c>
      <c r="B5" s="588" t="str">
        <f>'Summary (9)'!B8</f>
        <v>RFQ #144 TAY Site at 42 Otis</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5">
      <c r="A6" s="69" t="str">
        <f>'Summary (9)'!A9</f>
        <v>F$P Contract ID#</v>
      </c>
      <c r="B6" s="589" t="e">
        <f>'Summary (9)'!B9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5">
      <c r="A7" s="69" t="s">
        <v>283</v>
      </c>
      <c r="B7" s="674">
        <f>'Summary (9)'!B12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8" t="e">
        <f>'Summary (9)'!E17</f>
        <v>#REF!</v>
      </c>
      <c r="D8" s="1598"/>
      <c r="E8" s="1598"/>
      <c r="F8" s="1597" t="e">
        <f>'Summary (9)'!H17</f>
        <v>#REF!</v>
      </c>
      <c r="G8" s="1597"/>
      <c r="H8" s="1597"/>
      <c r="I8" s="1597" t="e">
        <f>'Summary (9)'!K17</f>
        <v>#REF!</v>
      </c>
      <c r="J8" s="1597"/>
      <c r="K8" s="1597"/>
      <c r="L8" s="1597" t="e">
        <f>'Summary (9)'!N17</f>
        <v>#REF!</v>
      </c>
      <c r="M8" s="1597"/>
      <c r="N8" s="1597"/>
      <c r="O8" s="1597" t="e">
        <f>'Summary (9)'!Q17</f>
        <v>#REF!</v>
      </c>
      <c r="P8" s="1597"/>
      <c r="Q8" s="1597"/>
      <c r="R8" s="1597" t="e">
        <f>'Summary (9)'!T17</f>
        <v>#REF!</v>
      </c>
      <c r="S8" s="1597"/>
      <c r="T8" s="1597"/>
      <c r="U8" s="1597" t="e">
        <f>'Summary (9)'!W17</f>
        <v>#REF!</v>
      </c>
      <c r="V8" s="1597"/>
      <c r="W8" s="1597"/>
      <c r="X8" s="1597" t="e">
        <f>'Summary (9)'!Z17</f>
        <v>#REF!</v>
      </c>
      <c r="Y8" s="1597"/>
      <c r="Z8" s="1597"/>
      <c r="AA8" s="1597" t="e">
        <f>'Summary (9)'!AC17</f>
        <v>#REF!</v>
      </c>
      <c r="AB8" s="1597"/>
      <c r="AC8" s="1597"/>
      <c r="AD8" s="1597" t="e">
        <f>'Summary (9)'!AF17</f>
        <v>#REF!</v>
      </c>
      <c r="AE8" s="1597"/>
      <c r="AF8" s="1597"/>
    </row>
    <row r="9" spans="1:35" ht="24.75" customHeight="1">
      <c r="C9" s="1606" t="str">
        <f>'Summary (6)'!E18</f>
        <v>Year 1</v>
      </c>
      <c r="D9" s="1607"/>
      <c r="E9" s="1608"/>
      <c r="F9" s="1621" t="str">
        <f>'Summary (6)'!H18</f>
        <v>Year 2</v>
      </c>
      <c r="G9" s="1622"/>
      <c r="H9" s="1623"/>
      <c r="I9" s="1624" t="str">
        <f>'Summary (6)'!K18</f>
        <v>Year 3</v>
      </c>
      <c r="J9" s="1625"/>
      <c r="K9" s="1626"/>
      <c r="L9" s="1627" t="str">
        <f>'Summary (6)'!N18</f>
        <v>Year 4</v>
      </c>
      <c r="M9" s="1628"/>
      <c r="N9" s="1629"/>
      <c r="O9" s="1630" t="str">
        <f>'Summary (6)'!Q18</f>
        <v>Year 5</v>
      </c>
      <c r="P9" s="1631"/>
      <c r="Q9" s="1632"/>
      <c r="R9" s="1633" t="str">
        <f>'Summary (6)'!T18</f>
        <v>Year 6</v>
      </c>
      <c r="S9" s="1634"/>
      <c r="T9" s="1635"/>
      <c r="U9" s="1636" t="str">
        <f>'Summary (6)'!W18</f>
        <v>Year 7</v>
      </c>
      <c r="V9" s="1637"/>
      <c r="W9" s="1638"/>
      <c r="X9" s="1609" t="str">
        <f>'Summary (6)'!Z18</f>
        <v>Year 8</v>
      </c>
      <c r="Y9" s="1610"/>
      <c r="Z9" s="1611"/>
      <c r="AA9" s="1612" t="str">
        <f>'Summary (6)'!AC18</f>
        <v>Year 9</v>
      </c>
      <c r="AB9" s="1613"/>
      <c r="AC9" s="1614"/>
      <c r="AD9" s="1615" t="str">
        <f>'Summary (6)'!AF18</f>
        <v>Year 10</v>
      </c>
      <c r="AE9" s="1616"/>
      <c r="AF9" s="1617"/>
      <c r="AG9" s="1618" t="s">
        <v>259</v>
      </c>
      <c r="AH9" s="1619"/>
      <c r="AI9" s="1620"/>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10/1/2024 - 6/30/2029</v>
      </c>
      <c r="AH10" s="628" t="str">
        <f>'Salary Detail (6)'!BV11</f>
        <v>10/1/2024 - 6/30/2029</v>
      </c>
      <c r="AI10" s="629" t="str">
        <f>'Salary Detail (6)'!BW11</f>
        <v>10/1/2024 - 6/30/2029</v>
      </c>
    </row>
    <row r="11" spans="1:35" s="630" customFormat="1" ht="19.5" customHeight="1">
      <c r="C11" s="784" t="e">
        <f>'Salary Detail (6)'!G12</f>
        <v>#REF!</v>
      </c>
      <c r="D11" s="793" t="e">
        <f>'Salary Detail (6)'!H12</f>
        <v>#REF!</v>
      </c>
      <c r="E11" s="794" t="str">
        <f>'Salary Detail (6)'!I12</f>
        <v>12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39" t="e">
        <f>'Salary Detail (6)'!BU12</f>
        <v>#REF!</v>
      </c>
      <c r="AH11" s="1641" t="e">
        <f>'Salary Detail (6)'!BV12</f>
        <v>#REF!</v>
      </c>
      <c r="AI11" s="1643"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0"/>
      <c r="AH12" s="1642"/>
      <c r="AI12" s="1644"/>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6" t="s">
        <v>291</v>
      </c>
      <c r="B14" s="1605"/>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6" t="s">
        <v>292</v>
      </c>
      <c r="B15" s="1605"/>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6" t="s">
        <v>293</v>
      </c>
      <c r="B16" s="1605"/>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6" t="s">
        <v>294</v>
      </c>
      <c r="B17" s="1605"/>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6" t="s">
        <v>295</v>
      </c>
      <c r="B18" s="1605"/>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6" t="s">
        <v>296</v>
      </c>
      <c r="B19" s="1605"/>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6" t="s">
        <v>297</v>
      </c>
      <c r="B20" s="1605"/>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6" t="s">
        <v>298</v>
      </c>
      <c r="B21" s="1605"/>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6" t="s">
        <v>299</v>
      </c>
      <c r="B22" s="1605"/>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7"/>
      <c r="B23" s="1599"/>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7"/>
      <c r="B24" s="1599"/>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7"/>
      <c r="B25" s="1599"/>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7"/>
      <c r="B26" s="1599"/>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7"/>
      <c r="B27" s="1599"/>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7"/>
      <c r="B28" s="1599"/>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7"/>
      <c r="B29" s="1599"/>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7"/>
      <c r="B30" s="1599"/>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7"/>
      <c r="B31" s="1599"/>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7"/>
      <c r="B32" s="1599"/>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7"/>
      <c r="B33" s="1599"/>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7"/>
      <c r="B34" s="1599"/>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7"/>
      <c r="B35" s="1599"/>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7"/>
      <c r="B36" s="1599"/>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7"/>
      <c r="B37" s="1599"/>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7"/>
      <c r="B38" s="1599"/>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7"/>
      <c r="B39" s="1599"/>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7"/>
      <c r="B40" s="1599"/>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7"/>
      <c r="B41" s="1599"/>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7"/>
      <c r="B42" s="1599"/>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7"/>
      <c r="B43" s="1599"/>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7"/>
      <c r="B44" s="1599"/>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7"/>
      <c r="B45" s="1599"/>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7"/>
      <c r="B46" s="1599"/>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7"/>
      <c r="B47" s="1599"/>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7"/>
      <c r="B48" s="1599"/>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7"/>
      <c r="B49" s="1599"/>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7"/>
      <c r="B50" s="1599"/>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7"/>
      <c r="B51" s="1599"/>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7"/>
      <c r="B52" s="1599"/>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7"/>
      <c r="B53" s="1599"/>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7"/>
      <c r="B54" s="1599"/>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7"/>
      <c r="B55" s="1599"/>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52" t="s">
        <v>300</v>
      </c>
      <c r="B56" s="1600"/>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7"/>
      <c r="B57" s="1599"/>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7"/>
      <c r="B58" s="1599"/>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7"/>
      <c r="B59" s="1599"/>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7"/>
      <c r="B60" s="1599"/>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7"/>
      <c r="B61" s="1599"/>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7"/>
      <c r="B62" s="1599"/>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7"/>
      <c r="B63" s="1599"/>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7"/>
      <c r="B64" s="1599"/>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7"/>
      <c r="B65" s="1599"/>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7"/>
      <c r="B66" s="1599"/>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7"/>
      <c r="B67" s="1599"/>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9" t="s">
        <v>301</v>
      </c>
      <c r="B68" s="1601"/>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5"/>
      <c r="B69" s="1604"/>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4" t="s">
        <v>302</v>
      </c>
      <c r="B70" s="1603"/>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7"/>
      <c r="B71" s="1599"/>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7"/>
      <c r="B72" s="1599"/>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7"/>
      <c r="B73" s="1599"/>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7"/>
      <c r="B74" s="1599"/>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7"/>
      <c r="B75" s="1599"/>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7"/>
      <c r="B76" s="1599"/>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7"/>
      <c r="B77" s="1599"/>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7"/>
      <c r="B78" s="1599"/>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7"/>
      <c r="B79" s="1599"/>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7"/>
      <c r="B80" s="1599"/>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52" t="s">
        <v>303</v>
      </c>
      <c r="B81" s="1600"/>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7"/>
      <c r="B82" s="1599"/>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7"/>
      <c r="B83" s="1599"/>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7"/>
      <c r="B84" s="1599"/>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7"/>
      <c r="B85" s="1599"/>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7"/>
      <c r="B86" s="1599"/>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7"/>
      <c r="B87" s="1599"/>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7"/>
      <c r="B88" s="1599"/>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7"/>
      <c r="B89" s="1599"/>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7"/>
      <c r="B90" s="1599"/>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7" t="s">
        <v>304</v>
      </c>
      <c r="B91" s="1599"/>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51"/>
      <c r="B92" s="1602"/>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49999999999999"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49999999999999"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7"/>
      <c r="B96" s="1599"/>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7"/>
      <c r="B97" s="1599"/>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7"/>
      <c r="B98" s="1599"/>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7"/>
      <c r="B99" s="1599"/>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7"/>
      <c r="B100" s="1599"/>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7"/>
      <c r="B101" s="1599"/>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7"/>
      <c r="B102" s="1599"/>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7"/>
      <c r="B103" s="1599"/>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49999999999999" customHeight="1">
      <c r="A104" s="1349" t="s">
        <v>307</v>
      </c>
      <c r="B104" s="1601"/>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49999999999999"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49999999999999"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(9)'!E87</f>
        <v>1</v>
      </c>
      <c r="D120" s="560">
        <f>'Summary (9)'!F87</f>
        <v>1</v>
      </c>
      <c r="E120" s="560">
        <f>'Summary (9)'!G87</f>
        <v>1</v>
      </c>
      <c r="F120" s="560">
        <f>'Summary (9)'!H87</f>
        <v>2</v>
      </c>
      <c r="G120" s="560">
        <f>'Summary (9)'!I87</f>
        <v>2</v>
      </c>
      <c r="H120" s="560">
        <f>'Summary (9)'!J87</f>
        <v>2</v>
      </c>
      <c r="I120" s="560">
        <f>'Summary (9)'!K87</f>
        <v>3</v>
      </c>
      <c r="J120" s="560">
        <f>'Summary (9)'!L87</f>
        <v>3</v>
      </c>
      <c r="K120" s="560">
        <f>'Summary (9)'!M87</f>
        <v>3</v>
      </c>
      <c r="L120" s="560">
        <f>'Summary (9)'!N87</f>
        <v>4</v>
      </c>
      <c r="M120" s="560">
        <f>'Summary (9)'!O87</f>
        <v>4</v>
      </c>
      <c r="N120" s="560">
        <f>'Summary (9)'!P87</f>
        <v>4</v>
      </c>
      <c r="O120" s="560">
        <f>'Summary (9)'!Q87</f>
        <v>5</v>
      </c>
      <c r="P120" s="560">
        <f>'Summary (9)'!R87</f>
        <v>5</v>
      </c>
      <c r="Q120" s="560">
        <f>'Summary (9)'!S87</f>
        <v>5</v>
      </c>
      <c r="R120" s="560">
        <f>'Summary (9)'!T87</f>
        <v>6</v>
      </c>
      <c r="S120" s="560">
        <f>'Summary (9)'!U87</f>
        <v>6</v>
      </c>
      <c r="T120" s="560">
        <f>'Summary (9)'!V87</f>
        <v>6</v>
      </c>
      <c r="U120" s="560">
        <f>'Summary (9)'!W87</f>
        <v>7</v>
      </c>
      <c r="V120" s="560">
        <f>'Summary (9)'!X87</f>
        <v>7</v>
      </c>
      <c r="W120" s="560">
        <f>'Summary (9)'!Y87</f>
        <v>7</v>
      </c>
      <c r="X120" s="560">
        <f>'Summary (9)'!Z87</f>
        <v>8</v>
      </c>
      <c r="Y120" s="560">
        <f>'Summary (9)'!AA87</f>
        <v>8</v>
      </c>
      <c r="Z120" s="560">
        <f>'Summary (9)'!AB87</f>
        <v>8</v>
      </c>
      <c r="AA120" s="560">
        <f>'Summary (9)'!AC87</f>
        <v>9</v>
      </c>
      <c r="AB120" s="560">
        <f>'Summary (9)'!AD87</f>
        <v>9</v>
      </c>
      <c r="AC120" s="560">
        <f>'Summary (9)'!AE87</f>
        <v>9</v>
      </c>
      <c r="AD120" s="560">
        <f>'Summary (9)'!AF87</f>
        <v>10</v>
      </c>
      <c r="AE120" s="560">
        <f>'Summary (9)'!AG87</f>
        <v>10</v>
      </c>
      <c r="AF120" s="560">
        <f>'Summary (9)'!AH87</f>
        <v>10</v>
      </c>
      <c r="AG120" s="560">
        <f>AE120</f>
        <v>10</v>
      </c>
      <c r="AH120" s="560">
        <f>AF120</f>
        <v>10</v>
      </c>
      <c r="AI120" s="560">
        <f>AG120</f>
        <v>10</v>
      </c>
    </row>
    <row r="121" spans="1:35" s="31" customFormat="1">
      <c r="A121" s="481" t="s">
        <v>232</v>
      </c>
      <c r="B121" s="481"/>
      <c r="C121" s="561" t="e">
        <f>'Summary (9)'!E88</f>
        <v>#REF!</v>
      </c>
      <c r="D121" s="561" t="e">
        <f>'Summary (9)'!F88</f>
        <v>#REF!</v>
      </c>
      <c r="E121" s="561">
        <f>'Summary (9)'!G88</f>
        <v>45566</v>
      </c>
      <c r="F121" s="561" t="e">
        <f>'Summary (9)'!H88</f>
        <v>#REF!</v>
      </c>
      <c r="G121" s="561" t="e">
        <f>'Summary (9)'!I88</f>
        <v>#REF!</v>
      </c>
      <c r="H121" s="561">
        <f>'Summary (9)'!J88</f>
        <v>45839</v>
      </c>
      <c r="I121" s="561" t="e">
        <f>'Summary (9)'!K88</f>
        <v>#REF!</v>
      </c>
      <c r="J121" s="561" t="e">
        <f>'Summary (9)'!L88</f>
        <v>#REF!</v>
      </c>
      <c r="K121" s="561">
        <f>'Summary (9)'!M88</f>
        <v>46204</v>
      </c>
      <c r="L121" s="561" t="e">
        <f>'Summary (9)'!N88</f>
        <v>#REF!</v>
      </c>
      <c r="M121" s="561" t="e">
        <f>'Summary (9)'!O88</f>
        <v>#REF!</v>
      </c>
      <c r="N121" s="561">
        <f>'Summary (9)'!P88</f>
        <v>46569</v>
      </c>
      <c r="O121" s="561" t="e">
        <f>'Summary (9)'!Q88</f>
        <v>#REF!</v>
      </c>
      <c r="P121" s="561" t="e">
        <f>'Summary (9)'!R88</f>
        <v>#REF!</v>
      </c>
      <c r="Q121" s="561">
        <f>'Summary (9)'!S88</f>
        <v>46935</v>
      </c>
      <c r="R121" s="561" t="e">
        <f>'Summary (9)'!T88</f>
        <v>#REF!</v>
      </c>
      <c r="S121" s="561" t="e">
        <f>'Summary (9)'!U88</f>
        <v>#REF!</v>
      </c>
      <c r="T121" s="561" t="e">
        <f>'Summary (9)'!V88</f>
        <v>#REF!</v>
      </c>
      <c r="U121" s="561" t="e">
        <f>'Summary (9)'!W88</f>
        <v>#REF!</v>
      </c>
      <c r="V121" s="561" t="e">
        <f>'Summary (9)'!X88</f>
        <v>#REF!</v>
      </c>
      <c r="W121" s="561" t="e">
        <f>'Summary (9)'!Y88</f>
        <v>#REF!</v>
      </c>
      <c r="X121" s="561" t="e">
        <f>'Summary (9)'!Z88</f>
        <v>#REF!</v>
      </c>
      <c r="Y121" s="561" t="e">
        <f>'Summary (9)'!AA88</f>
        <v>#REF!</v>
      </c>
      <c r="Z121" s="561" t="e">
        <f>'Summary (9)'!AB88</f>
        <v>#REF!</v>
      </c>
      <c r="AA121" s="561" t="e">
        <f>'Summary (9)'!AC88</f>
        <v>#REF!</v>
      </c>
      <c r="AB121" s="561" t="e">
        <f>'Summary (9)'!AD88</f>
        <v>#REF!</v>
      </c>
      <c r="AC121" s="561" t="e">
        <f>'Summary (9)'!AE88</f>
        <v>#REF!</v>
      </c>
      <c r="AD121" s="561" t="e">
        <f>'Summary (9)'!AF88</f>
        <v>#REF!</v>
      </c>
      <c r="AE121" s="561" t="e">
        <f>'Summary (9)'!AG88</f>
        <v>#REF!</v>
      </c>
      <c r="AF121" s="561" t="e">
        <f>'Summary (9)'!AH88</f>
        <v>#REF!</v>
      </c>
      <c r="AG121" s="561">
        <f>'Summary (9)'!AI88</f>
        <v>45566</v>
      </c>
      <c r="AH121" s="561">
        <f>'Summary (9)'!AJ88</f>
        <v>45566</v>
      </c>
      <c r="AI121" s="561">
        <f>'Summary (9)'!AK88</f>
        <v>45566</v>
      </c>
    </row>
    <row r="122" spans="1:35" s="31" customFormat="1">
      <c r="A122" s="481" t="s">
        <v>233</v>
      </c>
      <c r="B122" s="481"/>
      <c r="C122" s="561" t="e">
        <f>'Summary (9)'!E89</f>
        <v>#REF!</v>
      </c>
      <c r="D122" s="561" t="e">
        <f>'Summary (9)'!F89</f>
        <v>#REF!</v>
      </c>
      <c r="E122" s="561">
        <f>'Summary (9)'!G89</f>
        <v>45838</v>
      </c>
      <c r="F122" s="561" t="e">
        <f>'Summary (9)'!H89</f>
        <v>#REF!</v>
      </c>
      <c r="G122" s="561" t="e">
        <f>'Summary (9)'!I89</f>
        <v>#REF!</v>
      </c>
      <c r="H122" s="561">
        <f>'Summary (9)'!J89</f>
        <v>46203</v>
      </c>
      <c r="I122" s="561" t="e">
        <f>'Summary (9)'!K89</f>
        <v>#REF!</v>
      </c>
      <c r="J122" s="561" t="e">
        <f>'Summary (9)'!L89</f>
        <v>#REF!</v>
      </c>
      <c r="K122" s="561">
        <f>'Summary (9)'!M89</f>
        <v>46568</v>
      </c>
      <c r="L122" s="561" t="e">
        <f>'Summary (9)'!N89</f>
        <v>#REF!</v>
      </c>
      <c r="M122" s="561" t="e">
        <f>'Summary (9)'!O89</f>
        <v>#REF!</v>
      </c>
      <c r="N122" s="561">
        <f>'Summary (9)'!P89</f>
        <v>46934</v>
      </c>
      <c r="O122" s="561" t="e">
        <f>'Summary (9)'!Q89</f>
        <v>#REF!</v>
      </c>
      <c r="P122" s="561" t="e">
        <f>'Summary (9)'!R89</f>
        <v>#REF!</v>
      </c>
      <c r="Q122" s="561">
        <f>'Summary (9)'!S89</f>
        <v>47299</v>
      </c>
      <c r="R122" s="561" t="e">
        <f>'Summary (9)'!T89</f>
        <v>#REF!</v>
      </c>
      <c r="S122" s="561" t="e">
        <f>'Summary (9)'!U89</f>
        <v>#REF!</v>
      </c>
      <c r="T122" s="561" t="e">
        <f>'Summary (9)'!V89</f>
        <v>#REF!</v>
      </c>
      <c r="U122" s="561" t="e">
        <f>'Summary (9)'!W89</f>
        <v>#REF!</v>
      </c>
      <c r="V122" s="561" t="e">
        <f>'Summary (9)'!X89</f>
        <v>#REF!</v>
      </c>
      <c r="W122" s="561" t="e">
        <f>'Summary (9)'!Y89</f>
        <v>#REF!</v>
      </c>
      <c r="X122" s="561" t="e">
        <f>'Summary (9)'!Z89</f>
        <v>#REF!</v>
      </c>
      <c r="Y122" s="561" t="e">
        <f>'Summary (9)'!AA89</f>
        <v>#REF!</v>
      </c>
      <c r="Z122" s="561" t="e">
        <f>'Summary (9)'!AB89</f>
        <v>#REF!</v>
      </c>
      <c r="AA122" s="561" t="e">
        <f>'Summary (9)'!AC89</f>
        <v>#REF!</v>
      </c>
      <c r="AB122" s="561" t="e">
        <f>'Summary (9)'!AD89</f>
        <v>#REF!</v>
      </c>
      <c r="AC122" s="561" t="e">
        <f>'Summary (9)'!AE89</f>
        <v>#REF!</v>
      </c>
      <c r="AD122" s="561" t="e">
        <f>'Summary (9)'!AF89</f>
        <v>#REF!</v>
      </c>
      <c r="AE122" s="561" t="e">
        <f>'Summary (9)'!AG89</f>
        <v>#REF!</v>
      </c>
      <c r="AF122" s="561" t="e">
        <f>'Summary (9)'!AH89</f>
        <v>#REF!</v>
      </c>
      <c r="AG122" s="561">
        <f>'Summary (9)'!AI89</f>
        <v>47391</v>
      </c>
      <c r="AH122" s="561">
        <f>'Summary (9)'!AJ89</f>
        <v>47391</v>
      </c>
      <c r="AI122" s="561">
        <f>'Summary (9)'!AK89</f>
        <v>47391</v>
      </c>
    </row>
    <row r="123" spans="1:35">
      <c r="A123" s="480" t="s">
        <v>220</v>
      </c>
      <c r="B123" s="480"/>
      <c r="C123" s="561">
        <f>'Summary (9)'!E90</f>
        <v>0</v>
      </c>
      <c r="D123" s="561">
        <f>'Summary (9)'!F90</f>
        <v>0</v>
      </c>
      <c r="E123" s="561">
        <f>'Summary (9)'!G90</f>
        <v>0</v>
      </c>
      <c r="F123" s="561">
        <f>'Summary (9)'!H90</f>
        <v>0</v>
      </c>
      <c r="G123" s="561">
        <f>'Summary (9)'!I90</f>
        <v>0</v>
      </c>
      <c r="H123" s="561">
        <f>'Summary (9)'!J90</f>
        <v>0</v>
      </c>
      <c r="I123" s="561">
        <f>'Summary (9)'!K90</f>
        <v>0</v>
      </c>
      <c r="J123" s="561">
        <f>'Summary (9)'!L90</f>
        <v>0</v>
      </c>
      <c r="K123" s="561">
        <f>'Summary (9)'!M90</f>
        <v>0</v>
      </c>
      <c r="L123" s="561">
        <f>'Summary (9)'!N90</f>
        <v>0</v>
      </c>
      <c r="M123" s="561">
        <f>'Summary (9)'!O90</f>
        <v>0</v>
      </c>
      <c r="N123" s="561">
        <f>'Summary (9)'!P90</f>
        <v>0</v>
      </c>
      <c r="O123" s="561">
        <f>'Summary (9)'!Q90</f>
        <v>0</v>
      </c>
      <c r="P123" s="561">
        <f>'Summary (9)'!R90</f>
        <v>0</v>
      </c>
      <c r="Q123" s="561">
        <f>'Summary (9)'!S90</f>
        <v>0</v>
      </c>
      <c r="R123" s="561">
        <f>'Summary (9)'!T90</f>
        <v>0</v>
      </c>
      <c r="S123" s="561">
        <f>'Summary (9)'!U90</f>
        <v>0</v>
      </c>
      <c r="T123" s="561">
        <f>'Summary (9)'!V90</f>
        <v>0</v>
      </c>
      <c r="U123" s="561">
        <f>'Summary (9)'!W90</f>
        <v>0</v>
      </c>
      <c r="V123" s="561">
        <f>'Summary (9)'!X90</f>
        <v>0</v>
      </c>
      <c r="W123" s="561">
        <f>'Summary (9)'!Y90</f>
        <v>0</v>
      </c>
      <c r="X123" s="561">
        <f>'Summary (9)'!Z90</f>
        <v>0</v>
      </c>
      <c r="Y123" s="561">
        <f>'Summary (9)'!AA90</f>
        <v>0</v>
      </c>
      <c r="Z123" s="561">
        <f>'Summary (9)'!AB90</f>
        <v>0</v>
      </c>
      <c r="AA123" s="561">
        <f>'Summary (9)'!AC90</f>
        <v>0</v>
      </c>
      <c r="AB123" s="561">
        <f>'Summary (9)'!AD90</f>
        <v>0</v>
      </c>
      <c r="AC123" s="561">
        <f>'Summary (9)'!AE90</f>
        <v>0</v>
      </c>
      <c r="AD123" s="561">
        <f>'Summary (9)'!AF90</f>
        <v>0</v>
      </c>
      <c r="AE123" s="561">
        <f>'Summary (9)'!AG90</f>
        <v>0</v>
      </c>
      <c r="AF123" s="561">
        <f>'Summary (9)'!AH90</f>
        <v>0</v>
      </c>
      <c r="AG123" s="561">
        <f>'Summary (9)'!AI90</f>
        <v>0</v>
      </c>
      <c r="AH123" s="561">
        <f>'Summary (9)'!AJ90</f>
        <v>0</v>
      </c>
      <c r="AI123" s="561">
        <f>'Summary (9)'!AK90</f>
        <v>0</v>
      </c>
    </row>
    <row r="124" spans="1:35">
      <c r="A124" s="480" t="s">
        <v>234</v>
      </c>
      <c r="B124" s="480"/>
      <c r="C124" s="562" t="e">
        <f>'Summary (9)'!E91</f>
        <v>#REF!</v>
      </c>
      <c r="D124" s="562" t="e">
        <f>'Summary (9)'!F91</f>
        <v>#REF!</v>
      </c>
      <c r="E124" s="562" t="e">
        <f>'Summary (9)'!G91</f>
        <v>#REF!</v>
      </c>
      <c r="F124" s="562" t="e">
        <f>'Summary (9)'!H91</f>
        <v>#REF!</v>
      </c>
      <c r="G124" s="562" t="e">
        <f>'Summary (9)'!I91</f>
        <v>#REF!</v>
      </c>
      <c r="H124" s="562" t="e">
        <f>'Summary (9)'!J91</f>
        <v>#REF!</v>
      </c>
      <c r="I124" s="562" t="e">
        <f>'Summary (9)'!K91</f>
        <v>#REF!</v>
      </c>
      <c r="J124" s="562" t="e">
        <f>'Summary (9)'!L91</f>
        <v>#REF!</v>
      </c>
      <c r="K124" s="562" t="e">
        <f>'Summary (9)'!M91</f>
        <v>#REF!</v>
      </c>
      <c r="L124" s="562" t="e">
        <f>'Summary (9)'!N91</f>
        <v>#REF!</v>
      </c>
      <c r="M124" s="562" t="e">
        <f>'Summary (9)'!O91</f>
        <v>#REF!</v>
      </c>
      <c r="N124" s="562" t="e">
        <f>'Summary (9)'!P91</f>
        <v>#REF!</v>
      </c>
      <c r="O124" s="562" t="e">
        <f>'Summary (9)'!Q91</f>
        <v>#REF!</v>
      </c>
      <c r="P124" s="562" t="e">
        <f>'Summary (9)'!R91</f>
        <v>#REF!</v>
      </c>
      <c r="Q124" s="562" t="e">
        <f>'Summary (9)'!S91</f>
        <v>#REF!</v>
      </c>
      <c r="R124" s="562" t="e">
        <f>'Summary (9)'!T91</f>
        <v>#REF!</v>
      </c>
      <c r="S124" s="562" t="e">
        <f>'Summary (9)'!U91</f>
        <v>#REF!</v>
      </c>
      <c r="T124" s="562" t="e">
        <f>'Summary (9)'!V91</f>
        <v>#REF!</v>
      </c>
      <c r="U124" s="562" t="e">
        <f>'Summary (9)'!W91</f>
        <v>#REF!</v>
      </c>
      <c r="V124" s="562" t="e">
        <f>'Summary (9)'!X91</f>
        <v>#REF!</v>
      </c>
      <c r="W124" s="562" t="e">
        <f>'Summary (9)'!Y91</f>
        <v>#REF!</v>
      </c>
      <c r="X124" s="562" t="e">
        <f>'Summary (9)'!Z91</f>
        <v>#REF!</v>
      </c>
      <c r="Y124" s="562" t="e">
        <f>'Summary (9)'!AA91</f>
        <v>#REF!</v>
      </c>
      <c r="Z124" s="562" t="e">
        <f>'Summary (9)'!AB91</f>
        <v>#REF!</v>
      </c>
      <c r="AA124" s="562" t="e">
        <f>'Summary (9)'!AC91</f>
        <v>#REF!</v>
      </c>
      <c r="AB124" s="562" t="e">
        <f>'Summary (9)'!AD91</f>
        <v>#REF!</v>
      </c>
      <c r="AC124" s="562" t="e">
        <f>'Summary (9)'!AE91</f>
        <v>#REF!</v>
      </c>
      <c r="AD124" s="562" t="e">
        <f>'Summary (9)'!AF91</f>
        <v>#REF!</v>
      </c>
      <c r="AE124" s="562" t="e">
        <f>'Summary (9)'!AG91</f>
        <v>#REF!</v>
      </c>
      <c r="AF124" s="562" t="e">
        <f>'Summary (9)'!AH91</f>
        <v>#REF!</v>
      </c>
    </row>
    <row r="125" spans="1:35" s="524" customFormat="1">
      <c r="A125" s="523" t="s">
        <v>309</v>
      </c>
      <c r="B125" s="523"/>
      <c r="C125" s="525">
        <f>'Summary (9)'!E26</f>
        <v>0</v>
      </c>
      <c r="D125" s="525">
        <f>'Summary (9)'!F26</f>
        <v>0</v>
      </c>
      <c r="E125" s="525">
        <f>'Summary (9)'!G26</f>
        <v>0</v>
      </c>
      <c r="F125" s="525">
        <f>'Summary (9)'!H26</f>
        <v>0</v>
      </c>
      <c r="G125" s="525">
        <f>'Summary (9)'!I26</f>
        <v>0</v>
      </c>
      <c r="H125" s="525">
        <f>'Summary (9)'!J26</f>
        <v>0</v>
      </c>
      <c r="I125" s="525">
        <f>'Summary (9)'!K26</f>
        <v>0</v>
      </c>
      <c r="J125" s="525">
        <f>'Summary (9)'!L26</f>
        <v>0</v>
      </c>
      <c r="K125" s="525">
        <f>'Summary (9)'!M26</f>
        <v>0</v>
      </c>
      <c r="L125" s="525">
        <f>'Summary (9)'!N26</f>
        <v>0</v>
      </c>
      <c r="M125" s="525">
        <f>'Summary (9)'!O26</f>
        <v>0</v>
      </c>
      <c r="N125" s="525">
        <f>'Summary (9)'!P26</f>
        <v>0</v>
      </c>
      <c r="O125" s="525">
        <f>'Summary (9)'!Q26</f>
        <v>0</v>
      </c>
      <c r="P125" s="525">
        <f>'Summary (9)'!R26</f>
        <v>0</v>
      </c>
      <c r="Q125" s="525">
        <f>'Summary (9)'!S26</f>
        <v>0</v>
      </c>
      <c r="R125" s="525">
        <f>'Summary (9)'!T26</f>
        <v>0</v>
      </c>
      <c r="S125" s="525">
        <f>'Summary (9)'!U26</f>
        <v>0</v>
      </c>
      <c r="T125" s="525">
        <f>'Summary (9)'!V26</f>
        <v>0</v>
      </c>
      <c r="U125" s="525">
        <f>'Summary (9)'!W26</f>
        <v>0</v>
      </c>
      <c r="V125" s="525">
        <f>'Summary (9)'!X26</f>
        <v>0</v>
      </c>
      <c r="W125" s="525">
        <f>'Summary (9)'!Y26</f>
        <v>0</v>
      </c>
      <c r="X125" s="525">
        <f>'Summary (9)'!Z26</f>
        <v>0</v>
      </c>
      <c r="Y125" s="525">
        <f>'Summary (9)'!AA26</f>
        <v>0</v>
      </c>
      <c r="Z125" s="525">
        <f>'Summary (9)'!AB26</f>
        <v>0</v>
      </c>
      <c r="AA125" s="525">
        <f>'Summary (9)'!AC26</f>
        <v>0</v>
      </c>
      <c r="AB125" s="525">
        <f>'Summary (9)'!AD26</f>
        <v>0</v>
      </c>
      <c r="AC125" s="525">
        <f>'Summary (9)'!AE26</f>
        <v>0</v>
      </c>
      <c r="AD125" s="525">
        <f>'Summary (9)'!AF26</f>
        <v>0</v>
      </c>
      <c r="AE125" s="525">
        <f>'Summary (9)'!AG26</f>
        <v>0</v>
      </c>
      <c r="AF125" s="525">
        <f>'Summary (9)'!AH26</f>
        <v>0</v>
      </c>
      <c r="AG125" s="522"/>
      <c r="AH125" s="522"/>
      <c r="AI125" s="522"/>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85" priority="3">
      <formula>$A14=""</formula>
    </cfRule>
  </conditionalFormatting>
  <conditionalFormatting sqref="C14:AF106">
    <cfRule type="expression" dxfId="84" priority="2">
      <formula>C$123&gt;C$122</formula>
    </cfRule>
  </conditionalFormatting>
  <conditionalFormatting sqref="C82:AF102">
    <cfRule type="expression" dxfId="83"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82" priority="14">
      <formula>LEN(TRIM(E14))=0</formula>
    </cfRule>
  </conditionalFormatting>
  <conditionalFormatting sqref="F91">
    <cfRule type="containsBlanks" dxfId="81" priority="12">
      <formula>LEN(TRIM(F91))=0</formula>
    </cfRule>
  </conditionalFormatting>
  <conditionalFormatting sqref="I91">
    <cfRule type="containsBlanks" dxfId="80" priority="11">
      <formula>LEN(TRIM(I91))=0</formula>
    </cfRule>
  </conditionalFormatting>
  <conditionalFormatting sqref="L91">
    <cfRule type="containsBlanks" dxfId="79" priority="10">
      <formula>LEN(TRIM(L91))=0</formula>
    </cfRule>
  </conditionalFormatting>
  <conditionalFormatting sqref="O91">
    <cfRule type="containsBlanks" dxfId="78" priority="9">
      <formula>LEN(TRIM(O91))=0</formula>
    </cfRule>
  </conditionalFormatting>
  <conditionalFormatting sqref="R91">
    <cfRule type="containsBlanks" dxfId="77" priority="8">
      <formula>LEN(TRIM(R91))=0</formula>
    </cfRule>
  </conditionalFormatting>
  <conditionalFormatting sqref="U91">
    <cfRule type="containsBlanks" dxfId="76" priority="7">
      <formula>LEN(TRIM(U91))=0</formula>
    </cfRule>
  </conditionalFormatting>
  <conditionalFormatting sqref="X91">
    <cfRule type="containsBlanks" dxfId="75" priority="6">
      <formula>LEN(TRIM(X91))=0</formula>
    </cfRule>
  </conditionalFormatting>
  <conditionalFormatting sqref="AA91">
    <cfRule type="containsBlanks" dxfId="74" priority="5">
      <formula>LEN(TRIM(AA91))=0</formula>
    </cfRule>
  </conditionalFormatting>
  <conditionalFormatting sqref="AD91">
    <cfRule type="containsBlanks" dxfId="73" priority="4">
      <formula>LEN(TRIM(AD91))=0</formula>
    </cfRule>
  </conditionalFormatting>
  <dataValidations count="1">
    <dataValidation type="whole" allowBlank="1" showInputMessage="1" showErrorMessage="1" sqref="AC57:AC66 Z57:Z66 W57:W66 T57:T66 Q57:Q66 N57:N66 K57:K66 H57:H66 E57:E66 AF57:AF66" xr:uid="{B06ECC7E-EC58-466C-A490-83FEBF59C43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59" id="{8A604F1E-D1A2-4B08-A2F3-6D759C707257}">
            <xm:f>C$120&gt;'Summary - SS'!#REF!</xm:f>
            <x14:dxf>
              <fill>
                <patternFill>
                  <bgColor theme="0" tint="-0.499984740745262"/>
                </patternFill>
              </fill>
            </x14:dxf>
          </x14:cfRule>
          <xm:sqref>C9:AF106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E813-3FC9-482F-A0FA-8B302DA39352}">
  <sheetPr>
    <tabColor rgb="FF99CCFF"/>
    <pageSetUpPr fitToPage="1"/>
  </sheetPr>
  <dimension ref="A1:AB208"/>
  <sheetViews>
    <sheetView showZeros="0" zoomScale="115" zoomScaleNormal="115" workbookViewId="0">
      <pane ySplit="2" topLeftCell="A3"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customWidth="1"/>
    <col min="7" max="7" width="16" style="703" customWidth="1"/>
    <col min="8" max="8" width="20.54296875" style="703" customWidth="1"/>
    <col min="9" max="9" width="20.54296875" style="8" customWidth="1"/>
    <col min="10" max="10" width="19.7265625" style="8" customWidth="1"/>
    <col min="11" max="16384" width="10.81640625" style="8"/>
  </cols>
  <sheetData>
    <row r="1" spans="1:28" ht="13.5" thickBot="1">
      <c r="A1" s="9" t="s">
        <v>325</v>
      </c>
      <c r="B1" s="1567" t="s">
        <v>326</v>
      </c>
      <c r="C1" s="1567"/>
      <c r="I1" s="685" t="s">
        <v>327</v>
      </c>
      <c r="J1" s="686" t="s">
        <v>328</v>
      </c>
    </row>
    <row r="2" spans="1:28" ht="27.75" customHeight="1" thickBot="1">
      <c r="A2" s="672">
        <f>'Summary (9)'!B12</f>
        <v>0</v>
      </c>
      <c r="B2" s="1645"/>
      <c r="C2" s="1646"/>
      <c r="D2" s="665"/>
      <c r="F2" s="207"/>
      <c r="I2" s="687" t="str">
        <f>IFERROR(VLOOKUP(B2,'Dropdown Lists'!F:G,2,FALSE), "auto-populate")</f>
        <v>auto-populate</v>
      </c>
      <c r="J2" s="688" t="str">
        <f>IFERROR(VLOOKUP(B2,'Dropdown Lists'!F:H,3,FALSE),"auto-populate")</f>
        <v>auto-populate</v>
      </c>
    </row>
    <row r="3" spans="1:28" s="4" customFormat="1" ht="39">
      <c r="A3" s="718" t="s">
        <v>329</v>
      </c>
      <c r="B3" s="211" t="s">
        <v>317</v>
      </c>
      <c r="C3" s="212" t="s">
        <v>318</v>
      </c>
      <c r="D3" s="211" t="s">
        <v>330</v>
      </c>
      <c r="E3" s="211" t="s">
        <v>331</v>
      </c>
      <c r="F3" s="663" t="s">
        <v>332</v>
      </c>
      <c r="G3" s="704"/>
      <c r="H3" s="704"/>
      <c r="I3" s="14"/>
    </row>
    <row r="4" spans="1:28">
      <c r="A4" s="826">
        <f>'Salary Detail (9)'!A15</f>
        <v>0</v>
      </c>
      <c r="B4" s="6" t="e" cm="1">
        <f t="array" ref="B4">INDEX('Salary Detail (9)'!$C15:$BT15,0,MATCH(1,('Salary Detail (9)'!$C$14:$BT$14='Budget Narrative (9)'!$B$3)*('Salary Detail (9)'!$C$75:$BT$75='Budget Narrative (9)'!$I$2),0))</f>
        <v>#N/A</v>
      </c>
      <c r="C4" s="195" t="e">
        <f t="array" ref="C4">INDEX('Salary Detail (9)'!$C15:$BT15,0,MATCH(1,('Salary Detail (9)'!$C$13:$BT$13="New")*('Salary Detail (9)'!$C$75:$BT$75='Budget Narrative (9)'!$I$2),0))</f>
        <v>#N/A</v>
      </c>
      <c r="D4" s="653"/>
      <c r="E4" s="653"/>
      <c r="F4" s="664"/>
      <c r="I4" s="7"/>
      <c r="J4" s="14"/>
    </row>
    <row r="5" spans="1:28">
      <c r="A5" s="826">
        <f>'Salary Detail (9)'!A16</f>
        <v>0</v>
      </c>
      <c r="B5" s="6" t="e">
        <f t="array" ref="B5">INDEX('Salary Detail (9)'!$C16:$BT16,0,MATCH(1,('Salary Detail (9)'!$C$14:$BT$14='Budget Narrative (9)'!$B$3)*('Salary Detail (9)'!$C$75:$BT$75='Budget Narrative (9)'!$I$2),0))</f>
        <v>#N/A</v>
      </c>
      <c r="C5" s="195" t="e">
        <f t="array" ref="C5">INDEX('Salary Detail (9)'!$C16:$BT16,0,MATCH(1,('Salary Detail (9)'!$C$13:$BT$13="New")*('Salary Detail (9)'!$C$75:$BT$75='Budget Narrative (9)'!$I$2),0))</f>
        <v>#N/A</v>
      </c>
      <c r="D5" s="653"/>
      <c r="E5" s="10"/>
      <c r="F5" s="664"/>
      <c r="I5" s="208"/>
      <c r="J5" s="14"/>
    </row>
    <row r="6" spans="1:28">
      <c r="A6" s="826">
        <f>'Salary Detail (9)'!A17</f>
        <v>0</v>
      </c>
      <c r="B6" s="6" t="e">
        <f t="array" ref="B6">INDEX('Salary Detail (9)'!$C17:$BT17,0,MATCH(1,('Salary Detail (9)'!$C$14:$BT$14='Budget Narrative (9)'!$B$3)*('Salary Detail (9)'!$C$75:$BT$75='Budget Narrative (9)'!$I$2),0))</f>
        <v>#N/A</v>
      </c>
      <c r="C6" s="195" t="e">
        <f t="array" ref="C6">INDEX('Salary Detail (9)'!$C17:$BT17,0,MATCH(1,('Salary Detail (9)'!$C$13:$BT$13="New")*('Salary Detail (9)'!$C$75:$BT$75='Budget Narrative (9)'!$I$2),0))</f>
        <v>#N/A</v>
      </c>
      <c r="D6" s="653"/>
      <c r="E6" s="10"/>
      <c r="F6" s="664"/>
      <c r="I6" s="209"/>
      <c r="J6" s="14"/>
      <c r="AB6" s="650"/>
    </row>
    <row r="7" spans="1:28">
      <c r="A7" s="826">
        <f>'Salary Detail (9)'!A18</f>
        <v>0</v>
      </c>
      <c r="B7" s="6" t="e">
        <f t="array" ref="B7">INDEX('Salary Detail (9)'!$C18:$BT18,0,MATCH(1,('Salary Detail (9)'!$C$14:$BT$14='Budget Narrative (9)'!$B$3)*('Salary Detail (9)'!$C$75:$BT$75='Budget Narrative (9)'!$I$2),0))</f>
        <v>#N/A</v>
      </c>
      <c r="C7" s="195" t="e">
        <f t="array" ref="C7">INDEX('Salary Detail (9)'!$C18:$BT18,0,MATCH(1,('Salary Detail (9)'!$C$13:$BT$13="New")*('Salary Detail (9)'!$C$75:$BT$75='Budget Narrative (9)'!$I$2),0))</f>
        <v>#N/A</v>
      </c>
      <c r="D7" s="653"/>
      <c r="E7" s="10"/>
      <c r="F7" s="664"/>
      <c r="I7" s="7"/>
      <c r="J7" s="14"/>
    </row>
    <row r="8" spans="1:28">
      <c r="A8" s="826">
        <f>'Salary Detail (9)'!A19</f>
        <v>0</v>
      </c>
      <c r="B8" s="6" t="e">
        <f t="array" ref="B8">INDEX('Salary Detail (9)'!$C19:$BT19,0,MATCH(1,('Salary Detail (9)'!$C$14:$BT$14='Budget Narrative (9)'!$B$3)*('Salary Detail (9)'!$C$75:$BT$75='Budget Narrative (9)'!$I$2),0))</f>
        <v>#N/A</v>
      </c>
      <c r="C8" s="195" t="e">
        <f t="array" ref="C8">INDEX('Salary Detail (9)'!$C19:$BT19,0,MATCH(1,('Salary Detail (9)'!$C$13:$BT$13="New")*('Salary Detail (9)'!$C$75:$BT$75='Budget Narrative (9)'!$I$2),0))</f>
        <v>#N/A</v>
      </c>
      <c r="D8" s="653"/>
      <c r="E8" s="10"/>
      <c r="F8" s="664"/>
      <c r="I8" s="7"/>
      <c r="J8" s="14"/>
    </row>
    <row r="9" spans="1:28">
      <c r="A9" s="826">
        <f>'Salary Detail (9)'!A20</f>
        <v>0</v>
      </c>
      <c r="B9" s="6" t="e">
        <f t="array" ref="B9">INDEX('Salary Detail (9)'!$C20:$BT20,0,MATCH(1,('Salary Detail (9)'!$C$14:$BT$14='Budget Narrative (9)'!$B$3)*('Salary Detail (9)'!$C$75:$BT$75='Budget Narrative (9)'!$I$2),0))</f>
        <v>#N/A</v>
      </c>
      <c r="C9" s="195" t="e">
        <f t="array" ref="C9">INDEX('Salary Detail (9)'!$C20:$BT20,0,MATCH(1,('Salary Detail (9)'!$C$13:$BT$13="New")*('Salary Detail (9)'!$C$75:$BT$75='Budget Narrative (9)'!$I$2),0))</f>
        <v>#N/A</v>
      </c>
      <c r="D9" s="653"/>
      <c r="E9" s="10"/>
      <c r="F9" s="664"/>
      <c r="I9" s="7"/>
      <c r="J9" s="14"/>
    </row>
    <row r="10" spans="1:28">
      <c r="A10" s="826">
        <f>'Salary Detail (9)'!A21</f>
        <v>0</v>
      </c>
      <c r="B10" s="6" t="e">
        <f t="array" ref="B10">INDEX('Salary Detail (9)'!$C21:$BT21,0,MATCH(1,('Salary Detail (9)'!$C$14:$BT$14='Budget Narrative (9)'!$B$3)*('Salary Detail (9)'!$C$75:$BT$75='Budget Narrative (9)'!$I$2),0))</f>
        <v>#N/A</v>
      </c>
      <c r="C10" s="195" t="e">
        <f t="array" ref="C10">INDEX('Salary Detail (9)'!$C21:$BT21,0,MATCH(1,('Salary Detail (9)'!$C$13:$BT$13="New")*('Salary Detail (9)'!$C$75:$BT$75='Budget Narrative (9)'!$I$2),0))</f>
        <v>#N/A</v>
      </c>
      <c r="D10" s="653"/>
      <c r="E10" s="10"/>
      <c r="F10" s="664"/>
      <c r="I10" s="7"/>
      <c r="J10" s="14"/>
    </row>
    <row r="11" spans="1:28">
      <c r="A11" s="826">
        <f>'Salary Detail (9)'!A22</f>
        <v>0</v>
      </c>
      <c r="B11" s="6" t="e">
        <f t="array" ref="B11">INDEX('Salary Detail (9)'!$C22:$BT22,0,MATCH(1,('Salary Detail (9)'!$C$14:$BT$14='Budget Narrative (9)'!$B$3)*('Salary Detail (9)'!$C$75:$BT$75='Budget Narrative (9)'!$I$2),0))</f>
        <v>#N/A</v>
      </c>
      <c r="C11" s="195" t="e">
        <f t="array" ref="C11">INDEX('Salary Detail (9)'!$C22:$BT22,0,MATCH(1,('Salary Detail (9)'!$C$13:$BT$13="New")*('Salary Detail (9)'!$C$75:$BT$75='Budget Narrative (9)'!$I$2),0))</f>
        <v>#N/A</v>
      </c>
      <c r="D11" s="653"/>
      <c r="E11" s="10"/>
      <c r="F11" s="664"/>
      <c r="I11" s="7"/>
      <c r="J11" s="14"/>
    </row>
    <row r="12" spans="1:28">
      <c r="A12" s="826">
        <f>'Salary Detail (9)'!A23</f>
        <v>0</v>
      </c>
      <c r="B12" s="6" t="e">
        <f t="array" ref="B12">INDEX('Salary Detail (9)'!$C23:$BT23,0,MATCH(1,('Salary Detail (9)'!$C$14:$BT$14='Budget Narrative (9)'!$B$3)*('Salary Detail (9)'!$C$75:$BT$75='Budget Narrative (9)'!$I$2),0))</f>
        <v>#N/A</v>
      </c>
      <c r="C12" s="195" t="e">
        <f t="array" ref="C12">INDEX('Salary Detail (9)'!$C23:$BT23,0,MATCH(1,('Salary Detail (9)'!$C$13:$BT$13="New")*('Salary Detail (9)'!$C$75:$BT$75='Budget Narrative (9)'!$I$2),0))</f>
        <v>#N/A</v>
      </c>
      <c r="D12" s="653"/>
      <c r="E12" s="10"/>
      <c r="F12" s="664"/>
      <c r="I12" s="7"/>
      <c r="J12" s="14"/>
    </row>
    <row r="13" spans="1:28">
      <c r="A13" s="826">
        <f>'Salary Detail (9)'!A24</f>
        <v>0</v>
      </c>
      <c r="B13" s="6" t="e">
        <f t="array" ref="B13">INDEX('Salary Detail (9)'!$C24:$BT24,0,MATCH(1,('Salary Detail (9)'!$C$14:$BT$14='Budget Narrative (9)'!$B$3)*('Salary Detail (9)'!$C$75:$BT$75='Budget Narrative (9)'!$I$2),0))</f>
        <v>#N/A</v>
      </c>
      <c r="C13" s="195" t="e">
        <f t="array" ref="C13">INDEX('Salary Detail (9)'!$C24:$BT24,0,MATCH(1,('Salary Detail (9)'!$C$13:$BT$13="New")*('Salary Detail (9)'!$C$75:$BT$75='Budget Narrative (9)'!$I$2),0))</f>
        <v>#N/A</v>
      </c>
      <c r="D13" s="653"/>
      <c r="E13" s="10"/>
      <c r="F13" s="664"/>
      <c r="I13" s="7"/>
      <c r="J13" s="14"/>
    </row>
    <row r="14" spans="1:28">
      <c r="A14" s="826">
        <f>'Salary Detail (9)'!A25</f>
        <v>0</v>
      </c>
      <c r="B14" s="6" t="e">
        <f t="array" ref="B14">INDEX('Salary Detail (9)'!$C25:$BT25,0,MATCH(1,('Salary Detail (9)'!$C$14:$BT$14='Budget Narrative (9)'!$B$3)*('Salary Detail (9)'!$C$75:$BT$75='Budget Narrative (9)'!$I$2),0))</f>
        <v>#N/A</v>
      </c>
      <c r="C14" s="427" t="e">
        <f t="array" ref="C14">INDEX('Salary Detail (9)'!$C25:$BT25,0,MATCH(1,('Salary Detail (9)'!$C$13:$BT$13="New")*('Salary Detail (9)'!$C$75:$BT$75='Budget Narrative (9)'!$I$2),0))</f>
        <v>#N/A</v>
      </c>
      <c r="D14" s="653"/>
      <c r="E14" s="10"/>
      <c r="F14" s="664"/>
      <c r="I14" s="7"/>
      <c r="J14" s="14"/>
    </row>
    <row r="15" spans="1:28">
      <c r="A15" s="826">
        <f>'Salary Detail (9)'!A26</f>
        <v>0</v>
      </c>
      <c r="B15" s="6" t="e">
        <f t="array" ref="B15">INDEX('Salary Detail (9)'!$C26:$BT26,0,MATCH(1,('Salary Detail (9)'!$C$14:$BT$14='Budget Narrative (9)'!$B$3)*('Salary Detail (9)'!$C$75:$BT$75='Budget Narrative (9)'!$I$2),0))</f>
        <v>#N/A</v>
      </c>
      <c r="C15" s="427" t="e">
        <f t="array" ref="C15">INDEX('Salary Detail (9)'!$C26:$BT26,0,MATCH(1,('Salary Detail (9)'!$C$13:$BT$13="New")*('Salary Detail (9)'!$C$75:$BT$75='Budget Narrative (9)'!$I$2),0))</f>
        <v>#N/A</v>
      </c>
      <c r="D15" s="653"/>
      <c r="E15" s="10"/>
      <c r="F15" s="664"/>
      <c r="I15" s="7"/>
      <c r="J15" s="14"/>
    </row>
    <row r="16" spans="1:28">
      <c r="A16" s="826">
        <f>'Salary Detail (9)'!A27</f>
        <v>0</v>
      </c>
      <c r="B16" s="6" t="e">
        <f t="array" ref="B16">INDEX('Salary Detail (9)'!$C27:$BT27,0,MATCH(1,('Salary Detail (9)'!$C$14:$BT$14='Budget Narrative (9)'!$B$3)*('Salary Detail (9)'!$C$75:$BT$75='Budget Narrative (9)'!$I$2),0))</f>
        <v>#N/A</v>
      </c>
      <c r="C16" s="427" t="e">
        <f t="array" ref="C16">INDEX('Salary Detail (9)'!$C27:$BT27,0,MATCH(1,('Salary Detail (9)'!$C$13:$BT$13="New")*('Salary Detail (9)'!$C$75:$BT$75='Budget Narrative (9)'!$I$2),0))</f>
        <v>#N/A</v>
      </c>
      <c r="D16" s="653"/>
      <c r="E16" s="10"/>
      <c r="F16" s="664"/>
      <c r="I16" s="7"/>
      <c r="J16" s="14"/>
    </row>
    <row r="17" spans="1:10">
      <c r="A17" s="826">
        <f>'Salary Detail (9)'!A28</f>
        <v>0</v>
      </c>
      <c r="B17" s="6" t="e">
        <f t="array" ref="B17">INDEX('Salary Detail (9)'!$C28:$BT28,0,MATCH(1,('Salary Detail (9)'!$C$14:$BT$14='Budget Narrative (9)'!$B$3)*('Salary Detail (9)'!$C$75:$BT$75='Budget Narrative (9)'!$I$2),0))</f>
        <v>#N/A</v>
      </c>
      <c r="C17" s="195" t="e">
        <f t="array" ref="C17">INDEX('Salary Detail (9)'!$C28:$BT28,0,MATCH(1,('Salary Detail (9)'!$C$13:$BT$13="New")*('Salary Detail (9)'!$C$75:$BT$75='Budget Narrative (9)'!$I$2),0))</f>
        <v>#N/A</v>
      </c>
      <c r="D17" s="653"/>
      <c r="E17" s="10"/>
      <c r="F17" s="664"/>
      <c r="I17" s="7"/>
      <c r="J17" s="14"/>
    </row>
    <row r="18" spans="1:10">
      <c r="A18" s="826">
        <f>'Salary Detail (9)'!A29</f>
        <v>0</v>
      </c>
      <c r="B18" s="6" t="e">
        <f t="array" ref="B18">INDEX('Salary Detail (9)'!$C29:$BT29,0,MATCH(1,('Salary Detail (9)'!$C$14:$BT$14='Budget Narrative (9)'!$B$3)*('Salary Detail (9)'!$C$75:$BT$75='Budget Narrative (9)'!$I$2),0))</f>
        <v>#N/A</v>
      </c>
      <c r="C18" s="195" t="e">
        <f t="array" ref="C18">INDEX('Salary Detail (9)'!$C29:$BT29,0,MATCH(1,('Salary Detail (9)'!$C$13:$BT$13="New")*('Salary Detail (9)'!$C$75:$BT$75='Budget Narrative (9)'!$I$2),0))</f>
        <v>#N/A</v>
      </c>
      <c r="D18" s="653"/>
      <c r="E18" s="10"/>
      <c r="F18" s="664"/>
      <c r="I18" s="7"/>
      <c r="J18" s="14"/>
    </row>
    <row r="19" spans="1:10">
      <c r="A19" s="826">
        <f>'Salary Detail (9)'!A30</f>
        <v>0</v>
      </c>
      <c r="B19" s="6" t="e">
        <f t="array" ref="B19">INDEX('Salary Detail (9)'!$C30:$BT30,0,MATCH(1,('Salary Detail (9)'!$C$14:$BT$14='Budget Narrative (9)'!$B$3)*('Salary Detail (9)'!$C$75:$BT$75='Budget Narrative (9)'!$I$2),0))</f>
        <v>#N/A</v>
      </c>
      <c r="C19" s="195" t="e">
        <f t="array" ref="C19">INDEX('Salary Detail (9)'!$C30:$BT30,0,MATCH(1,('Salary Detail (9)'!$C$13:$BT$13="New")*('Salary Detail (9)'!$C$75:$BT$75='Budget Narrative (9)'!$I$2),0))</f>
        <v>#N/A</v>
      </c>
      <c r="D19" s="653"/>
      <c r="E19" s="10"/>
      <c r="F19" s="664"/>
      <c r="I19" s="7"/>
      <c r="J19" s="14"/>
    </row>
    <row r="20" spans="1:10">
      <c r="A20" s="826">
        <f>'Salary Detail (9)'!A31</f>
        <v>0</v>
      </c>
      <c r="B20" s="6" t="e">
        <f t="array" ref="B20">INDEX('Salary Detail (9)'!$C31:$BT31,0,MATCH(1,('Salary Detail (9)'!$C$14:$BT$14='Budget Narrative (9)'!$B$3)*('Salary Detail (9)'!$C$75:$BT$75='Budget Narrative (9)'!$I$2),0))</f>
        <v>#N/A</v>
      </c>
      <c r="C20" s="195" t="e">
        <f t="array" ref="C20">INDEX('Salary Detail (9)'!$C31:$BT31,0,MATCH(1,('Salary Detail (9)'!$C$13:$BT$13="New")*('Salary Detail (9)'!$C$75:$BT$75='Budget Narrative (9)'!$I$2),0))</f>
        <v>#N/A</v>
      </c>
      <c r="D20" s="653"/>
      <c r="E20" s="10"/>
      <c r="F20" s="664"/>
      <c r="I20" s="7"/>
      <c r="J20" s="14"/>
    </row>
    <row r="21" spans="1:10">
      <c r="A21" s="826">
        <f>'Salary Detail (9)'!A32</f>
        <v>0</v>
      </c>
      <c r="B21" s="6" t="e">
        <f t="array" ref="B21">INDEX('Salary Detail (9)'!$C32:$BT32,0,MATCH(1,('Salary Detail (9)'!$C$14:$BT$14='Budget Narrative (9)'!$B$3)*('Salary Detail (9)'!$C$75:$BT$75='Budget Narrative (9)'!$I$2),0))</f>
        <v>#N/A</v>
      </c>
      <c r="C21" s="195" t="e">
        <f t="array" ref="C21">INDEX('Salary Detail (9)'!$C32:$BT32,0,MATCH(1,('Salary Detail (9)'!$C$13:$BT$13="New")*('Salary Detail (9)'!$C$75:$BT$75='Budget Narrative (9)'!$I$2),0))</f>
        <v>#N/A</v>
      </c>
      <c r="D21" s="653"/>
      <c r="E21" s="10"/>
      <c r="F21" s="664"/>
      <c r="I21" s="7"/>
      <c r="J21" s="14"/>
    </row>
    <row r="22" spans="1:10">
      <c r="A22" s="826">
        <f>'Salary Detail (9)'!A33</f>
        <v>0</v>
      </c>
      <c r="B22" s="6" t="e">
        <f t="array" ref="B22">INDEX('Salary Detail (9)'!$C33:$BT33,0,MATCH(1,('Salary Detail (9)'!$C$14:$BT$14='Budget Narrative (9)'!$B$3)*('Salary Detail (9)'!$C$75:$BT$75='Budget Narrative (9)'!$I$2),0))</f>
        <v>#N/A</v>
      </c>
      <c r="C22" s="195" t="e">
        <f t="array" ref="C22">INDEX('Salary Detail (9)'!$C33:$BT33,0,MATCH(1,('Salary Detail (9)'!$C$13:$BT$13="New")*('Salary Detail (9)'!$C$75:$BT$75='Budget Narrative (9)'!$I$2),0))</f>
        <v>#N/A</v>
      </c>
      <c r="D22" s="653"/>
      <c r="E22" s="10"/>
      <c r="F22" s="664"/>
      <c r="I22" s="7"/>
      <c r="J22" s="14"/>
    </row>
    <row r="23" spans="1:10">
      <c r="A23" s="826">
        <f>'Salary Detail (9)'!A34</f>
        <v>0</v>
      </c>
      <c r="B23" s="6" t="e">
        <f t="array" ref="B23">INDEX('Salary Detail (9)'!$C34:$BT34,0,MATCH(1,('Salary Detail (9)'!$C$14:$BT$14='Budget Narrative (9)'!$B$3)*('Salary Detail (9)'!$C$75:$BT$75='Budget Narrative (9)'!$I$2),0))</f>
        <v>#N/A</v>
      </c>
      <c r="C23" s="195" t="e">
        <f t="array" ref="C23">INDEX('Salary Detail (9)'!$C34:$BT34,0,MATCH(1,('Salary Detail (9)'!$C$13:$BT$13="New")*('Salary Detail (9)'!$C$75:$BT$75='Budget Narrative (9)'!$I$2),0))</f>
        <v>#N/A</v>
      </c>
      <c r="D23" s="653"/>
      <c r="E23" s="10"/>
      <c r="F23" s="664"/>
      <c r="I23" s="7"/>
      <c r="J23" s="14"/>
    </row>
    <row r="24" spans="1:10">
      <c r="A24" s="826">
        <f>'Salary Detail (9)'!A35</f>
        <v>0</v>
      </c>
      <c r="B24" s="6" t="e">
        <f t="array" ref="B24">INDEX('Salary Detail (9)'!$C35:$BT35,0,MATCH(1,('Salary Detail (9)'!$C$14:$BT$14='Budget Narrative (9)'!$B$3)*('Salary Detail (9)'!$C$75:$BT$75='Budget Narrative (9)'!$I$2),0))</f>
        <v>#N/A</v>
      </c>
      <c r="C24" s="195" t="e">
        <f t="array" ref="C24">INDEX('Salary Detail (9)'!$C35:$BT35,0,MATCH(1,('Salary Detail (9)'!$C$13:$BT$13="New")*('Salary Detail (9)'!$C$75:$BT$75='Budget Narrative (9)'!$I$2),0))</f>
        <v>#N/A</v>
      </c>
      <c r="D24" s="653"/>
      <c r="E24" s="10"/>
      <c r="F24" s="664"/>
      <c r="I24" s="7"/>
      <c r="J24" s="14"/>
    </row>
    <row r="25" spans="1:10">
      <c r="A25" s="826">
        <f>'Salary Detail (9)'!A36</f>
        <v>0</v>
      </c>
      <c r="B25" s="6" t="e">
        <f t="array" ref="B25">INDEX('Salary Detail (9)'!$C36:$BT36,0,MATCH(1,('Salary Detail (9)'!$C$14:$BT$14='Budget Narrative (9)'!$B$3)*('Salary Detail (9)'!$C$75:$BT$75='Budget Narrative (9)'!$I$2),0))</f>
        <v>#N/A</v>
      </c>
      <c r="C25" s="195" t="e" cm="1">
        <f t="array" ref="C25">INDEX('Salary Detail (9)'!$C36:$BT36,0,MATCH(1,('Salary Detail (9)'!$C$13:$BT$13="New")*('Salary Detail (9)'!$C$75:$BT$75='Budget Narrative (9)'!$I$2),0))</f>
        <v>#N/A</v>
      </c>
      <c r="D25" s="653"/>
      <c r="E25" s="10"/>
      <c r="F25" s="664"/>
      <c r="I25" s="7"/>
      <c r="J25" s="14"/>
    </row>
    <row r="26" spans="1:10">
      <c r="A26" s="826">
        <f>'Salary Detail (9)'!A37</f>
        <v>0</v>
      </c>
      <c r="B26" s="6" t="e">
        <f t="array" ref="B26">INDEX('Salary Detail (9)'!$C37:$BT37,0,MATCH(1,('Salary Detail (9)'!$C$14:$BT$14='Budget Narrative (9)'!$B$3)*('Salary Detail (9)'!$C$75:$BT$75='Budget Narrative (9)'!$I$2),0))</f>
        <v>#N/A</v>
      </c>
      <c r="C26" s="195" t="e">
        <f t="array" ref="C26">INDEX('Salary Detail (9)'!$C37:$BT37,0,MATCH(1,('Salary Detail (9)'!$C$13:$BT$13="New")*('Salary Detail (9)'!$C$75:$BT$75='Budget Narrative (9)'!$I$2),0))</f>
        <v>#N/A</v>
      </c>
      <c r="D26" s="653"/>
      <c r="E26" s="10"/>
      <c r="F26" s="664"/>
      <c r="J26" s="14"/>
    </row>
    <row r="27" spans="1:10">
      <c r="A27" s="826">
        <f>'Salary Detail (9)'!A38</f>
        <v>0</v>
      </c>
      <c r="B27" s="6" t="e">
        <f t="array" ref="B27">INDEX('Salary Detail (9)'!$C38:$BT38,0,MATCH(1,('Salary Detail (9)'!$C$14:$BT$14='Budget Narrative (9)'!$B$3)*('Salary Detail (9)'!$C$75:$BT$75='Budget Narrative (9)'!$I$2),0))</f>
        <v>#N/A</v>
      </c>
      <c r="C27" s="195" t="e">
        <f t="array" ref="C27">INDEX('Salary Detail (9)'!$C38:$BT38,0,MATCH(1,('Salary Detail (9)'!$C$13:$BT$13="New")*('Salary Detail (9)'!$C$75:$BT$75='Budget Narrative (9)'!$I$2),0))</f>
        <v>#N/A</v>
      </c>
      <c r="D27" s="653"/>
      <c r="E27" s="10"/>
      <c r="F27" s="664"/>
      <c r="I27" s="7"/>
      <c r="J27" s="14"/>
    </row>
    <row r="28" spans="1:10">
      <c r="A28" s="826">
        <f>'Salary Detail (9)'!A39</f>
        <v>0</v>
      </c>
      <c r="B28" s="6" t="e">
        <f t="array" ref="B28">INDEX('Salary Detail (9)'!$C39:$BT39,0,MATCH(1,('Salary Detail (9)'!$C$14:$BT$14='Budget Narrative (9)'!$B$3)*('Salary Detail (9)'!$C$75:$BT$75='Budget Narrative (9)'!$I$2),0))</f>
        <v>#N/A</v>
      </c>
      <c r="C28" s="195" t="e">
        <f t="array" ref="C28">INDEX('Salary Detail (9)'!$C39:$BT39,0,MATCH(1,('Salary Detail (9)'!$C$13:$BT$13="New")*('Salary Detail (9)'!$C$75:$BT$75='Budget Narrative (9)'!$I$2),0))</f>
        <v>#N/A</v>
      </c>
      <c r="D28" s="653"/>
      <c r="E28" s="10"/>
      <c r="F28" s="664"/>
      <c r="I28" s="7"/>
      <c r="J28" s="14"/>
    </row>
    <row r="29" spans="1:10">
      <c r="A29" s="826">
        <f>'Salary Detail (9)'!A40</f>
        <v>0</v>
      </c>
      <c r="B29" s="6" t="e">
        <f t="array" ref="B29">INDEX('Salary Detail (9)'!$C40:$BT40,0,MATCH(1,('Salary Detail (9)'!$C$14:$BT$14='Budget Narrative (9)'!$B$3)*('Salary Detail (9)'!$C$75:$BT$75='Budget Narrative (9)'!$I$2),0))</f>
        <v>#N/A</v>
      </c>
      <c r="C29" s="195" t="e">
        <f t="array" ref="C29">INDEX('Salary Detail (9)'!$C40:$BT40,0,MATCH(1,('Salary Detail (9)'!$C$13:$BT$13="New")*('Salary Detail (9)'!$C$75:$BT$75='Budget Narrative (9)'!$I$2),0))</f>
        <v>#N/A</v>
      </c>
      <c r="D29" s="653"/>
      <c r="E29" s="10"/>
      <c r="F29" s="664"/>
      <c r="I29" s="7"/>
      <c r="J29" s="14"/>
    </row>
    <row r="30" spans="1:10">
      <c r="A30" s="826">
        <f>'Salary Detail (9)'!A41</f>
        <v>0</v>
      </c>
      <c r="B30" s="6" t="e">
        <f t="array" ref="B30">INDEX('Salary Detail (9)'!$C41:$BT41,0,MATCH(1,('Salary Detail (9)'!$C$14:$BT$14='Budget Narrative (9)'!$B$3)*('Salary Detail (9)'!$C$75:$BT$75='Budget Narrative (9)'!$I$2),0))</f>
        <v>#N/A</v>
      </c>
      <c r="C30" s="195" t="e">
        <f t="array" ref="C30">INDEX('Salary Detail (9)'!$C41:$BT41,0,MATCH(1,('Salary Detail (9)'!$C$13:$BT$13="New")*('Salary Detail (9)'!$C$75:$BT$75='Budget Narrative (9)'!$I$2),0))</f>
        <v>#N/A</v>
      </c>
      <c r="D30" s="653"/>
      <c r="E30" s="10"/>
      <c r="F30" s="664"/>
      <c r="I30" s="7"/>
      <c r="J30" s="14"/>
    </row>
    <row r="31" spans="1:10">
      <c r="A31" s="826">
        <f>'Salary Detail (9)'!A42</f>
        <v>0</v>
      </c>
      <c r="B31" s="6" t="e">
        <f t="array" ref="B31">INDEX('Salary Detail (9)'!$C42:$BT42,0,MATCH(1,('Salary Detail (9)'!$C$14:$BT$14='Budget Narrative (9)'!$B$3)*('Salary Detail (9)'!$C$75:$BT$75='Budget Narrative (9)'!$I$2),0))</f>
        <v>#N/A</v>
      </c>
      <c r="C31" s="195" t="e">
        <f t="array" ref="C31">INDEX('Salary Detail (9)'!$C42:$BT42,0,MATCH(1,('Salary Detail (9)'!$C$13:$BT$13="New")*('Salary Detail (9)'!$C$75:$BT$75='Budget Narrative (9)'!$I$2),0))</f>
        <v>#N/A</v>
      </c>
      <c r="D31" s="653"/>
      <c r="E31" s="10"/>
      <c r="F31" s="664"/>
      <c r="I31" s="7"/>
      <c r="J31" s="14"/>
    </row>
    <row r="32" spans="1:10">
      <c r="A32" s="826">
        <f>'Salary Detail (9)'!A43</f>
        <v>0</v>
      </c>
      <c r="B32" s="6" t="e">
        <f t="array" ref="B32">INDEX('Salary Detail (9)'!$C43:$BT43,0,MATCH(1,('Salary Detail (9)'!$C$14:$BT$14='Budget Narrative (9)'!$B$3)*('Salary Detail (9)'!$C$75:$BT$75='Budget Narrative (9)'!$I$2),0))</f>
        <v>#N/A</v>
      </c>
      <c r="C32" s="195" t="e">
        <f t="array" ref="C32">INDEX('Salary Detail (9)'!$C43:$BT43,0,MATCH(1,('Salary Detail (9)'!$C$13:$BT$13="New")*('Salary Detail (9)'!$C$75:$BT$75='Budget Narrative (9)'!$I$2),0))</f>
        <v>#N/A</v>
      </c>
      <c r="D32" s="653"/>
      <c r="E32" s="10"/>
      <c r="F32" s="664"/>
      <c r="I32" s="7"/>
      <c r="J32" s="14"/>
    </row>
    <row r="33" spans="1:10">
      <c r="A33" s="826">
        <f>'Salary Detail (9)'!A44</f>
        <v>0</v>
      </c>
      <c r="B33" s="6" t="e">
        <f t="array" ref="B33">INDEX('Salary Detail (9)'!$C44:$BT44,0,MATCH(1,('Salary Detail (9)'!$C$14:$BT$14='Budget Narrative (9)'!$B$3)*('Salary Detail (9)'!$C$75:$BT$75='Budget Narrative (9)'!$I$2),0))</f>
        <v>#N/A</v>
      </c>
      <c r="C33" s="195" t="e">
        <f t="array" ref="C33">INDEX('Salary Detail (9)'!$C44:$BT44,0,MATCH(1,('Salary Detail (9)'!$C$13:$BT$13="New")*('Salary Detail (9)'!$C$75:$BT$75='Budget Narrative (9)'!$I$2),0))</f>
        <v>#N/A</v>
      </c>
      <c r="D33" s="653"/>
      <c r="E33" s="10"/>
      <c r="F33" s="664"/>
      <c r="I33" s="7"/>
      <c r="J33" s="14"/>
    </row>
    <row r="34" spans="1:10">
      <c r="A34" s="826">
        <f>'Salary Detail (9)'!A45</f>
        <v>0</v>
      </c>
      <c r="B34" s="6" t="e">
        <f t="array" ref="B34">INDEX('Salary Detail (9)'!$C45:$BT45,0,MATCH(1,('Salary Detail (9)'!$C$14:$BT$14='Budget Narrative (9)'!$B$3)*('Salary Detail (9)'!$C$75:$BT$75='Budget Narrative (9)'!$I$2),0))</f>
        <v>#N/A</v>
      </c>
      <c r="C34" s="195" t="e">
        <f t="array" ref="C34">INDEX('Salary Detail (9)'!$C45:$BT45,0,MATCH(1,('Salary Detail (9)'!$C$13:$BT$13="New")*('Salary Detail (9)'!$C$75:$BT$75='Budget Narrative (9)'!$I$2),0))</f>
        <v>#N/A</v>
      </c>
      <c r="D34" s="653"/>
      <c r="E34" s="10"/>
      <c r="F34" s="664"/>
      <c r="I34" s="7"/>
      <c r="J34" s="14"/>
    </row>
    <row r="35" spans="1:10">
      <c r="A35" s="826">
        <f>'Salary Detail (9)'!A46</f>
        <v>0</v>
      </c>
      <c r="B35" s="6" t="e">
        <f t="array" ref="B35">INDEX('Salary Detail (9)'!$C46:$BT46,0,MATCH(1,('Salary Detail (9)'!$C$14:$BT$14='Budget Narrative (9)'!$B$3)*('Salary Detail (9)'!$C$75:$BT$75='Budget Narrative (9)'!$I$2),0))</f>
        <v>#N/A</v>
      </c>
      <c r="C35" s="195" t="e">
        <f t="array" ref="C35">INDEX('Salary Detail (9)'!$C46:$BT46,0,MATCH(1,('Salary Detail (9)'!$C$13:$BT$13="New")*('Salary Detail (9)'!$C$75:$BT$75='Budget Narrative (9)'!$I$2),0))</f>
        <v>#N/A</v>
      </c>
      <c r="D35" s="653"/>
      <c r="E35" s="10"/>
      <c r="F35" s="664"/>
      <c r="I35" s="7"/>
      <c r="J35" s="14"/>
    </row>
    <row r="36" spans="1:10">
      <c r="A36" s="826">
        <f>'Salary Detail (9)'!A47</f>
        <v>0</v>
      </c>
      <c r="B36" s="6" t="e">
        <f t="array" ref="B36">INDEX('Salary Detail (9)'!$C47:$BT47,0,MATCH(1,('Salary Detail (9)'!$C$14:$BT$14='Budget Narrative (9)'!$B$3)*('Salary Detail (9)'!$C$75:$BT$75='Budget Narrative (9)'!$I$2),0))</f>
        <v>#N/A</v>
      </c>
      <c r="C36" s="195" t="e">
        <f t="array" ref="C36">INDEX('Salary Detail (9)'!$C47:$BT47,0,MATCH(1,('Salary Detail (9)'!$C$13:$BT$13="New")*('Salary Detail (9)'!$C$75:$BT$75='Budget Narrative (9)'!$I$2),0))</f>
        <v>#N/A</v>
      </c>
      <c r="D36" s="653"/>
      <c r="E36" s="10"/>
      <c r="F36" s="664"/>
      <c r="I36" s="7"/>
      <c r="J36" s="14"/>
    </row>
    <row r="37" spans="1:10">
      <c r="A37" s="826">
        <f>'Salary Detail (9)'!A48</f>
        <v>0</v>
      </c>
      <c r="B37" s="6" t="e">
        <f t="array" ref="B37">INDEX('Salary Detail (9)'!$C48:$BT48,0,MATCH(1,('Salary Detail (9)'!$C$14:$BT$14='Budget Narrative (9)'!$B$3)*('Salary Detail (9)'!$C$75:$BT$75='Budget Narrative (9)'!$I$2),0))</f>
        <v>#N/A</v>
      </c>
      <c r="C37" s="195" t="e">
        <f t="array" ref="C37">INDEX('Salary Detail (9)'!$C48:$BT48,0,MATCH(1,('Salary Detail (9)'!$C$13:$BT$13="New")*('Salary Detail (9)'!$C$75:$BT$75='Budget Narrative (9)'!$I$2),0))</f>
        <v>#N/A</v>
      </c>
      <c r="D37" s="653"/>
      <c r="E37" s="10"/>
      <c r="F37" s="664"/>
      <c r="I37" s="7"/>
      <c r="J37" s="14"/>
    </row>
    <row r="38" spans="1:10">
      <c r="A38" s="826">
        <f>'Salary Detail (9)'!A49</f>
        <v>0</v>
      </c>
      <c r="B38" s="6" t="e">
        <f t="array" ref="B38">INDEX('Salary Detail (9)'!$C49:$BT49,0,MATCH(1,('Salary Detail (9)'!$C$14:$BT$14='Budget Narrative (9)'!$B$3)*('Salary Detail (9)'!$C$75:$BT$75='Budget Narrative (9)'!$I$2),0))</f>
        <v>#N/A</v>
      </c>
      <c r="C38" s="195" t="e">
        <f t="array" ref="C38">INDEX('Salary Detail (9)'!$C49:$BT49,0,MATCH(1,('Salary Detail (9)'!$C$13:$BT$13="New")*('Salary Detail (9)'!$C$75:$BT$75='Budget Narrative (9)'!$I$2),0))</f>
        <v>#N/A</v>
      </c>
      <c r="D38" s="653"/>
      <c r="E38" s="10"/>
      <c r="F38" s="664"/>
      <c r="I38" s="7"/>
      <c r="J38" s="14"/>
    </row>
    <row r="39" spans="1:10">
      <c r="A39" s="826">
        <f>'Salary Detail (9)'!A50</f>
        <v>0</v>
      </c>
      <c r="B39" s="6" t="e">
        <f t="array" ref="B39">INDEX('Salary Detail (9)'!$C50:$BT50,0,MATCH(1,('Salary Detail (9)'!$C$14:$BT$14='Budget Narrative (9)'!$B$3)*('Salary Detail (9)'!$C$75:$BT$75='Budget Narrative (9)'!$I$2),0))</f>
        <v>#N/A</v>
      </c>
      <c r="C39" s="195" t="e">
        <f t="array" ref="C39">INDEX('Salary Detail (9)'!$C50:$BT50,0,MATCH(1,('Salary Detail (9)'!$C$13:$BT$13="New")*('Salary Detail (9)'!$C$75:$BT$75='Budget Narrative (9)'!$I$2),0))</f>
        <v>#N/A</v>
      </c>
      <c r="D39" s="653"/>
      <c r="E39" s="10"/>
      <c r="F39" s="664"/>
      <c r="I39" s="7"/>
      <c r="J39" s="14"/>
    </row>
    <row r="40" spans="1:10">
      <c r="A40" s="826">
        <f>'Salary Detail (9)'!A51</f>
        <v>0</v>
      </c>
      <c r="B40" s="6" t="e">
        <f t="array" ref="B40">INDEX('Salary Detail (9)'!$C51:$BT51,0,MATCH(1,('Salary Detail (9)'!$C$14:$BT$14='Budget Narrative (9)'!$B$3)*('Salary Detail (9)'!$C$75:$BT$75='Budget Narrative (9)'!$I$2),0))</f>
        <v>#N/A</v>
      </c>
      <c r="C40" s="195" t="e">
        <f t="array" ref="C40">INDEX('Salary Detail (9)'!$C51:$BT51,0,MATCH(1,('Salary Detail (9)'!$C$13:$BT$13="New")*('Salary Detail (9)'!$C$75:$BT$75='Budget Narrative (9)'!$I$2),0))</f>
        <v>#N/A</v>
      </c>
      <c r="D40" s="653"/>
      <c r="E40" s="3"/>
      <c r="F40" s="664"/>
    </row>
    <row r="41" spans="1:10">
      <c r="A41" s="826">
        <f>'Salary Detail (9)'!A52</f>
        <v>0</v>
      </c>
      <c r="B41" s="6" t="e">
        <f t="array" ref="B41">INDEX('Salary Detail (9)'!$C52:$BT52,0,MATCH(1,('Salary Detail (9)'!$C$14:$BT$14='Budget Narrative (9)'!$B$3)*('Salary Detail (9)'!$C$75:$BT$75='Budget Narrative (9)'!$I$2),0))</f>
        <v>#N/A</v>
      </c>
      <c r="C41" s="195" t="e">
        <f t="array" ref="C41">INDEX('Salary Detail (9)'!$C52:$BT52,0,MATCH(1,('Salary Detail (9)'!$C$13:$BT$13="New")*('Salary Detail (9)'!$C$75:$BT$75='Budget Narrative (9)'!$I$2),0))</f>
        <v>#N/A</v>
      </c>
      <c r="D41" s="653"/>
      <c r="E41" s="3"/>
      <c r="F41" s="664"/>
    </row>
    <row r="42" spans="1:10" ht="15.65" customHeight="1">
      <c r="A42" s="826">
        <f>'Salary Detail (9)'!A53</f>
        <v>0</v>
      </c>
      <c r="B42" s="6" t="e">
        <f t="array" ref="B42">INDEX('Salary Detail (9)'!$C53:$BT53,0,MATCH(1,('Salary Detail (9)'!$C$14:$BT$14='Budget Narrative (9)'!$B$3)*('Salary Detail (9)'!$C$75:$BT$75='Budget Narrative (9)'!$I$2),0))</f>
        <v>#N/A</v>
      </c>
      <c r="C42" s="195" t="e">
        <f t="array" ref="C42">INDEX('Salary Detail (9)'!$C53:$BT53,0,MATCH(1,('Salary Detail (9)'!$C$13:$BT$13="New")*('Salary Detail (9)'!$C$75:$BT$75='Budget Narrative (9)'!$I$2),0))</f>
        <v>#N/A</v>
      </c>
      <c r="D42" s="653"/>
      <c r="E42" s="10"/>
      <c r="F42" s="664"/>
      <c r="I42" s="7"/>
      <c r="J42" s="14"/>
    </row>
    <row r="43" spans="1:10" ht="15.65" customHeight="1">
      <c r="A43" s="826">
        <f>'Salary Detail (9)'!A54</f>
        <v>0</v>
      </c>
      <c r="B43" s="6" t="e">
        <f t="array" ref="B43">INDEX('Salary Detail (9)'!$C54:$BT54,0,MATCH(1,('Salary Detail (9)'!$C$14:$BT$14='Budget Narrative (9)'!$B$3)*('Salary Detail (9)'!$C$75:$BT$75='Budget Narrative (9)'!$I$2),0))</f>
        <v>#N/A</v>
      </c>
      <c r="C43" s="195" t="e">
        <f t="array" ref="C43">INDEX('Salary Detail (9)'!$C54:$BT54,0,MATCH(1,('Salary Detail (9)'!$C$13:$BT$13="New")*('Salary Detail (9)'!$C$75:$BT$75='Budget Narrative (9)'!$I$2),0))</f>
        <v>#N/A</v>
      </c>
      <c r="D43" s="653"/>
      <c r="E43" s="10"/>
      <c r="F43" s="664"/>
      <c r="I43" s="7"/>
      <c r="J43" s="14"/>
    </row>
    <row r="44" spans="1:10" ht="15.65" customHeight="1">
      <c r="A44" s="826">
        <f>'Salary Detail (9)'!A55</f>
        <v>0</v>
      </c>
      <c r="B44" s="6" t="e">
        <f t="array" ref="B44">INDEX('Salary Detail (9)'!$C55:$BT55,0,MATCH(1,('Salary Detail (9)'!$C$14:$BT$14='Budget Narrative (9)'!$B$3)*('Salary Detail (9)'!$C$75:$BT$75='Budget Narrative (9)'!$I$2),0))</f>
        <v>#N/A</v>
      </c>
      <c r="C44" s="195" t="e">
        <f t="array" ref="C44">INDEX('Salary Detail (9)'!$C55:$BT55,0,MATCH(1,('Salary Detail (9)'!$C$13:$BT$13="New")*('Salary Detail (9)'!$C$75:$BT$75='Budget Narrative (9)'!$I$2),0))</f>
        <v>#N/A</v>
      </c>
      <c r="D44" s="653"/>
      <c r="E44" s="10"/>
      <c r="F44" s="664"/>
      <c r="I44" s="7"/>
      <c r="J44" s="14"/>
    </row>
    <row r="45" spans="1:10" ht="15.65" customHeight="1">
      <c r="A45" s="829">
        <f>'Salary Detail (9)'!A56</f>
        <v>0</v>
      </c>
      <c r="B45" s="6" t="e">
        <f t="array" ref="B45">INDEX('Salary Detail (9)'!$C56:$BT56,0,MATCH(1,('Salary Detail (9)'!$C$14:$BT$14='Budget Narrative (9)'!$B$3)*('Salary Detail (9)'!$C$75:$BT$75='Budget Narrative (9)'!$I$2),0))</f>
        <v>#N/A</v>
      </c>
      <c r="C45" s="195" t="e">
        <f t="array" ref="C45">INDEX('Salary Detail (9)'!$C56:$BT56,0,MATCH(1,('Salary Detail (9)'!$C$13:$BT$13="New")*('Salary Detail (9)'!$C$75:$BT$75='Budget Narrative (9)'!$I$2),0))</f>
        <v>#N/A</v>
      </c>
      <c r="D45" s="654"/>
      <c r="E45" s="178"/>
      <c r="F45" s="664"/>
      <c r="I45" s="7"/>
      <c r="J45" s="14"/>
    </row>
    <row r="46" spans="1:10" ht="15.65"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(9)'!$C61:$BT61,0,MATCH(1,('Salary Detail (9)'!$C$13:$BT$13="New")*('Salary Detail (9)'!$C$75:$BT$75='Budget Narrative (9)'!$I$2),0))</f>
        <v>#N/A</v>
      </c>
      <c r="D47" s="746" t="s">
        <v>335</v>
      </c>
      <c r="E47" s="747"/>
      <c r="F47" s="748"/>
      <c r="G47" s="727"/>
      <c r="H47" s="728"/>
      <c r="I47" s="729"/>
      <c r="J47" s="730"/>
    </row>
    <row r="48" spans="1:10" s="731" customFormat="1" ht="16.5" customHeight="1" thickBot="1">
      <c r="A48" s="1467" t="s">
        <v>336</v>
      </c>
      <c r="B48" s="1468"/>
      <c r="C48" s="723" t="e">
        <f>C46+C47</f>
        <v>#N/A</v>
      </c>
      <c r="D48" s="724"/>
      <c r="E48" s="725"/>
      <c r="F48" s="726"/>
      <c r="G48" s="727"/>
      <c r="H48" s="728"/>
      <c r="I48" s="729"/>
      <c r="J48" s="730"/>
    </row>
    <row r="49" spans="1:10" ht="13" thickBot="1">
      <c r="A49" s="10"/>
      <c r="B49" s="12"/>
      <c r="C49" s="181"/>
      <c r="E49" s="10"/>
      <c r="F49" s="10"/>
      <c r="G49" s="705"/>
      <c r="I49" s="7"/>
      <c r="J49" s="4"/>
    </row>
    <row r="50" spans="1:10" s="4" customFormat="1" ht="39" customHeight="1">
      <c r="A50" s="1465" t="s">
        <v>263</v>
      </c>
      <c r="B50" s="1466"/>
      <c r="C50" s="212" t="s">
        <v>290</v>
      </c>
      <c r="D50" s="211" t="s">
        <v>330</v>
      </c>
      <c r="E50" s="213" t="s">
        <v>331</v>
      </c>
      <c r="F50" s="198"/>
      <c r="G50" s="704"/>
      <c r="H50" s="704"/>
    </row>
    <row r="51" spans="1:10">
      <c r="A51" s="1462" t="str">
        <f>'Operating Detail (9)'!A14</f>
        <v>Rental of Property</v>
      </c>
      <c r="B51" s="1463"/>
      <c r="C51" s="228" t="e">
        <f t="array" ref="C51">INDEX('Operating Detail (9)'!$C14:$AF14,0,MATCH(1,('Operating Detail (9)'!$C$12:$AF$12="New")*('Operating Detail (9)'!$C$121:$AF$121='Budget Narrative (9)'!$I$2),0))</f>
        <v>#N/A</v>
      </c>
      <c r="D51" s="657"/>
      <c r="E51" s="658"/>
      <c r="F51" s="827"/>
      <c r="I51" s="11"/>
      <c r="J51" s="4"/>
    </row>
    <row r="52" spans="1:10">
      <c r="A52" s="1462" t="str">
        <f>'Operating Detail (9)'!A15</f>
        <v xml:space="preserve">Utilities(Elec, Water, Gas, Phone, Scavenger) </v>
      </c>
      <c r="B52" s="1463"/>
      <c r="C52" s="228" t="e">
        <f t="array" ref="C52">INDEX('Operating Detail (9)'!$C15:$AF15,0,MATCH(1,('Operating Detail (9)'!$C$12:$AF$12="New")*('Operating Detail (9)'!$C$121:$AF$121='Budget Narrative (9)'!$I$2),0))</f>
        <v>#N/A</v>
      </c>
      <c r="D52" s="657"/>
      <c r="E52" s="659"/>
      <c r="F52" s="827"/>
      <c r="I52" s="11"/>
      <c r="J52" s="4"/>
    </row>
    <row r="53" spans="1:10">
      <c r="A53" s="1462" t="str">
        <f>'Operating Detail (9)'!A16</f>
        <v>Office Supplies, Postage</v>
      </c>
      <c r="B53" s="1463"/>
      <c r="C53" s="228" t="e">
        <f t="array" ref="C53">INDEX('Operating Detail (9)'!$C16:$AF16,0,MATCH(1,('Operating Detail (9)'!$C$12:$AF$12="New")*('Operating Detail (9)'!$C$121:$AF$121='Budget Narrative (9)'!$I$2),0))</f>
        <v>#N/A</v>
      </c>
      <c r="D53" s="657"/>
      <c r="E53" s="660"/>
      <c r="F53" s="827"/>
      <c r="I53" s="7"/>
      <c r="J53" s="14"/>
    </row>
    <row r="54" spans="1:10">
      <c r="A54" s="1462" t="str">
        <f>'Operating Detail (9)'!A17</f>
        <v>Building Maintenance Supplies and Repair</v>
      </c>
      <c r="B54" s="1463"/>
      <c r="C54" s="228" t="e">
        <f t="array" ref="C54">INDEX('Operating Detail (9)'!$C17:$AF17,0,MATCH(1,('Operating Detail (9)'!$C$12:$AF$12="New")*('Operating Detail (9)'!$C$121:$AF$121='Budget Narrative (9)'!$I$2),0))</f>
        <v>#N/A</v>
      </c>
      <c r="D54" s="657"/>
      <c r="E54" s="659"/>
      <c r="F54" s="827"/>
      <c r="I54" s="7"/>
      <c r="J54" s="14"/>
    </row>
    <row r="55" spans="1:10">
      <c r="A55" s="1462" t="str">
        <f>'Operating Detail (9)'!A18</f>
        <v>Printing and Reproduction</v>
      </c>
      <c r="B55" s="1463"/>
      <c r="C55" s="228" t="e">
        <f t="array" ref="C55">INDEX('Operating Detail (9)'!$C18:$AF18,0,MATCH(1,('Operating Detail (9)'!$C$12:$AF$12="New")*('Operating Detail (9)'!$C$121:$AF$121='Budget Narrative (9)'!$I$2),0))</f>
        <v>#N/A</v>
      </c>
      <c r="D55" s="657"/>
      <c r="E55" s="659"/>
      <c r="F55" s="827"/>
      <c r="I55" s="11"/>
      <c r="J55" s="14"/>
    </row>
    <row r="56" spans="1:10">
      <c r="A56" s="1462" t="str">
        <f>'Operating Detail (9)'!A19</f>
        <v>Insurance</v>
      </c>
      <c r="B56" s="1463"/>
      <c r="C56" s="228" t="e">
        <f t="array" ref="C56">INDEX('Operating Detail (9)'!$C19:$AF19,0,MATCH(1,('Operating Detail (9)'!$C$12:$AF$12="New")*('Operating Detail (9)'!$C$121:$AF$121='Budget Narrative (9)'!$I$2),0))</f>
        <v>#N/A</v>
      </c>
      <c r="D56" s="657"/>
      <c r="E56" s="659"/>
      <c r="F56" s="827"/>
      <c r="I56" s="11"/>
      <c r="J56" s="14"/>
    </row>
    <row r="57" spans="1:10">
      <c r="A57" s="1462" t="str">
        <f>'Operating Detail (9)'!A20</f>
        <v>Staff Training</v>
      </c>
      <c r="B57" s="1463"/>
      <c r="C57" s="228" t="e">
        <f t="array" ref="C57">INDEX('Operating Detail (9)'!$C20:$AF20,0,MATCH(1,('Operating Detail (9)'!$C$12:$AF$12="New")*('Operating Detail (9)'!$C$121:$AF$121='Budget Narrative (9)'!$I$2),0))</f>
        <v>#N/A</v>
      </c>
      <c r="D57" s="657"/>
      <c r="E57" s="659"/>
      <c r="F57" s="827"/>
      <c r="I57" s="11"/>
      <c r="J57" s="14"/>
    </row>
    <row r="58" spans="1:10">
      <c r="A58" s="1462" t="str">
        <f>'Operating Detail (9)'!A21</f>
        <v>Staff Travel-(Local &amp; Out of Town)</v>
      </c>
      <c r="B58" s="1463"/>
      <c r="C58" s="228" t="e">
        <f t="array" ref="C58">INDEX('Operating Detail (9)'!$C21:$AF21,0,MATCH(1,('Operating Detail (9)'!$C$12:$AF$12="New")*('Operating Detail (9)'!$C$121:$AF$121='Budget Narrative (9)'!$I$2),0))</f>
        <v>#N/A</v>
      </c>
      <c r="D58" s="657"/>
      <c r="E58" s="659"/>
      <c r="F58" s="827"/>
      <c r="I58" s="11"/>
      <c r="J58" s="14"/>
    </row>
    <row r="59" spans="1:10">
      <c r="A59" s="1462" t="str">
        <f>'Operating Detail (9)'!A22</f>
        <v>Rental of Equipment</v>
      </c>
      <c r="B59" s="1463"/>
      <c r="C59" s="228" t="e">
        <f t="array" ref="C59">INDEX('Operating Detail (9)'!$C22:$AF22,0,MATCH(1,('Operating Detail (9)'!$C$12:$AF$12="New")*('Operating Detail (9)'!$C$121:$AF$121='Budget Narrative (9)'!$I$2),0))</f>
        <v>#N/A</v>
      </c>
      <c r="D59" s="657"/>
      <c r="E59" s="659"/>
      <c r="F59" s="827"/>
      <c r="I59" s="11"/>
      <c r="J59" s="14"/>
    </row>
    <row r="60" spans="1:10">
      <c r="A60" s="1469">
        <f>'Operating Detail (9)'!A23</f>
        <v>0</v>
      </c>
      <c r="B60" s="1470"/>
      <c r="C60" s="228" t="e">
        <f t="array" ref="C60">INDEX('Operating Detail (9)'!$C23:$AF23,0,MATCH(1,('Operating Detail (9)'!$C$12:$AF$12="New")*('Operating Detail (9)'!$C$121:$AF$121='Budget Narrative (9)'!$I$2),0))</f>
        <v>#N/A</v>
      </c>
      <c r="D60" s="657"/>
      <c r="E60" s="659"/>
      <c r="F60" s="827"/>
      <c r="I60" s="11"/>
      <c r="J60" s="14"/>
    </row>
    <row r="61" spans="1:10">
      <c r="A61" s="1469">
        <f>'Operating Detail (9)'!A24</f>
        <v>0</v>
      </c>
      <c r="B61" s="1470"/>
      <c r="C61" s="228" t="e">
        <f t="array" ref="C61">INDEX('Operating Detail (9)'!$C24:$AF24,0,MATCH(1,('Operating Detail (9)'!$C$12:$AF$12="New")*('Operating Detail (9)'!$C$121:$AF$121='Budget Narrative (9)'!$I$2),0))</f>
        <v>#N/A</v>
      </c>
      <c r="D61" s="657"/>
      <c r="E61" s="659"/>
      <c r="F61" s="827"/>
      <c r="I61" s="7"/>
      <c r="J61" s="14"/>
    </row>
    <row r="62" spans="1:10">
      <c r="A62" s="1469">
        <f>'Operating Detail (9)'!A25</f>
        <v>0</v>
      </c>
      <c r="B62" s="1470"/>
      <c r="C62" s="228" t="e">
        <f t="array" ref="C62">INDEX('Operating Detail (9)'!$C25:$AF25,0,MATCH(1,('Operating Detail (9)'!$C$12:$AF$12="New")*('Operating Detail (9)'!$C$121:$AF$121='Budget Narrative (9)'!$I$2),0))</f>
        <v>#N/A</v>
      </c>
      <c r="D62" s="657"/>
      <c r="E62" s="659"/>
      <c r="F62" s="827"/>
      <c r="I62" s="7"/>
      <c r="J62" s="14"/>
    </row>
    <row r="63" spans="1:10">
      <c r="A63" s="1469">
        <f>'Operating Detail (9)'!A26</f>
        <v>0</v>
      </c>
      <c r="B63" s="1470"/>
      <c r="C63" s="228" t="e">
        <f t="array" ref="C63">INDEX('Operating Detail (9)'!$C26:$AF26,0,MATCH(1,('Operating Detail (9)'!$C$12:$AF$12="New")*('Operating Detail (9)'!$C$121:$AF$121='Budget Narrative (9)'!$I$2),0))</f>
        <v>#N/A</v>
      </c>
      <c r="D63" s="657"/>
      <c r="E63" s="659"/>
      <c r="F63" s="827"/>
      <c r="I63" s="7"/>
      <c r="J63" s="14"/>
    </row>
    <row r="64" spans="1:10">
      <c r="A64" s="1469">
        <f>'Operating Detail (9)'!A27</f>
        <v>0</v>
      </c>
      <c r="B64" s="1470"/>
      <c r="C64" s="228" t="e">
        <f t="array" ref="C64">INDEX('Operating Detail (9)'!$C27:$AF27,0,MATCH(1,('Operating Detail (9)'!$C$12:$AF$12="New")*('Operating Detail (9)'!$C$121:$AF$121='Budget Narrative (9)'!$I$2),0))</f>
        <v>#N/A</v>
      </c>
      <c r="D64" s="657"/>
      <c r="E64" s="659"/>
      <c r="F64" s="827"/>
      <c r="I64" s="7"/>
      <c r="J64" s="14"/>
    </row>
    <row r="65" spans="1:10">
      <c r="A65" s="1469">
        <f>'Operating Detail (9)'!A28</f>
        <v>0</v>
      </c>
      <c r="B65" s="1470"/>
      <c r="C65" s="228" t="e">
        <f t="array" ref="C65">INDEX('Operating Detail (9)'!$C28:$AF28,0,MATCH(1,('Operating Detail (9)'!$C$12:$AF$12="New")*('Operating Detail (9)'!$C$121:$AF$121='Budget Narrative (9)'!$I$2),0))</f>
        <v>#N/A</v>
      </c>
      <c r="D65" s="657"/>
      <c r="E65" s="659"/>
      <c r="F65" s="827"/>
    </row>
    <row r="66" spans="1:10">
      <c r="A66" s="1469">
        <f>'Operating Detail (9)'!A29</f>
        <v>0</v>
      </c>
      <c r="B66" s="1470"/>
      <c r="C66" s="228" t="e">
        <f t="array" ref="C66">INDEX('Operating Detail (9)'!$C29:$AF29,0,MATCH(1,('Operating Detail (9)'!$C$12:$AF$12="New")*('Operating Detail (9)'!$C$121:$AF$121='Budget Narrative (9)'!$I$2),0))</f>
        <v>#N/A</v>
      </c>
      <c r="D66" s="657"/>
      <c r="E66" s="659"/>
      <c r="F66" s="827"/>
      <c r="I66" s="7"/>
      <c r="J66" s="14"/>
    </row>
    <row r="67" spans="1:10">
      <c r="A67" s="1469">
        <f>'Operating Detail (9)'!A30</f>
        <v>0</v>
      </c>
      <c r="B67" s="1470"/>
      <c r="C67" s="228" t="e">
        <f t="array" ref="C67">INDEX('Operating Detail (9)'!$C30:$AF30,0,MATCH(1,('Operating Detail (9)'!$C$12:$AF$12="New")*('Operating Detail (9)'!$C$121:$AF$121='Budget Narrative (9)'!$I$2),0))</f>
        <v>#N/A</v>
      </c>
      <c r="D67" s="657"/>
      <c r="E67" s="659"/>
      <c r="F67" s="827"/>
      <c r="I67" s="7"/>
      <c r="J67" s="14"/>
    </row>
    <row r="68" spans="1:10">
      <c r="A68" s="1469">
        <f>'Operating Detail (9)'!A31</f>
        <v>0</v>
      </c>
      <c r="B68" s="1470"/>
      <c r="C68" s="228" t="e">
        <f t="array" ref="C68">INDEX('Operating Detail (9)'!$C31:$AF31,0,MATCH(1,('Operating Detail (9)'!$C$12:$AF$12="New")*('Operating Detail (9)'!$C$121:$AF$121='Budget Narrative (9)'!$I$2),0))</f>
        <v>#N/A</v>
      </c>
      <c r="D68" s="657"/>
      <c r="E68" s="659"/>
      <c r="F68" s="827"/>
      <c r="I68" s="7"/>
      <c r="J68" s="14"/>
    </row>
    <row r="69" spans="1:10">
      <c r="A69" s="1469">
        <f>'Operating Detail (9)'!A32</f>
        <v>0</v>
      </c>
      <c r="B69" s="1470"/>
      <c r="C69" s="228" t="e">
        <f t="array" ref="C69">INDEX('Operating Detail (9)'!$C32:$AF32,0,MATCH(1,('Operating Detail (9)'!$C$12:$AF$12="New")*('Operating Detail (9)'!$C$121:$AF$121='Budget Narrative (9)'!$I$2),0))</f>
        <v>#N/A</v>
      </c>
      <c r="D69" s="657"/>
      <c r="E69" s="659"/>
      <c r="F69" s="827"/>
      <c r="I69" s="7"/>
    </row>
    <row r="70" spans="1:10">
      <c r="A70" s="1469">
        <f>'Operating Detail (9)'!A33</f>
        <v>0</v>
      </c>
      <c r="B70" s="1470"/>
      <c r="C70" s="228" t="e">
        <f t="array" ref="C70">INDEX('Operating Detail (9)'!$C33:$AF33,0,MATCH(1,('Operating Detail (9)'!$C$12:$AF$12="New")*('Operating Detail (9)'!$C$121:$AF$121='Budget Narrative (9)'!$I$2),0))</f>
        <v>#N/A</v>
      </c>
      <c r="D70" s="657"/>
      <c r="E70" s="659"/>
      <c r="F70" s="827"/>
      <c r="I70" s="7"/>
      <c r="J70" s="14"/>
    </row>
    <row r="71" spans="1:10">
      <c r="A71" s="1469">
        <f>'Operating Detail (9)'!A34</f>
        <v>0</v>
      </c>
      <c r="B71" s="1470"/>
      <c r="C71" s="228" t="e">
        <f t="array" ref="C71">INDEX('Operating Detail (9)'!$C34:$AF34,0,MATCH(1,('Operating Detail (9)'!$C$12:$AF$12="New")*('Operating Detail (9)'!$C$121:$AF$121='Budget Narrative (9)'!$I$2),0))</f>
        <v>#N/A</v>
      </c>
      <c r="D71" s="657"/>
      <c r="E71" s="659"/>
      <c r="F71" s="827"/>
      <c r="I71" s="7"/>
      <c r="J71" s="14"/>
    </row>
    <row r="72" spans="1:10">
      <c r="A72" s="1469">
        <f>'Operating Detail (9)'!A35</f>
        <v>0</v>
      </c>
      <c r="B72" s="1470"/>
      <c r="C72" s="228" t="e">
        <f t="array" ref="C72">INDEX('Operating Detail (9)'!$C35:$AF35,0,MATCH(1,('Operating Detail (9)'!$C$12:$AF$12="New")*('Operating Detail (9)'!$C$121:$AF$121='Budget Narrative (9)'!$I$2),0))</f>
        <v>#N/A</v>
      </c>
      <c r="D72" s="657"/>
      <c r="E72" s="659"/>
      <c r="F72" s="827"/>
      <c r="I72" s="7"/>
      <c r="J72" s="14"/>
    </row>
    <row r="73" spans="1:10">
      <c r="A73" s="1469">
        <f>'Operating Detail (9)'!A36</f>
        <v>0</v>
      </c>
      <c r="B73" s="1470"/>
      <c r="C73" s="228" t="e">
        <f t="array" ref="C73">INDEX('Operating Detail (9)'!$C36:$AF36,0,MATCH(1,('Operating Detail (9)'!$C$12:$AF$12="New")*('Operating Detail (9)'!$C$121:$AF$121='Budget Narrative (9)'!$I$2),0))</f>
        <v>#N/A</v>
      </c>
      <c r="D73" s="657"/>
      <c r="E73" s="659"/>
      <c r="F73" s="827"/>
    </row>
    <row r="74" spans="1:10">
      <c r="A74" s="1469">
        <f>'Operating Detail (9)'!A37</f>
        <v>0</v>
      </c>
      <c r="B74" s="1470"/>
      <c r="C74" s="228" t="e">
        <f t="array" ref="C74">INDEX('Operating Detail (9)'!$C37:$AF37,0,MATCH(1,('Operating Detail (9)'!$C$12:$AF$12="New")*('Operating Detail (9)'!$C$121:$AF$121='Budget Narrative (9)'!$I$2),0))</f>
        <v>#N/A</v>
      </c>
      <c r="D74" s="657"/>
      <c r="E74" s="659"/>
      <c r="F74" s="827"/>
      <c r="I74" s="7"/>
      <c r="J74" s="4"/>
    </row>
    <row r="75" spans="1:10">
      <c r="A75" s="1469">
        <f>'Operating Detail (9)'!A38</f>
        <v>0</v>
      </c>
      <c r="B75" s="1470"/>
      <c r="C75" s="228" t="e">
        <f t="array" ref="C75">INDEX('Operating Detail (9)'!$C38:$AF38,0,MATCH(1,('Operating Detail (9)'!$C$12:$AF$12="New")*('Operating Detail (9)'!$C$121:$AF$121='Budget Narrative (9)'!$I$2),0))</f>
        <v>#N/A</v>
      </c>
      <c r="D75" s="657"/>
      <c r="E75" s="659"/>
      <c r="F75" s="827"/>
      <c r="I75" s="7"/>
      <c r="J75" s="4"/>
    </row>
    <row r="76" spans="1:10">
      <c r="A76" s="1469">
        <f>'Operating Detail (9)'!A39</f>
        <v>0</v>
      </c>
      <c r="B76" s="1470"/>
      <c r="C76" s="228" t="e">
        <f t="array" ref="C76">INDEX('Operating Detail (9)'!$C39:$AF39,0,MATCH(1,('Operating Detail (9)'!$C$12:$AF$12="New")*('Operating Detail (9)'!$C$121:$AF$121='Budget Narrative (9)'!$I$2),0))</f>
        <v>#N/A</v>
      </c>
      <c r="D76" s="657"/>
      <c r="E76" s="659"/>
      <c r="F76" s="827"/>
      <c r="I76" s="7"/>
      <c r="J76" s="4"/>
    </row>
    <row r="77" spans="1:10">
      <c r="A77" s="1469">
        <f>'Operating Detail (9)'!A40</f>
        <v>0</v>
      </c>
      <c r="B77" s="1470"/>
      <c r="C77" s="228" t="e">
        <f t="array" ref="C77">INDEX('Operating Detail (9)'!$C40:$AF40,0,MATCH(1,('Operating Detail (9)'!$C$12:$AF$12="New")*('Operating Detail (9)'!$C$121:$AF$121='Budget Narrative (9)'!$I$2),0))</f>
        <v>#N/A</v>
      </c>
      <c r="D77" s="657"/>
      <c r="E77" s="659"/>
      <c r="F77" s="827"/>
    </row>
    <row r="78" spans="1:10">
      <c r="A78" s="1469">
        <f>'Operating Detail (9)'!A41</f>
        <v>0</v>
      </c>
      <c r="B78" s="1470"/>
      <c r="C78" s="228" t="e">
        <f t="array" ref="C78">INDEX('Operating Detail (9)'!$C41:$AF41,0,MATCH(1,('Operating Detail (9)'!$C$12:$AF$12="New")*('Operating Detail (9)'!$C$121:$AF$121='Budget Narrative (9)'!$I$2),0))</f>
        <v>#N/A</v>
      </c>
      <c r="D78" s="657"/>
      <c r="E78" s="659"/>
      <c r="F78" s="827"/>
      <c r="I78" s="7"/>
      <c r="J78" s="14"/>
    </row>
    <row r="79" spans="1:10">
      <c r="A79" s="1469">
        <f>'Operating Detail (9)'!A42</f>
        <v>0</v>
      </c>
      <c r="B79" s="1470"/>
      <c r="C79" s="228" t="e">
        <f t="array" ref="C79">INDEX('Operating Detail (9)'!$C42:$AF42,0,MATCH(1,('Operating Detail (9)'!$C$12:$AF$12="New")*('Operating Detail (9)'!$C$121:$AF$121='Budget Narrative (9)'!$I$2),0))</f>
        <v>#N/A</v>
      </c>
      <c r="D79" s="657"/>
      <c r="E79" s="659"/>
      <c r="F79" s="827"/>
      <c r="I79" s="7"/>
      <c r="J79" s="14"/>
    </row>
    <row r="80" spans="1:10">
      <c r="A80" s="1469">
        <f>'Operating Detail (9)'!A43</f>
        <v>0</v>
      </c>
      <c r="B80" s="1470"/>
      <c r="C80" s="228" t="e">
        <f t="array" ref="C80">INDEX('Operating Detail (9)'!$C43:$AF43,0,MATCH(1,('Operating Detail (9)'!$C$12:$AF$12="New")*('Operating Detail (9)'!$C$121:$AF$121='Budget Narrative (9)'!$I$2),0))</f>
        <v>#N/A</v>
      </c>
      <c r="D80" s="657"/>
      <c r="E80" s="659"/>
      <c r="F80" s="827"/>
      <c r="I80" s="7"/>
      <c r="J80" s="14"/>
    </row>
    <row r="81" spans="1:10">
      <c r="A81" s="1469">
        <f>'Operating Detail (9)'!A44</f>
        <v>0</v>
      </c>
      <c r="B81" s="1470"/>
      <c r="C81" s="228" t="e">
        <f t="array" ref="C81">INDEX('Operating Detail (9)'!$C44:$AF44,0,MATCH(1,('Operating Detail (9)'!$C$12:$AF$12="New")*('Operating Detail (9)'!$C$121:$AF$121='Budget Narrative (9)'!$I$2),0))</f>
        <v>#N/A</v>
      </c>
      <c r="D81" s="657"/>
      <c r="E81" s="659"/>
      <c r="F81" s="827"/>
      <c r="I81" s="7"/>
      <c r="J81" s="14"/>
    </row>
    <row r="82" spans="1:10">
      <c r="A82" s="1469">
        <f>'Operating Detail (9)'!A45</f>
        <v>0</v>
      </c>
      <c r="B82" s="1470"/>
      <c r="C82" s="228" t="e">
        <f t="array" ref="C82">INDEX('Operating Detail (9)'!$C45:$AF45,0,MATCH(1,('Operating Detail (9)'!$C$12:$AF$12="New")*('Operating Detail (9)'!$C$121:$AF$121='Budget Narrative (9)'!$I$2),0))</f>
        <v>#N/A</v>
      </c>
      <c r="D82" s="657"/>
      <c r="E82" s="659"/>
      <c r="F82" s="827"/>
      <c r="I82" s="7"/>
      <c r="J82" s="14"/>
    </row>
    <row r="83" spans="1:10">
      <c r="A83" s="1469">
        <f>'Operating Detail (9)'!A46</f>
        <v>0</v>
      </c>
      <c r="B83" s="1470"/>
      <c r="C83" s="228" t="e">
        <f t="array" ref="C83">INDEX('Operating Detail (9)'!$C46:$AF46,0,MATCH(1,('Operating Detail (9)'!$C$12:$AF$12="New")*('Operating Detail (9)'!$C$121:$AF$121='Budget Narrative (9)'!$I$2),0))</f>
        <v>#N/A</v>
      </c>
      <c r="D83" s="657"/>
      <c r="E83" s="659"/>
      <c r="F83" s="827"/>
      <c r="I83" s="7"/>
      <c r="J83" s="14"/>
    </row>
    <row r="84" spans="1:10">
      <c r="A84" s="1469">
        <f>'Operating Detail (9)'!A47</f>
        <v>0</v>
      </c>
      <c r="B84" s="1470"/>
      <c r="C84" s="228" t="e">
        <f t="array" ref="C84">INDEX('Operating Detail (9)'!$C47:$AF47,0,MATCH(1,('Operating Detail (9)'!$C$12:$AF$12="New")*('Operating Detail (9)'!$C$121:$AF$121='Budget Narrative (9)'!$I$2),0))</f>
        <v>#N/A</v>
      </c>
      <c r="D84" s="657"/>
      <c r="E84" s="659"/>
      <c r="F84" s="827"/>
      <c r="I84" s="7"/>
      <c r="J84" s="14"/>
    </row>
    <row r="85" spans="1:10">
      <c r="A85" s="1469">
        <f>'Operating Detail (9)'!A48</f>
        <v>0</v>
      </c>
      <c r="B85" s="1470"/>
      <c r="C85" s="228" t="e">
        <f t="array" ref="C85">INDEX('Operating Detail (9)'!$C48:$AF48,0,MATCH(1,('Operating Detail (9)'!$C$12:$AF$12="New")*('Operating Detail (9)'!$C$121:$AF$121='Budget Narrative (9)'!$I$2),0))</f>
        <v>#N/A</v>
      </c>
      <c r="D85" s="657"/>
      <c r="E85" s="659"/>
      <c r="F85" s="827"/>
      <c r="I85" s="7"/>
      <c r="J85" s="14"/>
    </row>
    <row r="86" spans="1:10">
      <c r="A86" s="1469">
        <f>'Operating Detail (9)'!A49</f>
        <v>0</v>
      </c>
      <c r="B86" s="1470"/>
      <c r="C86" s="228" t="e">
        <f t="array" ref="C86">INDEX('Operating Detail (9)'!$C49:$AF49,0,MATCH(1,('Operating Detail (9)'!$C$12:$AF$12="New")*('Operating Detail (9)'!$C$121:$AF$121='Budget Narrative (9)'!$I$2),0))</f>
        <v>#N/A</v>
      </c>
      <c r="D86" s="657"/>
      <c r="E86" s="659"/>
      <c r="F86" s="827"/>
      <c r="I86" s="7"/>
      <c r="J86" s="14"/>
    </row>
    <row r="87" spans="1:10">
      <c r="A87" s="1469">
        <f>'Operating Detail (9)'!A50</f>
        <v>0</v>
      </c>
      <c r="B87" s="1470"/>
      <c r="C87" s="228" t="e">
        <f t="array" ref="C87">INDEX('Operating Detail (9)'!$C50:$AF50,0,MATCH(1,('Operating Detail (9)'!$C$12:$AF$12="New")*('Operating Detail (9)'!$C$121:$AF$121='Budget Narrative (9)'!$I$2),0))</f>
        <v>#N/A</v>
      </c>
      <c r="D87" s="657"/>
      <c r="E87" s="659"/>
      <c r="F87" s="827"/>
      <c r="I87" s="7"/>
      <c r="J87" s="14"/>
    </row>
    <row r="88" spans="1:10">
      <c r="A88" s="1469">
        <f>'Operating Detail (9)'!A51</f>
        <v>0</v>
      </c>
      <c r="B88" s="1470"/>
      <c r="C88" s="228" t="e">
        <f t="array" ref="C88">INDEX('Operating Detail (9)'!$C51:$AF51,0,MATCH(1,('Operating Detail (9)'!$C$12:$AF$12="New")*('Operating Detail (9)'!$C$121:$AF$121='Budget Narrative (9)'!$I$2),0))</f>
        <v>#N/A</v>
      </c>
      <c r="D88" s="657"/>
      <c r="E88" s="659"/>
      <c r="F88" s="827"/>
      <c r="I88" s="7"/>
      <c r="J88" s="14"/>
    </row>
    <row r="89" spans="1:10">
      <c r="A89" s="1469">
        <f>'Operating Detail (9)'!A52</f>
        <v>0</v>
      </c>
      <c r="B89" s="1470"/>
      <c r="C89" s="228" t="e">
        <f t="array" ref="C89">INDEX('Operating Detail (9)'!$C52:$AF52,0,MATCH(1,('Operating Detail (9)'!$C$12:$AF$12="New")*('Operating Detail (9)'!$C$121:$AF$121='Budget Narrative (9)'!$I$2),0))</f>
        <v>#N/A</v>
      </c>
      <c r="D89" s="657"/>
      <c r="E89" s="659"/>
      <c r="F89" s="827"/>
      <c r="I89" s="7"/>
      <c r="J89" s="14"/>
    </row>
    <row r="90" spans="1:10">
      <c r="A90" s="1469">
        <f>'Operating Detail (9)'!A53</f>
        <v>0</v>
      </c>
      <c r="B90" s="1470"/>
      <c r="C90" s="228" t="e">
        <f t="array" ref="C90">INDEX('Operating Detail (9)'!$C53:$AF53,0,MATCH(1,('Operating Detail (9)'!$C$12:$AF$12="New")*('Operating Detail (9)'!$C$121:$AF$121='Budget Narrative (9)'!$I$2),0))</f>
        <v>#N/A</v>
      </c>
      <c r="D90" s="657"/>
      <c r="E90" s="659"/>
      <c r="F90" s="827"/>
      <c r="I90" s="7"/>
      <c r="J90" s="14"/>
    </row>
    <row r="91" spans="1:10">
      <c r="A91" s="1469">
        <f>'Operating Detail (9)'!A54</f>
        <v>0</v>
      </c>
      <c r="B91" s="1470"/>
      <c r="C91" s="228" t="e">
        <f t="array" ref="C91">INDEX('Operating Detail (9)'!$C54:$AF54,0,MATCH(1,('Operating Detail (9)'!$C$12:$AF$12="New")*('Operating Detail (9)'!$C$121:$AF$121='Budget Narrative (9)'!$I$2),0))</f>
        <v>#N/A</v>
      </c>
      <c r="D91" s="657"/>
      <c r="E91" s="659"/>
      <c r="F91" s="827"/>
      <c r="I91" s="7"/>
      <c r="J91" s="14"/>
    </row>
    <row r="92" spans="1:10">
      <c r="A92" s="1469">
        <f>'Operating Detail (9)'!A55</f>
        <v>0</v>
      </c>
      <c r="B92" s="1470"/>
      <c r="C92" s="228" t="e">
        <f t="array" ref="C92">INDEX('Operating Detail (9)'!$C55:$AF55,0,MATCH(1,('Operating Detail (9)'!$C$12:$AF$12="New")*('Operating Detail (9)'!$C$121:$AF$121='Budget Narrative (9)'!$I$2),0))</f>
        <v>#N/A</v>
      </c>
      <c r="D92" s="657"/>
      <c r="E92" s="659"/>
      <c r="F92" s="827"/>
      <c r="I92" s="7"/>
      <c r="J92" s="14"/>
    </row>
    <row r="93" spans="1:10">
      <c r="A93" s="1471" t="str">
        <f>'Operating Detail (9)'!A56</f>
        <v>Consultants:</v>
      </c>
      <c r="B93" s="1472"/>
      <c r="C93" s="661"/>
      <c r="D93" s="661"/>
      <c r="E93" s="662"/>
      <c r="F93" s="827"/>
      <c r="I93" s="7"/>
      <c r="J93" s="14"/>
    </row>
    <row r="94" spans="1:10">
      <c r="A94" s="1469">
        <f>'Operating Detail (9)'!A57</f>
        <v>0</v>
      </c>
      <c r="B94" s="1470"/>
      <c r="C94" s="228" t="e">
        <f t="array" ref="C94">INDEX('Operating Detail (9)'!$C57:$AF57,0,MATCH(1,('Operating Detail (9)'!$C$12:$AF$12="New")*('Operating Detail (9)'!$C$121:$AF$121='Budget Narrative (9)'!$I$2),0))</f>
        <v>#N/A</v>
      </c>
      <c r="D94" s="657"/>
      <c r="E94" s="659"/>
      <c r="F94" s="827"/>
      <c r="I94" s="7"/>
      <c r="J94" s="14"/>
    </row>
    <row r="95" spans="1:10">
      <c r="A95" s="1469">
        <f>'Operating Detail (9)'!A58</f>
        <v>0</v>
      </c>
      <c r="B95" s="1470"/>
      <c r="C95" s="228" t="e">
        <f t="array" ref="C95">INDEX('Operating Detail (9)'!$C58:$AF58,0,MATCH(1,('Operating Detail (9)'!$C$12:$AF$12="New")*('Operating Detail (9)'!$C$121:$AF$121='Budget Narrative (9)'!$I$2),0))</f>
        <v>#N/A</v>
      </c>
      <c r="D95" s="657"/>
      <c r="E95" s="659"/>
      <c r="F95" s="827"/>
      <c r="I95" s="7"/>
      <c r="J95" s="14"/>
    </row>
    <row r="96" spans="1:10">
      <c r="A96" s="1469">
        <f>'Operating Detail (9)'!A59</f>
        <v>0</v>
      </c>
      <c r="B96" s="1470"/>
      <c r="C96" s="228" t="e">
        <f t="array" ref="C96">INDEX('Operating Detail (9)'!$C59:$AF59,0,MATCH(1,('Operating Detail (9)'!$C$12:$AF$12="New")*('Operating Detail (9)'!$C$121:$AF$121='Budget Narrative (9)'!$I$2),0))</f>
        <v>#N/A</v>
      </c>
      <c r="D96" s="657"/>
      <c r="E96" s="659"/>
      <c r="F96" s="827"/>
      <c r="I96" s="7"/>
      <c r="J96" s="14"/>
    </row>
    <row r="97" spans="1:10">
      <c r="A97" s="1469">
        <f>'Operating Detail (9)'!A60</f>
        <v>0</v>
      </c>
      <c r="B97" s="1470"/>
      <c r="C97" s="228" t="e">
        <f t="array" ref="C97">INDEX('Operating Detail (9)'!$C60:$AF60,0,MATCH(1,('Operating Detail (9)'!$C$12:$AF$12="New")*('Operating Detail (9)'!$C$121:$AF$121='Budget Narrative (9)'!$I$2),0))</f>
        <v>#N/A</v>
      </c>
      <c r="D97" s="657"/>
      <c r="E97" s="659"/>
      <c r="F97" s="827"/>
      <c r="I97" s="7"/>
      <c r="J97" s="14"/>
    </row>
    <row r="98" spans="1:10">
      <c r="A98" s="1469">
        <f>'Operating Detail (9)'!A61</f>
        <v>0</v>
      </c>
      <c r="B98" s="1470"/>
      <c r="C98" s="228" t="e">
        <f t="array" ref="C98">INDEX('Operating Detail (9)'!$C61:$AF61,0,MATCH(1,('Operating Detail (9)'!$C$12:$AF$12="New")*('Operating Detail (9)'!$C$121:$AF$121='Budget Narrative (9)'!$I$2),0))</f>
        <v>#N/A</v>
      </c>
      <c r="D98" s="657"/>
      <c r="E98" s="659"/>
      <c r="F98" s="827"/>
      <c r="I98" s="7"/>
      <c r="J98" s="14"/>
    </row>
    <row r="99" spans="1:10">
      <c r="A99" s="1469">
        <f>'Operating Detail (9)'!A62</f>
        <v>0</v>
      </c>
      <c r="B99" s="1470"/>
      <c r="C99" s="228" t="e">
        <f t="array" ref="C99">INDEX('Operating Detail (9)'!$C62:$AF62,0,MATCH(1,('Operating Detail (9)'!$C$12:$AF$12="New")*('Operating Detail (9)'!$C$121:$AF$121='Budget Narrative (9)'!$I$2),0))</f>
        <v>#N/A</v>
      </c>
      <c r="D99" s="657"/>
      <c r="E99" s="659"/>
      <c r="F99" s="827"/>
      <c r="I99" s="7"/>
      <c r="J99" s="14"/>
    </row>
    <row r="100" spans="1:10">
      <c r="A100" s="1469">
        <f>'Operating Detail (9)'!A63</f>
        <v>0</v>
      </c>
      <c r="B100" s="1470"/>
      <c r="C100" s="228" t="e">
        <f t="array" ref="C100">INDEX('Operating Detail (9)'!$C63:$AF63,0,MATCH(1,('Operating Detail (9)'!$C$12:$AF$12="New")*('Operating Detail (9)'!$C$121:$AF$121='Budget Narrative (9)'!$I$2),0))</f>
        <v>#N/A</v>
      </c>
      <c r="D100" s="657"/>
      <c r="E100" s="659"/>
      <c r="F100" s="827"/>
      <c r="I100" s="7"/>
      <c r="J100" s="14"/>
    </row>
    <row r="101" spans="1:10">
      <c r="A101" s="1469">
        <f>'Operating Detail (9)'!A64</f>
        <v>0</v>
      </c>
      <c r="B101" s="1470"/>
      <c r="C101" s="228" t="e">
        <f t="array" ref="C101">INDEX('Operating Detail (9)'!$C64:$AF64,0,MATCH(1,('Operating Detail (9)'!$C$12:$AF$12="New")*('Operating Detail (9)'!$C$121:$AF$121='Budget Narrative (9)'!$I$2),0))</f>
        <v>#N/A</v>
      </c>
      <c r="D101" s="657"/>
      <c r="E101" s="659"/>
      <c r="F101" s="827"/>
      <c r="I101" s="7"/>
      <c r="J101" s="14"/>
    </row>
    <row r="102" spans="1:10">
      <c r="A102" s="1469">
        <f>'Operating Detail (9)'!A65</f>
        <v>0</v>
      </c>
      <c r="B102" s="1470"/>
      <c r="C102" s="228" t="e">
        <f t="array" ref="C102">INDEX('Operating Detail (9)'!$C65:$AF65,0,MATCH(1,('Operating Detail (9)'!$C$12:$AF$12="New")*('Operating Detail (9)'!$C$121:$AF$121='Budget Narrative (9)'!$I$2),0))</f>
        <v>#N/A</v>
      </c>
      <c r="D102" s="657"/>
      <c r="E102" s="659"/>
      <c r="F102" s="827"/>
      <c r="I102" s="7"/>
      <c r="J102" s="14"/>
    </row>
    <row r="103" spans="1:10">
      <c r="A103" s="1469">
        <f>'Operating Detail (9)'!A65</f>
        <v>0</v>
      </c>
      <c r="B103" s="1470"/>
      <c r="C103" s="228" t="e">
        <f t="array" ref="C103">INDEX('Operating Detail (9)'!$C66:$AF66,0,MATCH(1,('Operating Detail (9)'!$C$12:$AF$12="New")*('Operating Detail (9)'!$C$121:$AF$121='Budget Narrative (9)'!$I$2),0))</f>
        <v>#N/A</v>
      </c>
      <c r="D103" s="657"/>
      <c r="E103" s="659"/>
      <c r="F103" s="827"/>
      <c r="I103" s="7"/>
      <c r="J103" s="14"/>
    </row>
    <row r="104" spans="1:10">
      <c r="A104" s="1469">
        <f>'Operating Detail (9)'!A66</f>
        <v>0</v>
      </c>
      <c r="B104" s="1470"/>
      <c r="C104" s="228" t="e">
        <f t="array" ref="C104">INDEX('Operating Detail (9)'!$C67:$AF67,0,MATCH(1,('Operating Detail (9)'!$C$12:$AF$12="New")*('Operating Detail (9)'!$C$121:$AF$121='Budget Narrative (9)'!$I$2),0))</f>
        <v>#N/A</v>
      </c>
      <c r="D104" s="657"/>
      <c r="E104" s="659"/>
      <c r="F104" s="827"/>
      <c r="I104" s="7"/>
      <c r="J104" s="14"/>
    </row>
    <row r="105" spans="1:10">
      <c r="A105" s="1475">
        <f>'Operating Detail (9)'!A67</f>
        <v>0</v>
      </c>
      <c r="B105" s="1476"/>
      <c r="C105" s="370"/>
      <c r="D105" s="179"/>
      <c r="E105" s="219"/>
      <c r="F105" s="827"/>
      <c r="I105" s="7"/>
      <c r="J105" s="14"/>
    </row>
    <row r="106" spans="1:10">
      <c r="A106" s="1477" t="str">
        <f>'Operating Detail (9)'!A68</f>
        <v>TOTAL OPERATING EXPENSES</v>
      </c>
      <c r="B106" s="1478"/>
      <c r="C106" s="717" t="e">
        <f>SUM(C51:C105)</f>
        <v>#N/A</v>
      </c>
      <c r="D106" s="14"/>
      <c r="E106" s="218"/>
      <c r="F106" s="3"/>
      <c r="I106" s="7"/>
      <c r="J106" s="14"/>
    </row>
    <row r="107" spans="1:10" s="731" customFormat="1" ht="13.5" thickBot="1">
      <c r="A107" s="732" t="s">
        <v>337</v>
      </c>
      <c r="B107" s="733" t="e">
        <f t="array" ref="B107">INDEX('Summary (9)'!E26:AH26,0,MATCH(1,('Summary (9)'!$E$21:$AH$21="New")*('Summary (9)'!$E$88:$AH$88='Budget Narrative (9)'!$I$2),0))</f>
        <v>#N/A</v>
      </c>
      <c r="C107" s="734" t="e">
        <f t="array" ref="C107">INDEX('Summary (9)'!E27:AH27,0,MATCH(1,('Summary (9)'!$E$21:$AH$21="New")*('Summary (9)'!$E$88:$AH$88='Budget Narrative (9)'!$I$2),0))</f>
        <v>#N/A</v>
      </c>
      <c r="D107" s="735"/>
      <c r="E107" s="736"/>
      <c r="F107" s="737"/>
      <c r="G107" s="728"/>
      <c r="H107" s="728"/>
      <c r="J107" s="730"/>
    </row>
    <row r="108" spans="1:10">
      <c r="A108" s="3"/>
      <c r="B108" s="6"/>
      <c r="C108" s="181"/>
      <c r="E108" s="3"/>
      <c r="F108" s="3"/>
      <c r="H108" s="706"/>
      <c r="I108" s="5"/>
      <c r="J108" s="4"/>
    </row>
    <row r="109" spans="1:10" ht="13" thickBot="1">
      <c r="A109" s="3"/>
      <c r="B109" s="6"/>
      <c r="C109" s="181"/>
      <c r="E109" s="3"/>
      <c r="F109" s="3"/>
      <c r="H109" s="706"/>
      <c r="I109" s="5"/>
      <c r="J109" s="4"/>
    </row>
    <row r="110" spans="1:10" s="4" customFormat="1" ht="25.5" customHeight="1">
      <c r="A110" s="1473" t="s">
        <v>338</v>
      </c>
      <c r="B110" s="1474"/>
      <c r="C110" s="212" t="s">
        <v>339</v>
      </c>
      <c r="D110" s="211" t="s">
        <v>330</v>
      </c>
      <c r="E110" s="213" t="s">
        <v>331</v>
      </c>
      <c r="F110" s="198"/>
      <c r="G110" s="704"/>
      <c r="H110" s="704"/>
    </row>
    <row r="111" spans="1:10">
      <c r="A111" s="1469">
        <f>'Operating Detail (9)'!A71</f>
        <v>0</v>
      </c>
      <c r="B111" s="1470"/>
      <c r="C111" s="228" t="e">
        <f t="array" ref="C111">INDEX('Operating Detail (9)'!$C71:$AF71,0,MATCH(1,('Operating Detail (9)'!$C$12:$AF$12="New")*('Operating Detail (9)'!$C$121:$AF$121='Budget Narrative (9)'!$I$2),0))</f>
        <v>#N/A</v>
      </c>
      <c r="D111" s="20"/>
      <c r="E111" s="214"/>
      <c r="F111" s="827"/>
    </row>
    <row r="112" spans="1:10">
      <c r="A112" s="1469">
        <f>'Operating Detail (9)'!A72</f>
        <v>0</v>
      </c>
      <c r="B112" s="1470"/>
      <c r="C112" s="228" t="e">
        <f t="array" ref="C112">INDEX('Operating Detail (9)'!$C72:$AF72,0,MATCH(1,('Operating Detail (9)'!$C$12:$AF$12="New")*('Operating Detail (9)'!$C$121:$AF$121='Budget Narrative (9)'!$I$2),0))</f>
        <v>#N/A</v>
      </c>
      <c r="D112" s="20"/>
      <c r="E112" s="215"/>
      <c r="F112" s="827"/>
    </row>
    <row r="113" spans="1:6">
      <c r="A113" s="1469">
        <f>'Operating Detail (9)'!A73</f>
        <v>0</v>
      </c>
      <c r="B113" s="1470"/>
      <c r="C113" s="228" t="e">
        <f t="array" ref="C113">INDEX('Operating Detail (9)'!$C73:$AF73,0,MATCH(1,('Operating Detail (9)'!$C$12:$AF$12="New")*('Operating Detail (9)'!$C$121:$AF$121='Budget Narrative (9)'!$I$2),0))</f>
        <v>#N/A</v>
      </c>
      <c r="D113" s="20"/>
      <c r="E113" s="215"/>
      <c r="F113" s="827"/>
    </row>
    <row r="114" spans="1:6">
      <c r="A114" s="1469">
        <f>'Operating Detail (9)'!A74</f>
        <v>0</v>
      </c>
      <c r="B114" s="1470"/>
      <c r="C114" s="228" t="e">
        <f t="array" ref="C114">INDEX('Operating Detail (9)'!$C74:$AF74,0,MATCH(1,('Operating Detail (9)'!$C$12:$AF$12="New")*('Operating Detail (9)'!$C$121:$AF$121='Budget Narrative (9)'!$I$2),0))</f>
        <v>#N/A</v>
      </c>
      <c r="D114" s="20"/>
      <c r="E114" s="215"/>
      <c r="F114" s="827"/>
    </row>
    <row r="115" spans="1:6">
      <c r="A115" s="1469">
        <f>'Operating Detail (9)'!A75</f>
        <v>0</v>
      </c>
      <c r="B115" s="1470"/>
      <c r="C115" s="228" t="e">
        <f t="array" ref="C115">INDEX('Operating Detail (9)'!$C75:$AF75,0,MATCH(1,('Operating Detail (9)'!$C$12:$AF$12="New")*('Operating Detail (9)'!$C$121:$AF$121='Budget Narrative (9)'!$I$2),0))</f>
        <v>#N/A</v>
      </c>
      <c r="D115" s="20"/>
      <c r="E115" s="215"/>
      <c r="F115" s="827"/>
    </row>
    <row r="116" spans="1:6">
      <c r="A116" s="1469">
        <f>'Operating Detail (9)'!A76</f>
        <v>0</v>
      </c>
      <c r="B116" s="1470"/>
      <c r="C116" s="228" t="e">
        <f t="array" ref="C116">INDEX('Operating Detail (9)'!$C76:$AF76,0,MATCH(1,('Operating Detail (9)'!$C$12:$AF$12="New")*('Operating Detail (9)'!$C$121:$AF$121='Budget Narrative (9)'!$I$2),0))</f>
        <v>#N/A</v>
      </c>
      <c r="D116" s="20"/>
      <c r="E116" s="215"/>
      <c r="F116" s="827"/>
    </row>
    <row r="117" spans="1:6">
      <c r="A117" s="1469">
        <f>'Operating Detail (9)'!A77</f>
        <v>0</v>
      </c>
      <c r="B117" s="1470"/>
      <c r="C117" s="228" t="e">
        <f t="array" ref="C117">INDEX('Operating Detail (9)'!$C77:$AF77,0,MATCH(1,('Operating Detail (9)'!$C$12:$AF$12="New")*('Operating Detail (9)'!$C$121:$AF$121='Budget Narrative (9)'!$I$2),0))</f>
        <v>#N/A</v>
      </c>
      <c r="D117" s="20"/>
      <c r="E117" s="215"/>
      <c r="F117" s="827"/>
    </row>
    <row r="118" spans="1:6">
      <c r="A118" s="1469">
        <f>'Operating Detail (9)'!A78</f>
        <v>0</v>
      </c>
      <c r="B118" s="1470"/>
      <c r="C118" s="228" t="e">
        <f t="array" ref="C118">INDEX('Operating Detail (9)'!$C78:$AF78,0,MATCH(1,('Operating Detail (9)'!$C$12:$AF$12="New")*('Operating Detail (9)'!$C$121:$AF$121='Budget Narrative (9)'!$I$2),0))</f>
        <v>#N/A</v>
      </c>
      <c r="D118" s="20"/>
      <c r="E118" s="215"/>
      <c r="F118" s="827"/>
    </row>
    <row r="119" spans="1:6">
      <c r="A119" s="1469">
        <f>'Operating Detail (9)'!A79</f>
        <v>0</v>
      </c>
      <c r="B119" s="1470"/>
      <c r="C119" s="228" t="e">
        <f t="array" ref="C119">INDEX('Operating Detail (9)'!$C79:$AF79,0,MATCH(1,('Operating Detail (9)'!$C$12:$AF$12="New")*('Operating Detail (9)'!$C$121:$AF$121='Budget Narrative (9)'!$I$2),0))</f>
        <v>#N/A</v>
      </c>
      <c r="D119" s="20"/>
      <c r="E119" s="215"/>
      <c r="F119" s="827"/>
    </row>
    <row r="120" spans="1:6">
      <c r="A120" s="1469">
        <f>'Operating Detail (9)'!A80</f>
        <v>0</v>
      </c>
      <c r="B120" s="1470"/>
      <c r="C120" s="228" t="e">
        <f t="array" ref="C120">INDEX('Operating Detail (9)'!$C80:$AF80,0,MATCH(1,('Operating Detail (9)'!$C$12:$AF$12="New")*('Operating Detail (9)'!$C$121:$AF$121='Budget Narrative (9)'!$I$2),0))</f>
        <v>#N/A</v>
      </c>
      <c r="D120" s="20"/>
      <c r="E120" s="215"/>
      <c r="F120" s="827"/>
    </row>
    <row r="121" spans="1:6">
      <c r="A121" s="1471" t="str">
        <f>'Operating Detail (9)'!A81</f>
        <v>Subcontractors:</v>
      </c>
      <c r="B121" s="1472"/>
      <c r="C121" s="661"/>
      <c r="D121" s="661"/>
      <c r="E121" s="662"/>
      <c r="F121" s="827"/>
    </row>
    <row r="122" spans="1:6">
      <c r="A122" s="1469">
        <f>'Operating Detail (9)'!A82</f>
        <v>0</v>
      </c>
      <c r="B122" s="1470"/>
      <c r="C122" s="228" t="e">
        <f t="array" ref="C122">INDEX('Operating Detail (9)'!$C82:$AF82,0,MATCH(1,('Operating Detail (9)'!$C$12:$AF$12="New")*('Operating Detail (9)'!$C$121:$AF$121='Budget Narrative (9)'!$I$2),0))</f>
        <v>#N/A</v>
      </c>
      <c r="D122" s="20"/>
      <c r="E122" s="216"/>
      <c r="F122" s="827"/>
    </row>
    <row r="123" spans="1:6">
      <c r="A123" s="1469">
        <f>'Operating Detail (9)'!A83</f>
        <v>0</v>
      </c>
      <c r="B123" s="1470"/>
      <c r="C123" s="228" t="e">
        <f t="array" ref="C123">INDEX('Operating Detail (9)'!$C83:$AF83,0,MATCH(1,('Operating Detail (9)'!$C$12:$AF$12="New")*('Operating Detail (9)'!$C$121:$AF$121='Budget Narrative (9)'!$I$2),0))</f>
        <v>#N/A</v>
      </c>
      <c r="D123" s="20"/>
      <c r="E123" s="216"/>
      <c r="F123" s="827"/>
    </row>
    <row r="124" spans="1:6">
      <c r="A124" s="1469">
        <f>'Operating Detail (9)'!A84</f>
        <v>0</v>
      </c>
      <c r="B124" s="1470"/>
      <c r="C124" s="228" t="e">
        <f t="array" ref="C124">INDEX('Operating Detail (9)'!$C84:$AF84,0,MATCH(1,('Operating Detail (9)'!$C$12:$AF$12="New")*('Operating Detail (9)'!$C$121:$AF$121='Budget Narrative (9)'!$I$2),0))</f>
        <v>#N/A</v>
      </c>
      <c r="D124" s="20"/>
      <c r="E124" s="215"/>
      <c r="F124" s="827"/>
    </row>
    <row r="125" spans="1:6">
      <c r="A125" s="1469">
        <f>'Operating Detail (9)'!A85</f>
        <v>0</v>
      </c>
      <c r="B125" s="1470"/>
      <c r="C125" s="228" t="e">
        <f t="array" ref="C125">INDEX('Operating Detail (9)'!$C85:$AF85,0,MATCH(1,('Operating Detail (9)'!$C$12:$AF$12="New")*('Operating Detail (9)'!$C$121:$AF$121='Budget Narrative (9)'!$I$2),0))</f>
        <v>#N/A</v>
      </c>
      <c r="D125" s="20"/>
      <c r="E125" s="215"/>
      <c r="F125" s="827"/>
    </row>
    <row r="126" spans="1:6">
      <c r="A126" s="1469">
        <f>'Operating Detail (9)'!A86</f>
        <v>0</v>
      </c>
      <c r="B126" s="1470"/>
      <c r="C126" s="228" t="e">
        <f t="array" ref="C126">INDEX('Operating Detail (9)'!$C86:$AF86,0,MATCH(1,('Operating Detail (9)'!$C$12:$AF$12="New")*('Operating Detail (9)'!$C$121:$AF$121='Budget Narrative (9)'!$I$2),0))</f>
        <v>#N/A</v>
      </c>
      <c r="D126" s="20"/>
      <c r="E126" s="215"/>
      <c r="F126" s="827"/>
    </row>
    <row r="127" spans="1:6">
      <c r="A127" s="1469">
        <f>'Operating Detail (9)'!A87</f>
        <v>0</v>
      </c>
      <c r="B127" s="1470"/>
      <c r="C127" s="228" t="e">
        <f t="array" ref="C127">INDEX('Operating Detail (9)'!$C87:$AF87,0,MATCH(1,('Operating Detail (9)'!$C$12:$AF$12="New")*('Operating Detail (9)'!$C$121:$AF$121='Budget Narrative (9)'!$I$2),0))</f>
        <v>#N/A</v>
      </c>
      <c r="D127" s="20"/>
      <c r="E127" s="215"/>
      <c r="F127" s="827"/>
    </row>
    <row r="128" spans="1:6">
      <c r="A128" s="1469">
        <f>'Operating Detail (9)'!A88</f>
        <v>0</v>
      </c>
      <c r="B128" s="1470"/>
      <c r="C128" s="228" t="e">
        <f t="array" ref="C128">INDEX('Operating Detail (9)'!$C88:$AF88,0,MATCH(1,('Operating Detail (9)'!$C$12:$AF$12="New")*('Operating Detail (9)'!$C$121:$AF$121='Budget Narrative (9)'!$I$2),0))</f>
        <v>#N/A</v>
      </c>
      <c r="E128" s="217"/>
    </row>
    <row r="129" spans="1:8">
      <c r="A129" s="1469">
        <f>'Operating Detail (9)'!A89</f>
        <v>0</v>
      </c>
      <c r="B129" s="1470"/>
      <c r="C129" s="228" t="e">
        <f t="array" ref="C129">INDEX('Operating Detail (9)'!$C89:$AF89,0,MATCH(1,('Operating Detail (9)'!$C$12:$AF$12="New")*('Operating Detail (9)'!$C$121:$AF$121='Budget Narrative (9)'!$I$2),0))</f>
        <v>#N/A</v>
      </c>
      <c r="E129" s="217"/>
    </row>
    <row r="130" spans="1:8">
      <c r="A130" s="1469">
        <f>'Operating Detail (9)'!A90</f>
        <v>0</v>
      </c>
      <c r="B130" s="1470"/>
      <c r="C130" s="228" t="e">
        <f t="array" ref="C130">INDEX('Operating Detail (9)'!$C90:$AF90,0,MATCH(1,('Operating Detail (9)'!$C$12:$AF$12="New")*('Operating Detail (9)'!$C$121:$AF$121='Budget Narrative (9)'!$I$2),0))</f>
        <v>#N/A</v>
      </c>
      <c r="E130" s="217"/>
    </row>
    <row r="131" spans="1:8">
      <c r="A131" s="1469" t="str">
        <f>'Operating Detail (9)'!A91</f>
        <v>Subcontractor indirect (First $25k only)</v>
      </c>
      <c r="B131" s="1470"/>
      <c r="C131" s="228" t="e" cm="1">
        <f t="array" ref="C131">INDEX('Operating Detail Capacity Build'!$C90:$G90,0,MATCH(1,('Operating Detail Capacity Build'!$C$11:$G$11="New")*('Operating Detail Capacity Build'!$C$117:$G$117='Budget Narrative Capacity Build'!$I$3),0))</f>
        <v>#N/A</v>
      </c>
      <c r="E131" s="217"/>
    </row>
    <row r="132" spans="1:8">
      <c r="A132" s="1469"/>
      <c r="B132" s="1470"/>
      <c r="C132" s="228"/>
      <c r="E132" s="217"/>
    </row>
    <row r="133" spans="1:8" s="731" customFormat="1" ht="13" thickBot="1">
      <c r="A133" s="1479" t="str">
        <f>'Operating Detail (9)'!A93</f>
        <v>TOTAL OTHER EXPENSES</v>
      </c>
      <c r="B133" s="1480"/>
      <c r="C133" s="734" t="e">
        <f>SUM(C111:C131)</f>
        <v>#N/A</v>
      </c>
      <c r="D133" s="735"/>
      <c r="E133" s="738"/>
      <c r="F133" s="739"/>
      <c r="G133" s="728"/>
      <c r="H133" s="728"/>
    </row>
    <row r="134" spans="1:8">
      <c r="A134" s="1470">
        <f>'Operating Detail (9)'!A94</f>
        <v>0</v>
      </c>
      <c r="B134" s="1470"/>
      <c r="C134" s="228"/>
    </row>
    <row r="135" spans="1:8" ht="13" thickBot="1">
      <c r="A135" s="827"/>
      <c r="B135" s="827"/>
      <c r="C135" s="228"/>
    </row>
    <row r="136" spans="1:8" ht="12.75" customHeight="1">
      <c r="A136" s="1473" t="str">
        <f>'Operating Detail (9)'!A95</f>
        <v>CAPITAL EXPENSES</v>
      </c>
      <c r="B136" s="1474"/>
      <c r="C136" s="212" t="s">
        <v>339</v>
      </c>
      <c r="D136" s="211" t="s">
        <v>330</v>
      </c>
      <c r="E136" s="213" t="s">
        <v>331</v>
      </c>
    </row>
    <row r="137" spans="1:8">
      <c r="A137" s="1469">
        <f>'Operating Detail (9)'!A96</f>
        <v>0</v>
      </c>
      <c r="B137" s="1470"/>
      <c r="C137" s="228" t="e" cm="1">
        <f t="array" ref="C137">INDEX('Operating Detail - SS'!$C95:$G95,0,MATCH(1,('Operating Detail - SS'!$C$11:$G$11="New")*('Operating Detail - SS'!$C$113:$G$113='Budget Narrative - SS'!#REF!),0))</f>
        <v>#N/A</v>
      </c>
      <c r="E137" s="217"/>
    </row>
    <row r="138" spans="1:8">
      <c r="A138" s="1469">
        <f>'Operating Detail (9)'!A97</f>
        <v>0</v>
      </c>
      <c r="B138" s="1470"/>
      <c r="C138" s="228" t="e">
        <f t="array" ref="C138">INDEX('Operating Detail (9)'!$C97:$AF97,0,MATCH(1,('Operating Detail (9)'!$C$12:$AF$12="New")*('Operating Detail (9)'!$C$121:$AF$121='Budget Narrative (9)'!$I$2),0))</f>
        <v>#N/A</v>
      </c>
      <c r="E138" s="217"/>
    </row>
    <row r="139" spans="1:8">
      <c r="A139" s="1469">
        <f>'Operating Detail (9)'!A98</f>
        <v>0</v>
      </c>
      <c r="B139" s="1470"/>
      <c r="C139" s="228" t="e">
        <f t="array" ref="C139">INDEX('Operating Detail (9)'!$C98:$AF98,0,MATCH(1,('Operating Detail (9)'!$C$12:$AF$12="New")*('Operating Detail (9)'!$C$121:$AF$121='Budget Narrative (9)'!$I$2),0))</f>
        <v>#N/A</v>
      </c>
      <c r="E139" s="217"/>
    </row>
    <row r="140" spans="1:8">
      <c r="A140" s="1469">
        <f>'Operating Detail (9)'!A99</f>
        <v>0</v>
      </c>
      <c r="B140" s="1470"/>
      <c r="C140" s="228" t="e">
        <f t="array" ref="C140">INDEX('Operating Detail (9)'!$C99:$AF99,0,MATCH(1,('Operating Detail (9)'!$C$12:$AF$12="New")*('Operating Detail (9)'!$C$121:$AF$121='Budget Narrative (9)'!$I$2),0))</f>
        <v>#N/A</v>
      </c>
      <c r="E140" s="217"/>
    </row>
    <row r="141" spans="1:8">
      <c r="A141" s="1469">
        <f>'Operating Detail (9)'!A100</f>
        <v>0</v>
      </c>
      <c r="B141" s="1470"/>
      <c r="C141" s="228" t="e">
        <f t="array" ref="C141">INDEX('Operating Detail (9)'!$C100:$AF100,0,MATCH(1,('Operating Detail (9)'!$C$12:$AF$12="New")*('Operating Detail (9)'!$C$121:$AF$121='Budget Narrative (9)'!$I$2),0))</f>
        <v>#N/A</v>
      </c>
      <c r="E141" s="217"/>
    </row>
    <row r="142" spans="1:8">
      <c r="A142" s="1469">
        <f>'Operating Detail (9)'!A101</f>
        <v>0</v>
      </c>
      <c r="B142" s="1470"/>
      <c r="C142" s="228" t="e">
        <f t="array" ref="C142">INDEX('Operating Detail (9)'!$C101:$AF101,0,MATCH(1,('Operating Detail (9)'!$C$12:$AF$12="New")*('Operating Detail (9)'!$C$121:$AF$121='Budget Narrative (9)'!$I$2),0))</f>
        <v>#N/A</v>
      </c>
      <c r="E142" s="217"/>
    </row>
    <row r="143" spans="1:8">
      <c r="A143" s="1469">
        <f>'Operating Detail (9)'!A102</f>
        <v>0</v>
      </c>
      <c r="B143" s="1470"/>
      <c r="C143" s="228" t="e">
        <f t="array" ref="C143">INDEX('Operating Detail (9)'!$C102:$AF102,0,MATCH(1,('Operating Detail (9)'!$C$12:$AF$12="New")*('Operating Detail (9)'!$C$121:$AF$121='Budget Narrative (9)'!$I$2),0))</f>
        <v>#N/A</v>
      </c>
      <c r="E143" s="217"/>
    </row>
    <row r="144" spans="1:8">
      <c r="A144" s="1469">
        <f>'Operating Detail (9)'!A103</f>
        <v>0</v>
      </c>
      <c r="B144" s="1470"/>
      <c r="C144" s="228"/>
      <c r="E144" s="217"/>
    </row>
    <row r="145" spans="1:8" s="731" customFormat="1" ht="13" thickBot="1">
      <c r="A145" s="1479" t="str">
        <f>'Operating Detail (9)'!A104</f>
        <v>TOTAL CAPITAL EXPENSES</v>
      </c>
      <c r="B145" s="1480"/>
      <c r="C145" s="734" t="e">
        <f>SUM(C137:C143)</f>
        <v>#N/A</v>
      </c>
      <c r="D145" s="735"/>
      <c r="E145" s="738"/>
      <c r="F145" s="739"/>
      <c r="G145" s="728"/>
      <c r="H145" s="728"/>
    </row>
    <row r="146" spans="1:8">
      <c r="A146" s="1470"/>
      <c r="B146" s="1470"/>
      <c r="C146" s="228"/>
    </row>
    <row r="147" spans="1:8" ht="13" thickBot="1">
      <c r="A147" s="1470"/>
      <c r="B147" s="1470"/>
      <c r="C147" s="228"/>
    </row>
    <row r="148" spans="1:8" ht="13">
      <c r="A148" s="1473" t="s">
        <v>340</v>
      </c>
      <c r="B148" s="1474"/>
      <c r="C148" s="212" t="s">
        <v>339</v>
      </c>
      <c r="D148" s="211" t="s">
        <v>330</v>
      </c>
      <c r="E148" s="213" t="s">
        <v>331</v>
      </c>
    </row>
    <row r="149" spans="1:8">
      <c r="A149" s="1469"/>
      <c r="B149" s="1470"/>
      <c r="C149" s="228"/>
      <c r="E149" s="217"/>
    </row>
    <row r="150" spans="1:8">
      <c r="A150" s="1469"/>
      <c r="B150" s="1470"/>
      <c r="C150" s="228"/>
      <c r="E150" s="217"/>
    </row>
    <row r="151" spans="1:8">
      <c r="A151" s="1469"/>
      <c r="B151" s="1470"/>
      <c r="C151" s="228"/>
      <c r="E151" s="217"/>
    </row>
    <row r="152" spans="1:8">
      <c r="A152" s="1469"/>
      <c r="B152" s="1470"/>
      <c r="C152" s="228"/>
      <c r="E152" s="217"/>
    </row>
    <row r="153" spans="1:8">
      <c r="A153" s="1469"/>
      <c r="B153" s="1470"/>
      <c r="C153" s="228"/>
      <c r="E153" s="217"/>
    </row>
    <row r="154" spans="1:8">
      <c r="A154" s="1469"/>
      <c r="B154" s="1470"/>
      <c r="C154" s="228"/>
      <c r="E154" s="217"/>
    </row>
    <row r="155" spans="1:8">
      <c r="A155" s="1469"/>
      <c r="B155" s="1470"/>
      <c r="C155" s="228"/>
      <c r="E155" s="217"/>
    </row>
    <row r="156" spans="1:8">
      <c r="A156" s="1469"/>
      <c r="B156" s="1470"/>
      <c r="C156" s="228"/>
      <c r="E156" s="217"/>
    </row>
    <row r="157" spans="1:8">
      <c r="A157" s="1469"/>
      <c r="B157" s="1470"/>
      <c r="C157" s="228"/>
      <c r="E157" s="217"/>
    </row>
    <row r="158" spans="1:8">
      <c r="A158" s="1469"/>
      <c r="B158" s="1470"/>
      <c r="C158" s="228"/>
      <c r="E158" s="217"/>
    </row>
    <row r="159" spans="1:8">
      <c r="A159" s="1469"/>
      <c r="B159" s="1470"/>
      <c r="C159" s="228"/>
      <c r="E159" s="217"/>
    </row>
    <row r="160" spans="1:8">
      <c r="A160" s="1469"/>
      <c r="B160" s="1470"/>
      <c r="C160" s="228"/>
      <c r="E160" s="217"/>
    </row>
    <row r="161" spans="1:5">
      <c r="A161" s="1469"/>
      <c r="B161" s="1470"/>
      <c r="C161" s="228"/>
      <c r="E161" s="217"/>
    </row>
    <row r="162" spans="1:5">
      <c r="A162" s="1469"/>
      <c r="B162" s="1470"/>
      <c r="C162" s="228"/>
      <c r="E162" s="217"/>
    </row>
    <row r="163" spans="1:5">
      <c r="A163" s="1469"/>
      <c r="B163" s="1470"/>
      <c r="C163" s="228"/>
      <c r="E163" s="217"/>
    </row>
    <row r="164" spans="1:5">
      <c r="A164" s="1469"/>
      <c r="B164" s="1470"/>
      <c r="C164" s="228"/>
      <c r="E164" s="217"/>
    </row>
    <row r="165" spans="1:5">
      <c r="A165" s="1469"/>
      <c r="B165" s="1470"/>
      <c r="C165" s="228"/>
      <c r="E165" s="217"/>
    </row>
    <row r="166" spans="1:5">
      <c r="A166" s="1469"/>
      <c r="B166" s="1470"/>
      <c r="C166" s="228"/>
      <c r="E166" s="217"/>
    </row>
    <row r="167" spans="1:5">
      <c r="A167" s="1469"/>
      <c r="B167" s="1470"/>
      <c r="C167" s="228"/>
      <c r="E167" s="217"/>
    </row>
    <row r="168" spans="1:5">
      <c r="A168" s="1469"/>
      <c r="B168" s="1470"/>
      <c r="C168" s="228"/>
      <c r="E168" s="217"/>
    </row>
    <row r="169" spans="1:5">
      <c r="A169" s="1469"/>
      <c r="B169" s="1470"/>
      <c r="C169" s="228"/>
      <c r="E169" s="217"/>
    </row>
    <row r="170" spans="1:5">
      <c r="A170" s="1469"/>
      <c r="B170" s="1470"/>
      <c r="C170" s="228"/>
      <c r="E170" s="217"/>
    </row>
    <row r="171" spans="1:5">
      <c r="A171" s="1469"/>
      <c r="B171" s="1470"/>
      <c r="C171" s="228"/>
      <c r="E171" s="217"/>
    </row>
    <row r="172" spans="1:5">
      <c r="A172" s="1469"/>
      <c r="B172" s="1470"/>
      <c r="C172" s="228"/>
      <c r="E172" s="217"/>
    </row>
    <row r="173" spans="1:5">
      <c r="A173" s="1469"/>
      <c r="B173" s="1470"/>
      <c r="C173" s="228"/>
      <c r="E173" s="217"/>
    </row>
    <row r="174" spans="1:5">
      <c r="A174" s="1469"/>
      <c r="B174" s="1470"/>
      <c r="C174" s="228"/>
      <c r="E174" s="217"/>
    </row>
    <row r="175" spans="1:5">
      <c r="A175" s="1469"/>
      <c r="B175" s="1470"/>
      <c r="C175" s="228"/>
      <c r="E175" s="217"/>
    </row>
    <row r="176" spans="1:5">
      <c r="A176" s="1469"/>
      <c r="B176" s="1470"/>
      <c r="C176" s="228"/>
      <c r="E176" s="217"/>
    </row>
    <row r="177" spans="1:9">
      <c r="A177" s="1469"/>
      <c r="B177" s="1470"/>
      <c r="C177" s="228"/>
      <c r="E177" s="217"/>
    </row>
    <row r="178" spans="1:9" s="737" customFormat="1" ht="13">
      <c r="A178" s="1647" t="s">
        <v>341</v>
      </c>
      <c r="B178" s="1648"/>
      <c r="C178" s="740">
        <f>SUM(C149:C177)</f>
        <v>0</v>
      </c>
      <c r="D178" s="741"/>
      <c r="E178" s="742"/>
      <c r="G178" s="743"/>
      <c r="H178" s="743"/>
    </row>
    <row r="179" spans="1:9" s="731" customFormat="1" ht="13" thickBot="1">
      <c r="A179" s="1649" t="s">
        <v>342</v>
      </c>
      <c r="B179" s="1650"/>
      <c r="C179" s="744" t="e">
        <f t="array" ref="C179">INDEX('Summary (9)'!$E30:$AH30,0,MATCH(1,('Summary (9)'!$E21:$AH21="New")*('Summary (9)'!$E88:$AH88='Budget Narrative (9)'!$I$2),0))</f>
        <v>#N/A</v>
      </c>
      <c r="D179" s="735"/>
      <c r="E179" s="738"/>
      <c r="G179" s="728"/>
      <c r="H179" s="728"/>
    </row>
    <row r="180" spans="1:9" s="731" customFormat="1">
      <c r="A180" s="1651" t="s">
        <v>343</v>
      </c>
      <c r="B180" s="1651"/>
      <c r="C180" s="745" t="e">
        <f>C179-C178</f>
        <v>#N/A</v>
      </c>
      <c r="D180" s="730"/>
      <c r="G180" s="728"/>
      <c r="H180" s="728"/>
    </row>
    <row r="181" spans="1:9" ht="13" thickBot="1">
      <c r="A181" s="1470"/>
      <c r="B181" s="1470"/>
      <c r="C181" s="228"/>
    </row>
    <row r="182" spans="1:9" ht="14">
      <c r="A182" s="1652" t="s">
        <v>344</v>
      </c>
      <c r="B182" s="1653"/>
      <c r="C182" s="1653"/>
      <c r="D182" s="1653"/>
      <c r="E182" s="1653"/>
      <c r="F182" s="1653"/>
      <c r="G182" s="1653"/>
      <c r="H182" s="1653"/>
      <c r="I182" s="1654"/>
    </row>
    <row r="183" spans="1:9" ht="13">
      <c r="A183" s="1655" t="s">
        <v>345</v>
      </c>
      <c r="B183" s="1655"/>
      <c r="C183" s="1655"/>
      <c r="D183" s="367" t="s">
        <v>1</v>
      </c>
      <c r="E183" s="1656" t="s">
        <v>346</v>
      </c>
      <c r="F183" s="1656"/>
      <c r="G183" s="1656" t="s">
        <v>2</v>
      </c>
      <c r="H183" s="1656"/>
      <c r="I183" s="1656"/>
    </row>
    <row r="184" spans="1:9" ht="96.75" customHeight="1">
      <c r="A184" s="1679" t="s">
        <v>347</v>
      </c>
      <c r="B184" s="1679"/>
      <c r="C184" s="1679"/>
      <c r="D184" s="368" t="s">
        <v>348</v>
      </c>
      <c r="E184" s="1657"/>
      <c r="F184" s="1657"/>
      <c r="G184" s="1658" t="s">
        <v>349</v>
      </c>
      <c r="H184" s="1659"/>
      <c r="I184" s="1660"/>
    </row>
    <row r="185" spans="1:9">
      <c r="A185" s="1679"/>
      <c r="B185" s="1679"/>
      <c r="C185" s="1679"/>
      <c r="D185" s="368" t="s">
        <v>350</v>
      </c>
      <c r="E185" s="1667" t="s">
        <v>367</v>
      </c>
      <c r="F185" s="1668"/>
      <c r="G185" s="1661"/>
      <c r="H185" s="1662"/>
      <c r="I185" s="1663"/>
    </row>
    <row r="186" spans="1:9">
      <c r="A186" s="1679"/>
      <c r="B186" s="1679"/>
      <c r="C186" s="1679"/>
      <c r="D186" s="368" t="s">
        <v>351</v>
      </c>
      <c r="E186" s="1667" t="s">
        <v>368</v>
      </c>
      <c r="F186" s="1668"/>
      <c r="G186" s="1661"/>
      <c r="H186" s="1662"/>
      <c r="I186" s="1663"/>
    </row>
    <row r="187" spans="1:9" ht="25">
      <c r="A187" s="1679"/>
      <c r="B187" s="1679"/>
      <c r="C187" s="1679"/>
      <c r="D187" s="368" t="s">
        <v>352</v>
      </c>
      <c r="E187" s="1667" t="s">
        <v>369</v>
      </c>
      <c r="F187" s="1668"/>
      <c r="G187" s="1661"/>
      <c r="H187" s="1662"/>
      <c r="I187" s="1663"/>
    </row>
    <row r="188" spans="1:9" ht="25">
      <c r="A188" s="1679"/>
      <c r="B188" s="1679"/>
      <c r="C188" s="1679"/>
      <c r="D188" s="368" t="s">
        <v>353</v>
      </c>
      <c r="E188" s="1667" t="s">
        <v>370</v>
      </c>
      <c r="F188" s="1668"/>
      <c r="G188" s="1661"/>
      <c r="H188" s="1662"/>
      <c r="I188" s="1663"/>
    </row>
    <row r="189" spans="1:9" ht="25">
      <c r="A189" s="1679"/>
      <c r="B189" s="1679"/>
      <c r="C189" s="1679"/>
      <c r="D189" s="368" t="s">
        <v>354</v>
      </c>
      <c r="E189" s="1667" t="s">
        <v>370</v>
      </c>
      <c r="F189" s="1668"/>
      <c r="G189" s="1661"/>
      <c r="H189" s="1662"/>
      <c r="I189" s="1663"/>
    </row>
    <row r="190" spans="1:9">
      <c r="A190" s="1679"/>
      <c r="B190" s="1679"/>
      <c r="C190" s="1679"/>
      <c r="D190" s="368" t="s">
        <v>355</v>
      </c>
      <c r="E190" s="1667" t="s">
        <v>371</v>
      </c>
      <c r="F190" s="1668"/>
      <c r="G190" s="1661"/>
      <c r="H190" s="1662"/>
      <c r="I190" s="1663"/>
    </row>
    <row r="191" spans="1:9">
      <c r="A191" s="1679"/>
      <c r="B191" s="1679"/>
      <c r="C191" s="1679"/>
      <c r="D191" s="368" t="s">
        <v>356</v>
      </c>
      <c r="E191" s="1667" t="s">
        <v>372</v>
      </c>
      <c r="F191" s="1668"/>
      <c r="G191" s="1661"/>
      <c r="H191" s="1662"/>
      <c r="I191" s="1663"/>
    </row>
    <row r="192" spans="1:9" ht="25">
      <c r="A192" s="1679"/>
      <c r="B192" s="1679"/>
      <c r="C192" s="1679"/>
      <c r="D192" s="368" t="s">
        <v>357</v>
      </c>
      <c r="E192" s="1667" t="s">
        <v>373</v>
      </c>
      <c r="F192" s="1668"/>
      <c r="G192" s="1664"/>
      <c r="H192" s="1665"/>
      <c r="I192" s="1666"/>
    </row>
    <row r="193" spans="1:9">
      <c r="A193" s="1679"/>
      <c r="B193" s="1679"/>
      <c r="C193" s="1679"/>
      <c r="D193" s="369"/>
      <c r="E193" s="1674"/>
      <c r="F193" s="1675"/>
      <c r="G193" s="1676"/>
      <c r="H193" s="1677"/>
      <c r="I193" s="1678"/>
    </row>
    <row r="194" spans="1:9" ht="15.5">
      <c r="A194" s="1679"/>
      <c r="B194" s="1679"/>
      <c r="C194" s="1679"/>
      <c r="D194" s="368" t="s">
        <v>358</v>
      </c>
      <c r="E194" s="1667" t="s">
        <v>374</v>
      </c>
      <c r="F194" s="1668"/>
      <c r="G194" s="1670"/>
      <c r="H194" s="1670"/>
      <c r="I194" s="1670"/>
    </row>
    <row r="195" spans="1:9" ht="15.5">
      <c r="A195" s="1679"/>
      <c r="B195" s="1679"/>
      <c r="C195" s="1679"/>
      <c r="D195" s="368" t="s">
        <v>359</v>
      </c>
      <c r="E195" s="1667" t="s">
        <v>375</v>
      </c>
      <c r="F195" s="1668"/>
      <c r="G195" s="1670"/>
      <c r="H195" s="1670"/>
      <c r="I195" s="1670"/>
    </row>
    <row r="196" spans="1:9" ht="28">
      <c r="A196" s="1679"/>
      <c r="B196" s="1679"/>
      <c r="C196" s="1679"/>
      <c r="D196" s="368" t="s">
        <v>360</v>
      </c>
      <c r="E196" s="1667" t="s">
        <v>376</v>
      </c>
      <c r="F196" s="1668"/>
      <c r="G196" s="1670"/>
      <c r="H196" s="1670"/>
      <c r="I196" s="1670"/>
    </row>
    <row r="197" spans="1:9" ht="25">
      <c r="A197" s="1679" t="s">
        <v>361</v>
      </c>
      <c r="B197" s="1679"/>
      <c r="C197" s="1679"/>
      <c r="D197" s="828" t="s">
        <v>362</v>
      </c>
      <c r="E197" s="1667" t="s">
        <v>377</v>
      </c>
      <c r="F197" s="1668"/>
      <c r="G197" s="1670"/>
      <c r="H197" s="1670"/>
      <c r="I197" s="1670"/>
    </row>
    <row r="198" spans="1:9" ht="15.5">
      <c r="A198" s="1669" t="s">
        <v>363</v>
      </c>
      <c r="B198" s="1669"/>
      <c r="C198" s="1669"/>
      <c r="D198" s="828" t="s">
        <v>364</v>
      </c>
      <c r="E198" s="1668"/>
      <c r="F198" s="1668"/>
      <c r="G198" s="1670"/>
      <c r="H198" s="1670"/>
      <c r="I198" s="1670"/>
    </row>
    <row r="199" spans="1:9">
      <c r="A199" s="1671" t="s">
        <v>365</v>
      </c>
      <c r="B199" s="1671"/>
      <c r="C199" s="1671"/>
      <c r="D199" s="1671"/>
      <c r="E199" s="1671"/>
      <c r="F199" s="1671"/>
      <c r="G199" s="1671"/>
      <c r="H199" s="1671"/>
      <c r="I199" s="1671"/>
    </row>
    <row r="200" spans="1:9" ht="13">
      <c r="A200" s="1672" t="s">
        <v>366</v>
      </c>
      <c r="B200" s="1673"/>
      <c r="C200" s="1673"/>
      <c r="D200" s="1673"/>
      <c r="E200" s="1673"/>
      <c r="F200" s="1673"/>
      <c r="G200" s="1673"/>
      <c r="H200" s="1673"/>
      <c r="I200" s="1673"/>
    </row>
    <row r="201" spans="1:9">
      <c r="A201" s="827">
        <f>'Operating Detail (9)'!A160</f>
        <v>0</v>
      </c>
      <c r="B201" s="827"/>
      <c r="C201" s="228"/>
    </row>
    <row r="202" spans="1:9">
      <c r="A202" s="827">
        <f>'Operating Detail (9)'!A161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72" priority="2">
      <formula>LEN(TRIM(B2))=0</formula>
    </cfRule>
  </conditionalFormatting>
  <conditionalFormatting sqref="B4:F45 C111:E120 C122:E131 C137:E143">
    <cfRule type="expression" dxfId="71" priority="17">
      <formula>$C4=0</formula>
    </cfRule>
  </conditionalFormatting>
  <conditionalFormatting sqref="C48">
    <cfRule type="expression" dxfId="70" priority="1">
      <formula>$A48=0</formula>
    </cfRule>
  </conditionalFormatting>
  <conditionalFormatting sqref="C106">
    <cfRule type="expression" dxfId="69" priority="15">
      <formula>$A106=0</formula>
    </cfRule>
  </conditionalFormatting>
  <conditionalFormatting sqref="C133">
    <cfRule type="expression" dxfId="68" priority="14">
      <formula>$A133=0</formula>
    </cfRule>
  </conditionalFormatting>
  <conditionalFormatting sqref="C145">
    <cfRule type="expression" dxfId="67" priority="13">
      <formula>$A145=0</formula>
    </cfRule>
  </conditionalFormatting>
  <conditionalFormatting sqref="C179">
    <cfRule type="expression" dxfId="66" priority="10">
      <formula>$C179=0</formula>
    </cfRule>
  </conditionalFormatting>
  <conditionalFormatting sqref="C180">
    <cfRule type="cellIs" dxfId="65" priority="9" operator="notBetween">
      <formula>-2</formula>
      <formula>2</formula>
    </cfRule>
  </conditionalFormatting>
  <conditionalFormatting sqref="C51:E92">
    <cfRule type="expression" dxfId="64" priority="5">
      <formula>$C51=0</formula>
    </cfRule>
  </conditionalFormatting>
  <conditionalFormatting sqref="C94:E105">
    <cfRule type="expression" dxfId="63" priority="3">
      <formula>$C94=0</formula>
    </cfRule>
  </conditionalFormatting>
  <conditionalFormatting sqref="C149:E177">
    <cfRule type="expression" dxfId="62" priority="11">
      <formula>$C149=0</formula>
    </cfRule>
  </conditionalFormatting>
  <conditionalFormatting sqref="D51:E92">
    <cfRule type="containsBlanks" dxfId="61" priority="6">
      <formula>LEN(TRIM(D51))=0</formula>
    </cfRule>
  </conditionalFormatting>
  <conditionalFormatting sqref="D94:E104">
    <cfRule type="containsBlanks" dxfId="60" priority="4">
      <formula>LEN(TRIM(D94))=0</formula>
    </cfRule>
  </conditionalFormatting>
  <conditionalFormatting sqref="D149:E177">
    <cfRule type="containsBlanks" dxfId="59" priority="12">
      <formula>LEN(TRIM(D149))=0</formula>
    </cfRule>
  </conditionalFormatting>
  <conditionalFormatting sqref="D4:F45 D111:E120 D122:E131 D137:E143">
    <cfRule type="containsBlanks" dxfId="58" priority="18">
      <formula>LEN(TRIM(D4))=0</formula>
    </cfRule>
  </conditionalFormatting>
  <hyperlinks>
    <hyperlink ref="A200" r:id="rId1" xr:uid="{784A5CF0-5DBD-427B-BCFD-144EDEDA02A5}"/>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54C534E6-52EA-4F8D-923B-8444079DB509}">
          <x14:formula1>
            <xm:f>'Dropdown Lists'!$F$2:$F$31</xm:f>
          </x14:formula1>
          <xm:sqref>B2:C2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DA67E-DC3A-4908-9276-4565CA91758C}">
  <sheetPr>
    <tabColor rgb="FFCC9900"/>
    <pageSetUpPr fitToPage="1"/>
  </sheetPr>
  <dimension ref="A1:AM93"/>
  <sheetViews>
    <sheetView showGridLines="0" topLeftCell="A19" zoomScaleNormal="100" workbookViewId="0">
      <pane xSplit="4" topLeftCell="E1" activePane="topRight" state="frozen"/>
      <selection activeCell="C9" sqref="C9:I9"/>
      <selection pane="topRight" activeCell="C9" sqref="C9:I9"/>
    </sheetView>
  </sheetViews>
  <sheetFormatPr defaultColWidth="11.453125" defaultRowHeight="15.5" outlineLevelCol="1"/>
  <cols>
    <col min="1" max="1" width="18" style="33" customWidth="1"/>
    <col min="2" max="3" width="15.453125" style="33" customWidth="1"/>
    <col min="4" max="4" width="13.7265625" style="33" customWidth="1"/>
    <col min="5" max="6" width="16.54296875" style="33" customWidth="1" outlineLevel="1"/>
    <col min="7" max="7" width="16.54296875" style="33" customWidth="1"/>
    <col min="8" max="9" width="16.54296875" style="33" customWidth="1" outlineLevel="1"/>
    <col min="10" max="10" width="16.54296875" style="33" customWidth="1"/>
    <col min="11" max="12" width="16.54296875" style="33" customWidth="1" outlineLevel="1"/>
    <col min="13" max="13" width="16.54296875" style="33" customWidth="1"/>
    <col min="14" max="15" width="16.54296875" style="33" customWidth="1" outlineLevel="1"/>
    <col min="16" max="16" width="16.54296875" style="33" customWidth="1"/>
    <col min="17" max="18" width="16.54296875" style="33" customWidth="1" outlineLevel="1"/>
    <col min="19" max="19" width="16.54296875" style="33" customWidth="1"/>
    <col min="20" max="21" width="16.54296875" style="33" customWidth="1" outlineLevel="1"/>
    <col min="22" max="22" width="16.54296875" style="33" customWidth="1"/>
    <col min="23" max="24" width="16.54296875" style="33" customWidth="1" outlineLevel="1"/>
    <col min="25" max="25" width="16.54296875" style="33" customWidth="1"/>
    <col min="26" max="27" width="16.54296875" style="33" customWidth="1" outlineLevel="1"/>
    <col min="28" max="28" width="16.54296875" style="33" customWidth="1"/>
    <col min="29" max="30" width="16.54296875" style="33" customWidth="1" outlineLevel="1"/>
    <col min="31" max="31" width="16.54296875" style="33" customWidth="1"/>
    <col min="32" max="33" width="16.54296875" style="33" customWidth="1" outlineLevel="1"/>
    <col min="34" max="37" width="16.54296875" style="33" customWidth="1"/>
    <col min="38" max="38" width="14.26953125" style="33" customWidth="1"/>
    <col min="39" max="39" width="14" style="33" bestFit="1" customWidth="1"/>
    <col min="40" max="41" width="21.1796875" style="33" customWidth="1"/>
    <col min="42" max="42" width="14" style="33" bestFit="1" customWidth="1"/>
    <col min="43" max="16384" width="11.453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45566</v>
      </c>
      <c r="C5" s="817">
        <f>'Summary - SS'!C5</f>
        <v>47299</v>
      </c>
      <c r="D5" s="810">
        <f>ROUNDUP(YEARFRAC(B5,C5),0)</f>
        <v>5</v>
      </c>
    </row>
    <row r="6" spans="1:29">
      <c r="A6" s="35" t="s">
        <v>226</v>
      </c>
      <c r="B6" s="817">
        <f>B5</f>
        <v>45566</v>
      </c>
      <c r="C6" s="817" t="e">
        <f>'Summary - SS'!#REF!</f>
        <v>#REF!</v>
      </c>
      <c r="D6" s="810" t="e">
        <f>ROUNDUP(YEARFRAC(B6,C6),0)</f>
        <v>#REF!</v>
      </c>
    </row>
    <row r="7" spans="1:29" ht="15.75" customHeight="1">
      <c r="A7" s="37" t="s">
        <v>378</v>
      </c>
      <c r="B7" s="1313">
        <f>'Summary - SS'!B6</f>
        <v>0</v>
      </c>
      <c r="C7" s="1301">
        <f>'Summary - SS'!C6</f>
        <v>0</v>
      </c>
      <c r="D7" s="1314">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7" t="str">
        <f>'Summary - SS'!B7</f>
        <v>RFQ #144 TAY Site at 42 Otis</v>
      </c>
      <c r="C8" s="1458">
        <f>'Summary - SS'!C7</f>
        <v>0</v>
      </c>
      <c r="D8" s="1459">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4" t="e">
        <f>'Summary - SS'!#REF!</f>
        <v>#REF!</v>
      </c>
      <c r="C9" s="1184" t="e">
        <f>'Summary - SS'!#REF!</f>
        <v>#REF!</v>
      </c>
      <c r="D9" s="1184"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4" t="e">
        <f>'Summary - SS'!#REF!</f>
        <v>#REF!</v>
      </c>
      <c r="C10" s="1184" t="e">
        <f>'Summary - SS'!#REF!</f>
        <v>#REF!</v>
      </c>
      <c r="D10" s="1184"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3" t="e">
        <f>'Summary - SS'!#REF!</f>
        <v>#REF!</v>
      </c>
      <c r="C11" s="1583" t="e">
        <f>'Summary - SS'!#REF!</f>
        <v>#REF!</v>
      </c>
      <c r="D11" s="1583" t="e">
        <f>'Summary - SS'!#REF!</f>
        <v>#REF!</v>
      </c>
    </row>
    <row r="12" spans="1:29">
      <c r="A12" s="34" t="s">
        <v>283</v>
      </c>
      <c r="B12" s="1706"/>
      <c r="C12" s="1707"/>
      <c r="D12" s="1708"/>
    </row>
    <row r="13" spans="1:29">
      <c r="A13" s="32" t="s">
        <v>258</v>
      </c>
      <c r="B13" s="193" t="s">
        <v>380</v>
      </c>
      <c r="C13" s="390" t="s">
        <v>260</v>
      </c>
      <c r="D13" s="1690">
        <f>'Summary - SS'!D9</f>
        <v>0</v>
      </c>
    </row>
    <row r="14" spans="1:29">
      <c r="A14" s="34" t="s">
        <v>381</v>
      </c>
      <c r="B14" s="881">
        <f>AI53</f>
        <v>0</v>
      </c>
      <c r="C14" s="881">
        <f>AK53</f>
        <v>0</v>
      </c>
      <c r="D14" s="1691"/>
    </row>
    <row r="15" spans="1:29" ht="18.75" customHeight="1">
      <c r="A15" s="34" t="s">
        <v>382</v>
      </c>
      <c r="B15" s="253" t="e">
        <f>'Summary (ALL Budgets)'!#REF!</f>
        <v>#REF!</v>
      </c>
      <c r="C15" s="253" t="e">
        <f>'Summary (ALL Budgets)'!#REF!</f>
        <v>#REF!</v>
      </c>
      <c r="D15" s="1691"/>
    </row>
    <row r="16" spans="1:29" s="32" customFormat="1" ht="18.75" customHeight="1">
      <c r="A16" s="192" t="s">
        <v>383</v>
      </c>
      <c r="B16" s="253" t="e">
        <f>'Summary - SS'!#REF!</f>
        <v>#REF!</v>
      </c>
      <c r="C16" s="253" t="e">
        <f>'Summary (ALL Budgets)'!#REF!</f>
        <v>#REF!</v>
      </c>
      <c r="D16" s="1692"/>
    </row>
    <row r="17" spans="1:38" s="646" customFormat="1" ht="18.75" customHeight="1" thickBot="1">
      <c r="A17" s="642"/>
      <c r="B17" s="642"/>
      <c r="C17" s="642"/>
      <c r="D17" s="642"/>
      <c r="E17" s="1573" t="e">
        <f>IF((AND(F87&gt;$D$5,F87&lt;=$D$6)),"EXTENSION YEAR"," ")</f>
        <v>#REF!</v>
      </c>
      <c r="F17" s="1573"/>
      <c r="G17" s="1573"/>
      <c r="H17" s="1573" t="e">
        <f>IF((AND(I87&gt;$D$5,I87&lt;=$D$6)),"EXTENSION YEAR"," ")</f>
        <v>#REF!</v>
      </c>
      <c r="I17" s="1573"/>
      <c r="J17" s="1573"/>
      <c r="K17" s="1573" t="e">
        <f>IF((AND(L87&gt;$D$5,L87&lt;=$D$6)),"EXTENSION YEAR"," ")</f>
        <v>#REF!</v>
      </c>
      <c r="L17" s="1573"/>
      <c r="M17" s="1573"/>
      <c r="N17" s="1573" t="e">
        <f>IF((AND(O87&gt;$D$5,O87&lt;=$D$6)),"EXTENSION YEAR"," ")</f>
        <v>#REF!</v>
      </c>
      <c r="O17" s="1573"/>
      <c r="P17" s="1573"/>
      <c r="Q17" s="1573" t="e">
        <f>IF((AND(R87&gt;$D$5,R87&lt;=$D$6)),"EXTENSION YEAR"," ")</f>
        <v>#REF!</v>
      </c>
      <c r="R17" s="1573"/>
      <c r="S17" s="1573"/>
      <c r="T17" s="1573" t="e">
        <f>IF((AND(U87&gt;$D$5,U87&lt;=$D$6)),"EXTENSION YEAR"," ")</f>
        <v>#REF!</v>
      </c>
      <c r="U17" s="1573"/>
      <c r="V17" s="1573"/>
      <c r="W17" s="1573" t="e">
        <f>IF((AND(X87&gt;$D$5,X87&lt;=$D$6)),"EXTENSION YEAR"," ")</f>
        <v>#REF!</v>
      </c>
      <c r="X17" s="1573"/>
      <c r="Y17" s="1573"/>
      <c r="Z17" s="1573" t="e">
        <f>IF((AND(AA87&gt;$D$5,AA87&lt;=$D$6)),"EXTENSION YEAR"," ")</f>
        <v>#REF!</v>
      </c>
      <c r="AA17" s="1573"/>
      <c r="AB17" s="1573"/>
      <c r="AC17" s="1573" t="e">
        <f>IF((AND(AD87&gt;$D$5,AD87&lt;=$D$6)),"EXTENSION YEAR"," ")</f>
        <v>#REF!</v>
      </c>
      <c r="AD17" s="1573"/>
      <c r="AE17" s="1573"/>
      <c r="AF17" s="1573" t="e">
        <f>IF((AND(AG87&gt;$D$5,AG87&lt;=$D$6)),"EXTENSION YEAR"," ")</f>
        <v>#REF!</v>
      </c>
      <c r="AG17" s="1573"/>
      <c r="AH17" s="1573"/>
      <c r="AI17" s="645"/>
      <c r="AJ17" s="645"/>
      <c r="AK17" s="645"/>
    </row>
    <row r="18" spans="1:38" s="73" customFormat="1" ht="18.75" customHeight="1">
      <c r="E18" s="1247" t="s">
        <v>237</v>
      </c>
      <c r="F18" s="1248"/>
      <c r="G18" s="1249"/>
      <c r="H18" s="1251" t="s">
        <v>238</v>
      </c>
      <c r="I18" s="1251"/>
      <c r="J18" s="1252"/>
      <c r="K18" s="1254" t="s">
        <v>239</v>
      </c>
      <c r="L18" s="1254"/>
      <c r="M18" s="1254"/>
      <c r="N18" s="1256" t="s">
        <v>240</v>
      </c>
      <c r="O18" s="1257"/>
      <c r="P18" s="1258"/>
      <c r="Q18" s="1259" t="s">
        <v>241</v>
      </c>
      <c r="R18" s="1260"/>
      <c r="S18" s="1261"/>
      <c r="T18" s="1262" t="s">
        <v>242</v>
      </c>
      <c r="U18" s="1262"/>
      <c r="V18" s="1262"/>
      <c r="W18" s="1219" t="s">
        <v>243</v>
      </c>
      <c r="X18" s="1220"/>
      <c r="Y18" s="1221"/>
      <c r="Z18" s="1222" t="s">
        <v>244</v>
      </c>
      <c r="AA18" s="1223"/>
      <c r="AB18" s="1224"/>
      <c r="AC18" s="1225" t="s">
        <v>245</v>
      </c>
      <c r="AD18" s="1226"/>
      <c r="AE18" s="1227"/>
      <c r="AF18" s="1228" t="s">
        <v>246</v>
      </c>
      <c r="AG18" s="1229"/>
      <c r="AH18" s="1229"/>
      <c r="AI18" s="1574" t="s">
        <v>259</v>
      </c>
      <c r="AJ18" s="1575"/>
      <c r="AK18" s="1576"/>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10/1/2024 - 6/30/2029</v>
      </c>
      <c r="AJ19" s="668" t="str">
        <f>CONCATENATE(AJ92," - ",AJ93)</f>
        <v>10/1/2024 - 6/30/2029</v>
      </c>
      <c r="AK19" s="669" t="str">
        <f>CONCATENATE(AK92," - ",AK93)</f>
        <v>10/1/2024 - 6/30/2029</v>
      </c>
    </row>
    <row r="20" spans="1:38">
      <c r="A20" s="94"/>
      <c r="B20" s="94"/>
      <c r="C20" s="94"/>
      <c r="D20" s="94"/>
      <c r="E20" s="442" t="e">
        <f>_xlfn.CONCAT(ROUND(YEARFRAC(E88,E89),0)*12," Months")</f>
        <v>#REF!</v>
      </c>
      <c r="F20" s="74" t="e">
        <f t="shared" ref="F20:AH20" si="1">_xlfn.CONCAT(ROUND(YEARFRAC(F88,F89),0)*12," Months")</f>
        <v>#REF!</v>
      </c>
      <c r="G20" s="443" t="str">
        <f t="shared" si="1"/>
        <v>12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8" t="e">
        <f>IF($B$10="New Agreement","","Current")</f>
        <v>#REF!</v>
      </c>
      <c r="AJ20" s="1572" t="e">
        <f>'Summary - SS'!#REF!</f>
        <v>#REF!</v>
      </c>
      <c r="AK20" s="1570"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69"/>
      <c r="AJ21" s="1482"/>
      <c r="AK21" s="1571"/>
    </row>
    <row r="22" spans="1:38">
      <c r="A22" s="1319" t="s">
        <v>261</v>
      </c>
      <c r="B22" s="1308"/>
      <c r="C22" s="1308"/>
      <c r="D22" s="1308"/>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5" t="s">
        <v>262</v>
      </c>
      <c r="B23" s="1202"/>
      <c r="C23" s="1202"/>
      <c r="D23" s="1202"/>
      <c r="E23" s="55">
        <f>'Salary Detail (10)'!G62</f>
        <v>0</v>
      </c>
      <c r="F23" s="54">
        <f>'Salary Detail (10)'!H62</f>
        <v>0</v>
      </c>
      <c r="G23" s="266">
        <f>'Salary Detail (10)'!I62</f>
        <v>0</v>
      </c>
      <c r="H23" s="124">
        <f>'Salary Detail (10)'!N62</f>
        <v>0</v>
      </c>
      <c r="I23" s="54">
        <f>'Salary Detail (10)'!O62</f>
        <v>0</v>
      </c>
      <c r="J23" s="266">
        <f>'Salary Detail (10)'!P62</f>
        <v>0</v>
      </c>
      <c r="K23" s="124">
        <f>'Salary Detail (10)'!U62</f>
        <v>0</v>
      </c>
      <c r="L23" s="54">
        <f>'Salary Detail (10)'!V62</f>
        <v>0</v>
      </c>
      <c r="M23" s="265">
        <f>'Salary Detail (10)'!W62</f>
        <v>0</v>
      </c>
      <c r="N23" s="55">
        <f>'Salary Detail (10)'!AB62</f>
        <v>0</v>
      </c>
      <c r="O23" s="54">
        <f>'Salary Detail (10)'!AC62</f>
        <v>0</v>
      </c>
      <c r="P23" s="266">
        <f>'Salary Detail (10)'!AD62</f>
        <v>0</v>
      </c>
      <c r="Q23" s="55">
        <f>'Salary Detail (10)'!AI62</f>
        <v>0</v>
      </c>
      <c r="R23" s="54">
        <f>'Salary Detail (10)'!AJ62</f>
        <v>0</v>
      </c>
      <c r="S23" s="266">
        <f>'Salary Detail (10)'!AK62</f>
        <v>0</v>
      </c>
      <c r="T23" s="124">
        <f>'Salary Detail (10)'!AP62</f>
        <v>0</v>
      </c>
      <c r="U23" s="54">
        <f>'Salary Detail (10)'!AQ62</f>
        <v>0</v>
      </c>
      <c r="V23" s="265">
        <f>'Salary Detail (10)'!AR62</f>
        <v>0</v>
      </c>
      <c r="W23" s="55">
        <f>'Salary Detail (10)'!AW62</f>
        <v>0</v>
      </c>
      <c r="X23" s="54">
        <f>'Salary Detail (10)'!AX62</f>
        <v>0</v>
      </c>
      <c r="Y23" s="266">
        <f>'Salary Detail (10)'!AY62</f>
        <v>0</v>
      </c>
      <c r="Z23" s="55">
        <f>'Salary Detail (10)'!BD62</f>
        <v>0</v>
      </c>
      <c r="AA23" s="54">
        <f>'Salary Detail (10)'!BE62</f>
        <v>0</v>
      </c>
      <c r="AB23" s="266">
        <f>'Salary Detail (10)'!BF62</f>
        <v>0</v>
      </c>
      <c r="AC23" s="55">
        <f>'Salary Detail (10)'!BK62</f>
        <v>0</v>
      </c>
      <c r="AD23" s="54">
        <f>'Salary Detail (10)'!BL62</f>
        <v>0</v>
      </c>
      <c r="AE23" s="266">
        <f>'Salary Detail (10)'!BM62</f>
        <v>0</v>
      </c>
      <c r="AF23" s="55">
        <f>'Salary Detail (10)'!BR62</f>
        <v>0</v>
      </c>
      <c r="AG23" s="54">
        <f>'Salary Detail (10)'!BS62</f>
        <v>0</v>
      </c>
      <c r="AH23" s="266">
        <f>'Salary Detail (10)'!BT62</f>
        <v>0</v>
      </c>
      <c r="AI23" s="254">
        <f t="shared" ref="AI23:AK25" si="2">SUM(E23,H23,K23,N23,Q23,T23,W23,Z23,AC23,AF23)</f>
        <v>0</v>
      </c>
      <c r="AJ23" s="255">
        <f t="shared" si="2"/>
        <v>0</v>
      </c>
      <c r="AK23" s="45">
        <f t="shared" si="2"/>
        <v>0</v>
      </c>
    </row>
    <row r="24" spans="1:38">
      <c r="A24" s="1202" t="s">
        <v>263</v>
      </c>
      <c r="B24" s="1202"/>
      <c r="C24" s="1202"/>
      <c r="D24" s="1202"/>
      <c r="E24" s="38">
        <f>'Operating Detail (10)'!C68</f>
        <v>0</v>
      </c>
      <c r="F24" s="39">
        <f>'Operating Detail (10)'!D68</f>
        <v>0</v>
      </c>
      <c r="G24" s="267">
        <f>'Operating Detail (10)'!E68</f>
        <v>0</v>
      </c>
      <c r="H24" s="125">
        <f>'Operating Detail (10)'!F68</f>
        <v>0</v>
      </c>
      <c r="I24" s="39">
        <f>'Operating Detail (10)'!G68</f>
        <v>0</v>
      </c>
      <c r="J24" s="267">
        <f>'Operating Detail (10)'!H68</f>
        <v>0</v>
      </c>
      <c r="K24" s="125">
        <f>'Operating Detail (10)'!I68</f>
        <v>0</v>
      </c>
      <c r="L24" s="39">
        <f>'Operating Detail (10)'!J68</f>
        <v>0</v>
      </c>
      <c r="M24" s="256">
        <f>'Operating Detail (10)'!K68</f>
        <v>0</v>
      </c>
      <c r="N24" s="38">
        <f>'Operating Detail (10)'!L68</f>
        <v>0</v>
      </c>
      <c r="O24" s="39">
        <f>'Operating Detail (10)'!M68</f>
        <v>0</v>
      </c>
      <c r="P24" s="267">
        <f>'Operating Detail (10)'!N68</f>
        <v>0</v>
      </c>
      <c r="Q24" s="38">
        <f>'Operating Detail (10)'!O68</f>
        <v>0</v>
      </c>
      <c r="R24" s="39">
        <f>'Operating Detail (10)'!P68</f>
        <v>0</v>
      </c>
      <c r="S24" s="267">
        <f>'Operating Detail (10)'!Q68</f>
        <v>0</v>
      </c>
      <c r="T24" s="125">
        <f>'Operating Detail (10)'!R68</f>
        <v>0</v>
      </c>
      <c r="U24" s="39">
        <f>'Operating Detail (10)'!S68</f>
        <v>0</v>
      </c>
      <c r="V24" s="256">
        <f>'Operating Detail (10)'!T68</f>
        <v>0</v>
      </c>
      <c r="W24" s="38">
        <f>'Operating Detail (10)'!U68</f>
        <v>0</v>
      </c>
      <c r="X24" s="39">
        <f>'Operating Detail (10)'!V68</f>
        <v>0</v>
      </c>
      <c r="Y24" s="267">
        <f>'Operating Detail (10)'!W68</f>
        <v>0</v>
      </c>
      <c r="Z24" s="38">
        <f>'Operating Detail (10)'!X68</f>
        <v>0</v>
      </c>
      <c r="AA24" s="39">
        <f>'Operating Detail (10)'!Y68</f>
        <v>0</v>
      </c>
      <c r="AB24" s="267">
        <f>'Operating Detail (10)'!Z68</f>
        <v>0</v>
      </c>
      <c r="AC24" s="38">
        <f>'Operating Detail (10)'!AA68</f>
        <v>0</v>
      </c>
      <c r="AD24" s="39">
        <f>'Operating Detail (10)'!AB68</f>
        <v>0</v>
      </c>
      <c r="AE24" s="267">
        <f>'Operating Detail (10)'!AC68</f>
        <v>0</v>
      </c>
      <c r="AF24" s="38">
        <f>'Operating Detail (10)'!AD68</f>
        <v>0</v>
      </c>
      <c r="AG24" s="39">
        <f>'Operating Detail (10)'!AE68</f>
        <v>0</v>
      </c>
      <c r="AH24" s="267">
        <f>'Operating Detail (10)'!AF68</f>
        <v>0</v>
      </c>
      <c r="AI24" s="256">
        <f t="shared" si="2"/>
        <v>0</v>
      </c>
      <c r="AJ24" s="257">
        <f t="shared" si="2"/>
        <v>0</v>
      </c>
      <c r="AK24" s="40">
        <f t="shared" si="2"/>
        <v>0</v>
      </c>
      <c r="AL24" s="41"/>
    </row>
    <row r="25" spans="1:38" s="42" customFormat="1">
      <c r="A25" s="1202" t="s">
        <v>264</v>
      </c>
      <c r="B25" s="1202"/>
      <c r="C25" s="1202"/>
      <c r="D25" s="1202"/>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21" t="s">
        <v>265</v>
      </c>
      <c r="B26" s="1321"/>
      <c r="C26" s="1321"/>
      <c r="D26" s="1321"/>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2" t="s">
        <v>285</v>
      </c>
      <c r="B27" s="1202"/>
      <c r="C27" s="1202"/>
      <c r="D27" s="1202"/>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30" si="4">SUM(E27,H27,K27,N27,Q27,T27,W27,Z27,AC27,AF27)</f>
        <v>0</v>
      </c>
      <c r="AJ27" s="257">
        <f t="shared" si="4"/>
        <v>0</v>
      </c>
      <c r="AK27" s="40">
        <f t="shared" si="4"/>
        <v>0</v>
      </c>
    </row>
    <row r="28" spans="1:38">
      <c r="A28" s="1202" t="s">
        <v>267</v>
      </c>
      <c r="B28" s="1202"/>
      <c r="C28" s="1202"/>
      <c r="D28" s="1202"/>
      <c r="E28" s="268">
        <f>'Operating Detail (10)'!C93</f>
        <v>0</v>
      </c>
      <c r="F28" s="269">
        <f>'Operating Detail (10)'!D93</f>
        <v>0</v>
      </c>
      <c r="G28" s="271">
        <f>'Operating Detail (10)'!E93</f>
        <v>0</v>
      </c>
      <c r="H28" s="272">
        <f>'Operating Detail (10)'!F93</f>
        <v>0</v>
      </c>
      <c r="I28" s="269">
        <f>'Operating Detail (10)'!G93</f>
        <v>0</v>
      </c>
      <c r="J28" s="271">
        <f>'Operating Detail (10)'!H93</f>
        <v>0</v>
      </c>
      <c r="K28" s="272">
        <f>'Operating Detail (10)'!I93</f>
        <v>0</v>
      </c>
      <c r="L28" s="269">
        <f>'Operating Detail (10)'!J93</f>
        <v>0</v>
      </c>
      <c r="M28" s="270">
        <f>'Operating Detail (10)'!K93</f>
        <v>0</v>
      </c>
      <c r="N28" s="268">
        <f>'Operating Detail (10)'!L93</f>
        <v>0</v>
      </c>
      <c r="O28" s="269">
        <f>'Operating Detail (10)'!M93</f>
        <v>0</v>
      </c>
      <c r="P28" s="271">
        <f>'Operating Detail (10)'!N93</f>
        <v>0</v>
      </c>
      <c r="Q28" s="268">
        <f>'Operating Detail (10)'!O93</f>
        <v>0</v>
      </c>
      <c r="R28" s="269">
        <f>'Operating Detail (10)'!P93</f>
        <v>0</v>
      </c>
      <c r="S28" s="271">
        <f>'Operating Detail (10)'!Q93</f>
        <v>0</v>
      </c>
      <c r="T28" s="272">
        <f>'Operating Detail (10)'!R93</f>
        <v>0</v>
      </c>
      <c r="U28" s="269">
        <f>'Operating Detail (10)'!S93</f>
        <v>0</v>
      </c>
      <c r="V28" s="270">
        <f>'Operating Detail (10)'!T93</f>
        <v>0</v>
      </c>
      <c r="W28" s="268">
        <f>'Operating Detail (10)'!U93</f>
        <v>0</v>
      </c>
      <c r="X28" s="269">
        <f>'Operating Detail (10)'!V93</f>
        <v>0</v>
      </c>
      <c r="Y28" s="271">
        <f>'Operating Detail (10)'!W93</f>
        <v>0</v>
      </c>
      <c r="Z28" s="268">
        <f>'Operating Detail (10)'!X93</f>
        <v>0</v>
      </c>
      <c r="AA28" s="269">
        <f>'Operating Detail (10)'!Y93</f>
        <v>0</v>
      </c>
      <c r="AB28" s="271">
        <f>'Operating Detail (10)'!Z93</f>
        <v>0</v>
      </c>
      <c r="AC28" s="268">
        <f>'Operating Detail (10)'!AA93</f>
        <v>0</v>
      </c>
      <c r="AD28" s="269">
        <f>'Operating Detail (10)'!AB93</f>
        <v>0</v>
      </c>
      <c r="AE28" s="271">
        <f>'Operating Detail (10)'!AC93</f>
        <v>0</v>
      </c>
      <c r="AF28" s="268">
        <f>'Operating Detail (10)'!AD93</f>
        <v>0</v>
      </c>
      <c r="AG28" s="269">
        <f>'Operating Detail (10)'!AE93</f>
        <v>0</v>
      </c>
      <c r="AH28" s="271">
        <f>'Operating Detail (10)'!AF93</f>
        <v>0</v>
      </c>
      <c r="AI28" s="256">
        <f t="shared" si="4"/>
        <v>0</v>
      </c>
      <c r="AJ28" s="257">
        <f t="shared" si="4"/>
        <v>0</v>
      </c>
      <c r="AK28" s="40">
        <f t="shared" si="4"/>
        <v>0</v>
      </c>
    </row>
    <row r="29" spans="1:38">
      <c r="A29" s="1202" t="s">
        <v>286</v>
      </c>
      <c r="B29" s="1202"/>
      <c r="C29" s="1202"/>
      <c r="D29" s="1202"/>
      <c r="E29" s="273">
        <f>'Operating Detail (10)'!C104</f>
        <v>0</v>
      </c>
      <c r="F29" s="269">
        <f>'Operating Detail (10)'!D104</f>
        <v>0</v>
      </c>
      <c r="G29" s="271">
        <f>'Operating Detail (10)'!E104</f>
        <v>0</v>
      </c>
      <c r="H29" s="274">
        <f>'Operating Detail (10)'!F104</f>
        <v>0</v>
      </c>
      <c r="I29" s="269">
        <f>'Operating Detail (10)'!G104</f>
        <v>0</v>
      </c>
      <c r="J29" s="271">
        <f>'Operating Detail (10)'!H104</f>
        <v>0</v>
      </c>
      <c r="K29" s="274">
        <f>'Operating Detail (10)'!I104</f>
        <v>0</v>
      </c>
      <c r="L29" s="269">
        <f>'Operating Detail (10)'!J104</f>
        <v>0</v>
      </c>
      <c r="M29" s="270">
        <f>'Operating Detail (10)'!K104</f>
        <v>0</v>
      </c>
      <c r="N29" s="273">
        <f>'Operating Detail (10)'!L104</f>
        <v>0</v>
      </c>
      <c r="O29" s="269">
        <f>'Operating Detail (10)'!M104</f>
        <v>0</v>
      </c>
      <c r="P29" s="271">
        <f>'Operating Detail (10)'!N104</f>
        <v>0</v>
      </c>
      <c r="Q29" s="273">
        <f>'Operating Detail (10)'!O104</f>
        <v>0</v>
      </c>
      <c r="R29" s="269">
        <f>'Operating Detail (10)'!P104</f>
        <v>0</v>
      </c>
      <c r="S29" s="271">
        <f>'Operating Detail (10)'!Q104</f>
        <v>0</v>
      </c>
      <c r="T29" s="274">
        <f>'Operating Detail (10)'!R104</f>
        <v>0</v>
      </c>
      <c r="U29" s="269">
        <f>'Operating Detail (10)'!S104</f>
        <v>0</v>
      </c>
      <c r="V29" s="270">
        <f>'Operating Detail (10)'!T104</f>
        <v>0</v>
      </c>
      <c r="W29" s="273">
        <f>'Operating Detail (10)'!U104</f>
        <v>0</v>
      </c>
      <c r="X29" s="269">
        <f>'Operating Detail (10)'!V104</f>
        <v>0</v>
      </c>
      <c r="Y29" s="271">
        <f>'Operating Detail (10)'!W104</f>
        <v>0</v>
      </c>
      <c r="Z29" s="273">
        <f>'Operating Detail (10)'!X104</f>
        <v>0</v>
      </c>
      <c r="AA29" s="269">
        <f>'Operating Detail (10)'!Y104</f>
        <v>0</v>
      </c>
      <c r="AB29" s="271">
        <f>'Operating Detail (10)'!Z104</f>
        <v>0</v>
      </c>
      <c r="AC29" s="273">
        <f>'Operating Detail (10)'!AA104</f>
        <v>0</v>
      </c>
      <c r="AD29" s="269">
        <f>'Operating Detail (10)'!AB104</f>
        <v>0</v>
      </c>
      <c r="AE29" s="271">
        <f>'Operating Detail (10)'!AC104</f>
        <v>0</v>
      </c>
      <c r="AF29" s="273">
        <f>'Operating Detail (10)'!AD104</f>
        <v>0</v>
      </c>
      <c r="AG29" s="269">
        <f>'Operating Detail (10)'!AE104</f>
        <v>0</v>
      </c>
      <c r="AH29" s="271">
        <f>'Operating Detail (10)'!AF104</f>
        <v>0</v>
      </c>
      <c r="AI29" s="256">
        <f t="shared" si="4"/>
        <v>0</v>
      </c>
      <c r="AJ29" s="257">
        <f t="shared" si="4"/>
        <v>0</v>
      </c>
      <c r="AK29" s="40">
        <f t="shared" si="4"/>
        <v>0</v>
      </c>
    </row>
    <row r="30" spans="1:38" s="32" customFormat="1">
      <c r="A30" s="1202" t="s">
        <v>287</v>
      </c>
      <c r="B30" s="1202"/>
      <c r="C30" s="1202"/>
      <c r="D30" s="1202"/>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4"/>
        <v>0</v>
      </c>
      <c r="AJ30" s="257">
        <f t="shared" si="4"/>
        <v>0</v>
      </c>
      <c r="AK30" s="40">
        <f t="shared" si="4"/>
        <v>0</v>
      </c>
      <c r="AL30" s="183"/>
    </row>
    <row r="31" spans="1:38" s="32" customFormat="1">
      <c r="A31" s="1194" t="s">
        <v>270</v>
      </c>
      <c r="B31" s="1194"/>
      <c r="C31" s="1194"/>
      <c r="D31" s="1194"/>
      <c r="E31" s="275">
        <f t="shared" ref="E31:AH31" si="5">SUM(E25+E27+E28+E29+E30)</f>
        <v>0</v>
      </c>
      <c r="F31" s="276">
        <f t="shared" si="5"/>
        <v>0</v>
      </c>
      <c r="G31" s="278">
        <f t="shared" si="5"/>
        <v>0</v>
      </c>
      <c r="H31" s="279">
        <f t="shared" si="5"/>
        <v>0</v>
      </c>
      <c r="I31" s="276">
        <f t="shared" si="5"/>
        <v>0</v>
      </c>
      <c r="J31" s="278">
        <f t="shared" si="5"/>
        <v>0</v>
      </c>
      <c r="K31" s="279">
        <f t="shared" si="5"/>
        <v>0</v>
      </c>
      <c r="L31" s="276">
        <f t="shared" si="5"/>
        <v>0</v>
      </c>
      <c r="M31" s="277">
        <f t="shared" si="5"/>
        <v>0</v>
      </c>
      <c r="N31" s="275">
        <f t="shared" si="5"/>
        <v>0</v>
      </c>
      <c r="O31" s="276">
        <f t="shared" si="5"/>
        <v>0</v>
      </c>
      <c r="P31" s="278">
        <f t="shared" si="5"/>
        <v>0</v>
      </c>
      <c r="Q31" s="275">
        <f t="shared" si="5"/>
        <v>0</v>
      </c>
      <c r="R31" s="276">
        <f t="shared" si="5"/>
        <v>0</v>
      </c>
      <c r="S31" s="278">
        <f t="shared" si="5"/>
        <v>0</v>
      </c>
      <c r="T31" s="279">
        <f t="shared" si="5"/>
        <v>0</v>
      </c>
      <c r="U31" s="276">
        <f t="shared" si="5"/>
        <v>0</v>
      </c>
      <c r="V31" s="277">
        <f t="shared" si="5"/>
        <v>0</v>
      </c>
      <c r="W31" s="275">
        <f t="shared" si="5"/>
        <v>0</v>
      </c>
      <c r="X31" s="276">
        <f t="shared" si="5"/>
        <v>0</v>
      </c>
      <c r="Y31" s="278">
        <f t="shared" si="5"/>
        <v>0</v>
      </c>
      <c r="Z31" s="275">
        <f t="shared" si="5"/>
        <v>0</v>
      </c>
      <c r="AA31" s="276">
        <f t="shared" si="5"/>
        <v>0</v>
      </c>
      <c r="AB31" s="278">
        <f t="shared" si="5"/>
        <v>0</v>
      </c>
      <c r="AC31" s="275">
        <f t="shared" si="5"/>
        <v>0</v>
      </c>
      <c r="AD31" s="276">
        <f t="shared" si="5"/>
        <v>0</v>
      </c>
      <c r="AE31" s="278">
        <f t="shared" si="5"/>
        <v>0</v>
      </c>
      <c r="AF31" s="275">
        <f t="shared" si="5"/>
        <v>0</v>
      </c>
      <c r="AG31" s="276">
        <f t="shared" si="5"/>
        <v>0</v>
      </c>
      <c r="AH31" s="278">
        <f t="shared" si="5"/>
        <v>0</v>
      </c>
      <c r="AI31" s="400">
        <f>SUM(E31,H31,K31,N31,Q31,T31,W31,Z31,AC31,AF31)</f>
        <v>0</v>
      </c>
      <c r="AJ31" s="264">
        <f>SUM(F31,I31,L31,O31,R31,U31,X31,AA31,AD31,AG31)</f>
        <v>0</v>
      </c>
      <c r="AK31" s="432">
        <f>SUM(G31,J31,M31,P31,S31,V31,Y31,AB31,AE31,AH31)</f>
        <v>0</v>
      </c>
      <c r="AL31" s="183"/>
    </row>
    <row r="32" spans="1:38" ht="11.25" customHeight="1">
      <c r="A32" s="1307"/>
      <c r="B32" s="1307"/>
      <c r="C32" s="1307"/>
      <c r="D32" s="1307"/>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9" t="s">
        <v>271</v>
      </c>
      <c r="B33" s="1308"/>
      <c r="C33" s="1308"/>
      <c r="D33" s="1308"/>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7" t="str">
        <f>IF('Summary - SS'!A27:D27&lt;&gt;"",'Summary - SS'!A27:D27,"")</f>
        <v>Prop C</v>
      </c>
      <c r="B34" s="1448"/>
      <c r="C34" s="1448"/>
      <c r="D34" s="1448"/>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6">SUM(E34,H34,K34,N34,Q34,T34,W34,Z34,AC34,AF34)</f>
        <v>0</v>
      </c>
      <c r="AJ34" s="262">
        <f t="shared" si="6"/>
        <v>0</v>
      </c>
      <c r="AK34" s="40">
        <f t="shared" si="6"/>
        <v>0</v>
      </c>
    </row>
    <row r="35" spans="1:38" s="32" customFormat="1">
      <c r="A35" s="1447" t="str">
        <f>IF('Summary - SS'!A28:D28&lt;&gt;"",'Summary - SS'!A28:D28,"")</f>
        <v>Prop C - One Time</v>
      </c>
      <c r="B35" s="1448"/>
      <c r="C35" s="1448"/>
      <c r="D35" s="1448"/>
      <c r="E35" s="243"/>
      <c r="F35" s="244"/>
      <c r="G35" s="271">
        <f t="shared" ref="G35:G45" si="7">E35+F35</f>
        <v>0</v>
      </c>
      <c r="H35" s="247"/>
      <c r="I35" s="244"/>
      <c r="J35" s="271">
        <f t="shared" ref="J35:J45" si="8">H35+I35</f>
        <v>0</v>
      </c>
      <c r="K35" s="247"/>
      <c r="L35" s="244"/>
      <c r="M35" s="270">
        <f t="shared" ref="M35:M45" si="9">K35+L35</f>
        <v>0</v>
      </c>
      <c r="N35" s="243"/>
      <c r="O35" s="244"/>
      <c r="P35" s="271">
        <f t="shared" ref="P35:P45" si="10">N35+O35</f>
        <v>0</v>
      </c>
      <c r="Q35" s="243"/>
      <c r="R35" s="244"/>
      <c r="S35" s="271">
        <f t="shared" ref="S35:S45" si="11">Q35+R35</f>
        <v>0</v>
      </c>
      <c r="T35" s="247"/>
      <c r="U35" s="244"/>
      <c r="V35" s="270">
        <f t="shared" ref="V35:V45" si="12">T35+U35</f>
        <v>0</v>
      </c>
      <c r="W35" s="243"/>
      <c r="X35" s="244"/>
      <c r="Y35" s="271">
        <f t="shared" ref="Y35:Y45" si="13">W35+X35</f>
        <v>0</v>
      </c>
      <c r="Z35" s="243"/>
      <c r="AA35" s="244"/>
      <c r="AB35" s="271">
        <f t="shared" ref="AB35:AB45" si="14">Z35+AA35</f>
        <v>0</v>
      </c>
      <c r="AC35" s="243"/>
      <c r="AD35" s="244"/>
      <c r="AE35" s="271">
        <f t="shared" ref="AE35:AE45" si="15">AC35+AD35</f>
        <v>0</v>
      </c>
      <c r="AF35" s="243"/>
      <c r="AG35" s="244"/>
      <c r="AH35" s="271">
        <f t="shared" ref="AH35:AH45" si="16">AF35+AG35</f>
        <v>0</v>
      </c>
      <c r="AI35" s="256">
        <f t="shared" si="6"/>
        <v>0</v>
      </c>
      <c r="AJ35" s="257">
        <f t="shared" si="6"/>
        <v>0</v>
      </c>
      <c r="AK35" s="40">
        <f t="shared" si="6"/>
        <v>0</v>
      </c>
    </row>
    <row r="36" spans="1:38" s="32" customFormat="1">
      <c r="A36" s="1447" t="str">
        <f>IF('Summary - SS'!A29:D29&lt;&gt;"",'Summary - SS'!A29:D29,"")</f>
        <v>Prop C - Start Up</v>
      </c>
      <c r="B36" s="1448"/>
      <c r="C36" s="1448"/>
      <c r="D36" s="1448"/>
      <c r="E36" s="243"/>
      <c r="F36" s="244"/>
      <c r="G36" s="271">
        <f t="shared" si="7"/>
        <v>0</v>
      </c>
      <c r="H36" s="247"/>
      <c r="I36" s="244"/>
      <c r="J36" s="271">
        <f t="shared" si="8"/>
        <v>0</v>
      </c>
      <c r="K36" s="247"/>
      <c r="L36" s="244"/>
      <c r="M36" s="270">
        <f t="shared" si="9"/>
        <v>0</v>
      </c>
      <c r="N36" s="243"/>
      <c r="O36" s="244"/>
      <c r="P36" s="271">
        <f t="shared" si="10"/>
        <v>0</v>
      </c>
      <c r="Q36" s="243"/>
      <c r="R36" s="244"/>
      <c r="S36" s="271">
        <f t="shared" si="11"/>
        <v>0</v>
      </c>
      <c r="T36" s="247"/>
      <c r="U36" s="244"/>
      <c r="V36" s="270">
        <f t="shared" si="12"/>
        <v>0</v>
      </c>
      <c r="W36" s="243"/>
      <c r="X36" s="244"/>
      <c r="Y36" s="271">
        <f t="shared" si="13"/>
        <v>0</v>
      </c>
      <c r="Z36" s="243"/>
      <c r="AA36" s="244"/>
      <c r="AB36" s="271">
        <f t="shared" si="14"/>
        <v>0</v>
      </c>
      <c r="AC36" s="243"/>
      <c r="AD36" s="244"/>
      <c r="AE36" s="271">
        <f t="shared" si="15"/>
        <v>0</v>
      </c>
      <c r="AF36" s="243"/>
      <c r="AG36" s="244"/>
      <c r="AH36" s="271">
        <f t="shared" si="16"/>
        <v>0</v>
      </c>
      <c r="AI36" s="256">
        <f t="shared" si="6"/>
        <v>0</v>
      </c>
      <c r="AJ36" s="257">
        <f t="shared" si="6"/>
        <v>0</v>
      </c>
      <c r="AK36" s="40">
        <f t="shared" si="6"/>
        <v>0</v>
      </c>
    </row>
    <row r="37" spans="1:38" s="32" customFormat="1">
      <c r="A37" s="1447" t="str">
        <f>IF('Summary - SS'!A30:D30&lt;&gt;"",'Summary - SS'!A30:D30,"")</f>
        <v/>
      </c>
      <c r="B37" s="1448"/>
      <c r="C37" s="1448"/>
      <c r="D37" s="1448"/>
      <c r="E37" s="243"/>
      <c r="F37" s="244"/>
      <c r="G37" s="271">
        <f t="shared" si="7"/>
        <v>0</v>
      </c>
      <c r="H37" s="247"/>
      <c r="I37" s="244"/>
      <c r="J37" s="271">
        <f t="shared" si="8"/>
        <v>0</v>
      </c>
      <c r="K37" s="247"/>
      <c r="L37" s="244"/>
      <c r="M37" s="270">
        <f t="shared" si="9"/>
        <v>0</v>
      </c>
      <c r="N37" s="243"/>
      <c r="O37" s="244"/>
      <c r="P37" s="271">
        <f t="shared" si="10"/>
        <v>0</v>
      </c>
      <c r="Q37" s="243"/>
      <c r="R37" s="244"/>
      <c r="S37" s="271">
        <f t="shared" si="11"/>
        <v>0</v>
      </c>
      <c r="T37" s="247"/>
      <c r="U37" s="244"/>
      <c r="V37" s="270">
        <f t="shared" si="12"/>
        <v>0</v>
      </c>
      <c r="W37" s="243"/>
      <c r="X37" s="244"/>
      <c r="Y37" s="271">
        <f t="shared" si="13"/>
        <v>0</v>
      </c>
      <c r="Z37" s="243"/>
      <c r="AA37" s="244"/>
      <c r="AB37" s="271">
        <f t="shared" si="14"/>
        <v>0</v>
      </c>
      <c r="AC37" s="243"/>
      <c r="AD37" s="244"/>
      <c r="AE37" s="271">
        <f t="shared" si="15"/>
        <v>0</v>
      </c>
      <c r="AF37" s="243"/>
      <c r="AG37" s="244"/>
      <c r="AH37" s="271">
        <f t="shared" si="16"/>
        <v>0</v>
      </c>
      <c r="AI37" s="256">
        <f t="shared" si="6"/>
        <v>0</v>
      </c>
      <c r="AJ37" s="257">
        <f t="shared" si="6"/>
        <v>0</v>
      </c>
      <c r="AK37" s="40">
        <f t="shared" si="6"/>
        <v>0</v>
      </c>
    </row>
    <row r="38" spans="1:38" s="32" customFormat="1">
      <c r="A38" s="1447" t="str">
        <f>IF('Summary - SS'!A31:D31&lt;&gt;"",'Summary - SS'!A31:D31,"")</f>
        <v/>
      </c>
      <c r="B38" s="1448"/>
      <c r="C38" s="1448"/>
      <c r="D38" s="1448"/>
      <c r="E38" s="243"/>
      <c r="F38" s="244"/>
      <c r="G38" s="271">
        <f t="shared" si="7"/>
        <v>0</v>
      </c>
      <c r="H38" s="247"/>
      <c r="I38" s="244"/>
      <c r="J38" s="271">
        <f t="shared" si="8"/>
        <v>0</v>
      </c>
      <c r="K38" s="247"/>
      <c r="L38" s="244"/>
      <c r="M38" s="270">
        <f t="shared" si="9"/>
        <v>0</v>
      </c>
      <c r="N38" s="243"/>
      <c r="O38" s="244"/>
      <c r="P38" s="271">
        <f t="shared" si="10"/>
        <v>0</v>
      </c>
      <c r="Q38" s="243"/>
      <c r="R38" s="244"/>
      <c r="S38" s="271">
        <f t="shared" si="11"/>
        <v>0</v>
      </c>
      <c r="T38" s="247"/>
      <c r="U38" s="244"/>
      <c r="V38" s="270">
        <f t="shared" si="12"/>
        <v>0</v>
      </c>
      <c r="W38" s="243"/>
      <c r="X38" s="244"/>
      <c r="Y38" s="271">
        <f t="shared" si="13"/>
        <v>0</v>
      </c>
      <c r="Z38" s="243"/>
      <c r="AA38" s="244"/>
      <c r="AB38" s="271">
        <f t="shared" si="14"/>
        <v>0</v>
      </c>
      <c r="AC38" s="243"/>
      <c r="AD38" s="244"/>
      <c r="AE38" s="271">
        <f t="shared" si="15"/>
        <v>0</v>
      </c>
      <c r="AF38" s="243"/>
      <c r="AG38" s="244"/>
      <c r="AH38" s="271">
        <f t="shared" si="16"/>
        <v>0</v>
      </c>
      <c r="AI38" s="256">
        <f t="shared" si="6"/>
        <v>0</v>
      </c>
      <c r="AJ38" s="257">
        <f t="shared" si="6"/>
        <v>0</v>
      </c>
      <c r="AK38" s="40">
        <f t="shared" si="6"/>
        <v>0</v>
      </c>
    </row>
    <row r="39" spans="1:38" s="32" customFormat="1">
      <c r="A39" s="1447" t="str">
        <f>IF('Summary - SS'!A32:D32&lt;&gt;"",'Summary - SS'!A32:D32,"")</f>
        <v/>
      </c>
      <c r="B39" s="1448"/>
      <c r="C39" s="1448"/>
      <c r="D39" s="1448"/>
      <c r="E39" s="243"/>
      <c r="F39" s="244"/>
      <c r="G39" s="271">
        <f t="shared" si="7"/>
        <v>0</v>
      </c>
      <c r="H39" s="247"/>
      <c r="I39" s="244"/>
      <c r="J39" s="271">
        <f t="shared" si="8"/>
        <v>0</v>
      </c>
      <c r="K39" s="247"/>
      <c r="L39" s="244"/>
      <c r="M39" s="270">
        <f t="shared" si="9"/>
        <v>0</v>
      </c>
      <c r="N39" s="243"/>
      <c r="O39" s="244"/>
      <c r="P39" s="271">
        <f t="shared" si="10"/>
        <v>0</v>
      </c>
      <c r="Q39" s="243"/>
      <c r="R39" s="244"/>
      <c r="S39" s="271">
        <f t="shared" si="11"/>
        <v>0</v>
      </c>
      <c r="T39" s="247"/>
      <c r="U39" s="244"/>
      <c r="V39" s="270">
        <f t="shared" si="12"/>
        <v>0</v>
      </c>
      <c r="W39" s="243"/>
      <c r="X39" s="244"/>
      <c r="Y39" s="271">
        <f t="shared" si="13"/>
        <v>0</v>
      </c>
      <c r="Z39" s="243"/>
      <c r="AA39" s="244"/>
      <c r="AB39" s="271">
        <f t="shared" si="14"/>
        <v>0</v>
      </c>
      <c r="AC39" s="243"/>
      <c r="AD39" s="244"/>
      <c r="AE39" s="271">
        <f t="shared" si="15"/>
        <v>0</v>
      </c>
      <c r="AF39" s="243"/>
      <c r="AG39" s="244"/>
      <c r="AH39" s="271">
        <f t="shared" si="16"/>
        <v>0</v>
      </c>
      <c r="AI39" s="256">
        <f t="shared" si="6"/>
        <v>0</v>
      </c>
      <c r="AJ39" s="257">
        <f t="shared" si="6"/>
        <v>0</v>
      </c>
      <c r="AK39" s="40">
        <f t="shared" si="6"/>
        <v>0</v>
      </c>
    </row>
    <row r="40" spans="1:38" s="32" customFormat="1">
      <c r="A40" s="1447" t="str">
        <f>IF('Summary - SS'!A33:D33&lt;&gt;"",'Summary - SS'!A33:D33,"")</f>
        <v/>
      </c>
      <c r="B40" s="1448"/>
      <c r="C40" s="1448"/>
      <c r="D40" s="1448"/>
      <c r="E40" s="243"/>
      <c r="F40" s="244"/>
      <c r="G40" s="271">
        <f t="shared" si="7"/>
        <v>0</v>
      </c>
      <c r="H40" s="247"/>
      <c r="I40" s="244"/>
      <c r="J40" s="271">
        <f t="shared" si="8"/>
        <v>0</v>
      </c>
      <c r="K40" s="247"/>
      <c r="L40" s="244"/>
      <c r="M40" s="270">
        <f t="shared" si="9"/>
        <v>0</v>
      </c>
      <c r="N40" s="243"/>
      <c r="O40" s="244"/>
      <c r="P40" s="271">
        <f t="shared" si="10"/>
        <v>0</v>
      </c>
      <c r="Q40" s="243"/>
      <c r="R40" s="244"/>
      <c r="S40" s="271">
        <f t="shared" si="11"/>
        <v>0</v>
      </c>
      <c r="T40" s="247"/>
      <c r="U40" s="244"/>
      <c r="V40" s="270">
        <f t="shared" si="12"/>
        <v>0</v>
      </c>
      <c r="W40" s="243"/>
      <c r="X40" s="244"/>
      <c r="Y40" s="271">
        <f t="shared" si="13"/>
        <v>0</v>
      </c>
      <c r="Z40" s="243"/>
      <c r="AA40" s="244"/>
      <c r="AB40" s="271">
        <f t="shared" si="14"/>
        <v>0</v>
      </c>
      <c r="AC40" s="243"/>
      <c r="AD40" s="244"/>
      <c r="AE40" s="271">
        <f t="shared" si="15"/>
        <v>0</v>
      </c>
      <c r="AF40" s="243"/>
      <c r="AG40" s="244"/>
      <c r="AH40" s="271">
        <f t="shared" si="16"/>
        <v>0</v>
      </c>
      <c r="AI40" s="256">
        <f t="shared" si="6"/>
        <v>0</v>
      </c>
      <c r="AJ40" s="257">
        <f t="shared" si="6"/>
        <v>0</v>
      </c>
      <c r="AK40" s="40">
        <f t="shared" si="6"/>
        <v>0</v>
      </c>
    </row>
    <row r="41" spans="1:38" s="32" customFormat="1">
      <c r="A41" s="1447" t="str">
        <f>IF('Summary - SS'!A34:D34&lt;&gt;"",'Summary - SS'!A34:D34,"")</f>
        <v/>
      </c>
      <c r="B41" s="1448"/>
      <c r="C41" s="1448"/>
      <c r="D41" s="1448"/>
      <c r="E41" s="243"/>
      <c r="F41" s="244"/>
      <c r="G41" s="271">
        <f t="shared" si="7"/>
        <v>0</v>
      </c>
      <c r="H41" s="247"/>
      <c r="I41" s="244"/>
      <c r="J41" s="271">
        <f t="shared" si="8"/>
        <v>0</v>
      </c>
      <c r="K41" s="247"/>
      <c r="L41" s="244"/>
      <c r="M41" s="270">
        <f t="shared" si="9"/>
        <v>0</v>
      </c>
      <c r="N41" s="243"/>
      <c r="O41" s="244"/>
      <c r="P41" s="271">
        <f t="shared" si="10"/>
        <v>0</v>
      </c>
      <c r="Q41" s="243"/>
      <c r="R41" s="244"/>
      <c r="S41" s="271">
        <f t="shared" si="11"/>
        <v>0</v>
      </c>
      <c r="T41" s="247"/>
      <c r="U41" s="244"/>
      <c r="V41" s="270">
        <f t="shared" si="12"/>
        <v>0</v>
      </c>
      <c r="W41" s="243"/>
      <c r="X41" s="244"/>
      <c r="Y41" s="271">
        <f t="shared" si="13"/>
        <v>0</v>
      </c>
      <c r="Z41" s="243"/>
      <c r="AA41" s="244"/>
      <c r="AB41" s="271">
        <f t="shared" si="14"/>
        <v>0</v>
      </c>
      <c r="AC41" s="243"/>
      <c r="AD41" s="244"/>
      <c r="AE41" s="271">
        <f t="shared" si="15"/>
        <v>0</v>
      </c>
      <c r="AF41" s="243"/>
      <c r="AG41" s="244"/>
      <c r="AH41" s="271">
        <f t="shared" si="16"/>
        <v>0</v>
      </c>
      <c r="AI41" s="256">
        <f t="shared" si="6"/>
        <v>0</v>
      </c>
      <c r="AJ41" s="257">
        <f t="shared" si="6"/>
        <v>0</v>
      </c>
      <c r="AK41" s="40">
        <f t="shared" si="6"/>
        <v>0</v>
      </c>
    </row>
    <row r="42" spans="1:38" s="32" customFormat="1">
      <c r="A42" s="1447" t="str">
        <f>IF('Summary - SS'!A35:D35&lt;&gt;"",'Summary - SS'!A35:D35,"")</f>
        <v/>
      </c>
      <c r="B42" s="1448"/>
      <c r="C42" s="1448"/>
      <c r="D42" s="1448"/>
      <c r="E42" s="243"/>
      <c r="F42" s="244"/>
      <c r="G42" s="271">
        <f t="shared" si="7"/>
        <v>0</v>
      </c>
      <c r="H42" s="247"/>
      <c r="I42" s="244"/>
      <c r="J42" s="271">
        <f t="shared" si="8"/>
        <v>0</v>
      </c>
      <c r="K42" s="247"/>
      <c r="L42" s="244"/>
      <c r="M42" s="270">
        <f t="shared" si="9"/>
        <v>0</v>
      </c>
      <c r="N42" s="243"/>
      <c r="O42" s="244"/>
      <c r="P42" s="271">
        <f t="shared" si="10"/>
        <v>0</v>
      </c>
      <c r="Q42" s="243"/>
      <c r="R42" s="244"/>
      <c r="S42" s="271">
        <f t="shared" si="11"/>
        <v>0</v>
      </c>
      <c r="T42" s="247"/>
      <c r="U42" s="244"/>
      <c r="V42" s="270">
        <f t="shared" si="12"/>
        <v>0</v>
      </c>
      <c r="W42" s="243"/>
      <c r="X42" s="244"/>
      <c r="Y42" s="271">
        <f t="shared" si="13"/>
        <v>0</v>
      </c>
      <c r="Z42" s="243"/>
      <c r="AA42" s="244"/>
      <c r="AB42" s="271">
        <f t="shared" si="14"/>
        <v>0</v>
      </c>
      <c r="AC42" s="243"/>
      <c r="AD42" s="244"/>
      <c r="AE42" s="271">
        <f t="shared" si="15"/>
        <v>0</v>
      </c>
      <c r="AF42" s="243"/>
      <c r="AG42" s="244"/>
      <c r="AH42" s="271">
        <f t="shared" si="16"/>
        <v>0</v>
      </c>
      <c r="AI42" s="256">
        <f t="shared" si="6"/>
        <v>0</v>
      </c>
      <c r="AJ42" s="257">
        <f t="shared" si="6"/>
        <v>0</v>
      </c>
      <c r="AK42" s="40">
        <f t="shared" si="6"/>
        <v>0</v>
      </c>
    </row>
    <row r="43" spans="1:38" s="32" customFormat="1">
      <c r="A43" s="1447" t="str">
        <f>IF('Summary - SS'!A36:D36&lt;&gt;"",'Summary - SS'!A36:D36,"")</f>
        <v/>
      </c>
      <c r="B43" s="1448"/>
      <c r="C43" s="1448"/>
      <c r="D43" s="1448"/>
      <c r="E43" s="243"/>
      <c r="F43" s="244"/>
      <c r="G43" s="271">
        <f t="shared" si="7"/>
        <v>0</v>
      </c>
      <c r="H43" s="247"/>
      <c r="I43" s="244"/>
      <c r="J43" s="271">
        <f t="shared" si="8"/>
        <v>0</v>
      </c>
      <c r="K43" s="247"/>
      <c r="L43" s="244"/>
      <c r="M43" s="270">
        <f t="shared" si="9"/>
        <v>0</v>
      </c>
      <c r="N43" s="243"/>
      <c r="O43" s="244"/>
      <c r="P43" s="271">
        <f t="shared" si="10"/>
        <v>0</v>
      </c>
      <c r="Q43" s="243"/>
      <c r="R43" s="244"/>
      <c r="S43" s="271">
        <f t="shared" si="11"/>
        <v>0</v>
      </c>
      <c r="T43" s="247"/>
      <c r="U43" s="244"/>
      <c r="V43" s="270">
        <f t="shared" si="12"/>
        <v>0</v>
      </c>
      <c r="W43" s="243"/>
      <c r="X43" s="244"/>
      <c r="Y43" s="271">
        <f t="shared" si="13"/>
        <v>0</v>
      </c>
      <c r="Z43" s="243"/>
      <c r="AA43" s="244"/>
      <c r="AB43" s="271">
        <f t="shared" si="14"/>
        <v>0</v>
      </c>
      <c r="AC43" s="243"/>
      <c r="AD43" s="244"/>
      <c r="AE43" s="271">
        <f t="shared" si="15"/>
        <v>0</v>
      </c>
      <c r="AF43" s="243"/>
      <c r="AG43" s="244"/>
      <c r="AH43" s="271">
        <f t="shared" si="16"/>
        <v>0</v>
      </c>
      <c r="AI43" s="256">
        <f t="shared" si="6"/>
        <v>0</v>
      </c>
      <c r="AJ43" s="257">
        <f t="shared" si="6"/>
        <v>0</v>
      </c>
      <c r="AK43" s="40">
        <f t="shared" si="6"/>
        <v>0</v>
      </c>
    </row>
    <row r="44" spans="1:38" s="32" customFormat="1">
      <c r="A44" s="1447" t="str">
        <f>IF('Summary - SS'!A37:D37&lt;&gt;"",'Summary - SS'!A37:D37,"")</f>
        <v/>
      </c>
      <c r="B44" s="1448"/>
      <c r="C44" s="1448"/>
      <c r="D44" s="1448"/>
      <c r="E44" s="243"/>
      <c r="F44" s="244"/>
      <c r="G44" s="271">
        <f t="shared" si="7"/>
        <v>0</v>
      </c>
      <c r="H44" s="247"/>
      <c r="I44" s="244"/>
      <c r="J44" s="271">
        <f t="shared" si="8"/>
        <v>0</v>
      </c>
      <c r="K44" s="247"/>
      <c r="L44" s="244"/>
      <c r="M44" s="270">
        <f t="shared" si="9"/>
        <v>0</v>
      </c>
      <c r="N44" s="243"/>
      <c r="O44" s="244"/>
      <c r="P44" s="271">
        <f t="shared" si="10"/>
        <v>0</v>
      </c>
      <c r="Q44" s="243"/>
      <c r="R44" s="244"/>
      <c r="S44" s="271">
        <f t="shared" si="11"/>
        <v>0</v>
      </c>
      <c r="T44" s="247"/>
      <c r="U44" s="244"/>
      <c r="V44" s="270">
        <f t="shared" si="12"/>
        <v>0</v>
      </c>
      <c r="W44" s="243"/>
      <c r="X44" s="244"/>
      <c r="Y44" s="271">
        <f t="shared" si="13"/>
        <v>0</v>
      </c>
      <c r="Z44" s="243"/>
      <c r="AA44" s="244"/>
      <c r="AB44" s="271">
        <f t="shared" si="14"/>
        <v>0</v>
      </c>
      <c r="AC44" s="243"/>
      <c r="AD44" s="244"/>
      <c r="AE44" s="271">
        <f t="shared" si="15"/>
        <v>0</v>
      </c>
      <c r="AF44" s="243"/>
      <c r="AG44" s="244"/>
      <c r="AH44" s="271">
        <f t="shared" si="16"/>
        <v>0</v>
      </c>
      <c r="AI44" s="256">
        <f t="shared" si="6"/>
        <v>0</v>
      </c>
      <c r="AJ44" s="257">
        <f t="shared" si="6"/>
        <v>0</v>
      </c>
      <c r="AK44" s="40">
        <f t="shared" si="6"/>
        <v>0</v>
      </c>
    </row>
    <row r="45" spans="1:38" s="32" customFormat="1">
      <c r="A45" s="1447" t="str">
        <f>IF('Summary - SS'!A38:D38&lt;&gt;"",'Summary - SS'!A38:D38,"")</f>
        <v/>
      </c>
      <c r="B45" s="1448"/>
      <c r="C45" s="1448"/>
      <c r="D45" s="1448"/>
      <c r="E45" s="243"/>
      <c r="F45" s="244"/>
      <c r="G45" s="271">
        <f t="shared" si="7"/>
        <v>0</v>
      </c>
      <c r="H45" s="247"/>
      <c r="I45" s="244"/>
      <c r="J45" s="271">
        <f t="shared" si="8"/>
        <v>0</v>
      </c>
      <c r="K45" s="247"/>
      <c r="L45" s="244"/>
      <c r="M45" s="270">
        <f t="shared" si="9"/>
        <v>0</v>
      </c>
      <c r="N45" s="243"/>
      <c r="O45" s="244"/>
      <c r="P45" s="271">
        <f t="shared" si="10"/>
        <v>0</v>
      </c>
      <c r="Q45" s="243"/>
      <c r="R45" s="244"/>
      <c r="S45" s="271">
        <f t="shared" si="11"/>
        <v>0</v>
      </c>
      <c r="T45" s="247"/>
      <c r="U45" s="244"/>
      <c r="V45" s="270">
        <f t="shared" si="12"/>
        <v>0</v>
      </c>
      <c r="W45" s="243"/>
      <c r="X45" s="244"/>
      <c r="Y45" s="271">
        <f t="shared" si="13"/>
        <v>0</v>
      </c>
      <c r="Z45" s="243"/>
      <c r="AA45" s="244"/>
      <c r="AB45" s="271">
        <f t="shared" si="14"/>
        <v>0</v>
      </c>
      <c r="AC45" s="243"/>
      <c r="AD45" s="244"/>
      <c r="AE45" s="271">
        <f t="shared" si="15"/>
        <v>0</v>
      </c>
      <c r="AF45" s="243"/>
      <c r="AG45" s="244"/>
      <c r="AH45" s="271">
        <f t="shared" si="16"/>
        <v>0</v>
      </c>
      <c r="AI45" s="256">
        <f t="shared" si="6"/>
        <v>0</v>
      </c>
      <c r="AJ45" s="257">
        <f t="shared" si="6"/>
        <v>0</v>
      </c>
      <c r="AK45" s="40">
        <f t="shared" si="6"/>
        <v>0</v>
      </c>
    </row>
    <row r="46" spans="1:38">
      <c r="A46" s="1447" t="str">
        <f>IF('Summary - SS'!A39:D39&lt;&gt;"",'Summary - SS'!A39:D39,"")</f>
        <v/>
      </c>
      <c r="B46" s="1448"/>
      <c r="C46" s="1448"/>
      <c r="D46" s="1448"/>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6"/>
        <v>0</v>
      </c>
      <c r="AJ46" s="257">
        <f t="shared" si="6"/>
        <v>0</v>
      </c>
      <c r="AK46" s="40">
        <f t="shared" si="6"/>
        <v>0</v>
      </c>
    </row>
    <row r="47" spans="1:38">
      <c r="A47" s="1447" t="str">
        <f>IF('Summary - SS'!A40:D40&lt;&gt;"",'Summary - SS'!A40:D40,"")</f>
        <v/>
      </c>
      <c r="B47" s="1448"/>
      <c r="C47" s="1448"/>
      <c r="D47" s="1448"/>
      <c r="E47" s="233"/>
      <c r="F47" s="244"/>
      <c r="G47" s="271">
        <f t="shared" ref="G47:G48" si="17">E47+F47</f>
        <v>0</v>
      </c>
      <c r="H47" s="235"/>
      <c r="I47" s="244"/>
      <c r="J47" s="271">
        <f t="shared" ref="J47:J48" si="18">H47+I47</f>
        <v>0</v>
      </c>
      <c r="K47" s="235"/>
      <c r="L47" s="244"/>
      <c r="M47" s="270">
        <f t="shared" ref="M47:M48" si="19">K47+L47</f>
        <v>0</v>
      </c>
      <c r="N47" s="233"/>
      <c r="O47" s="244"/>
      <c r="P47" s="271">
        <f t="shared" ref="P47:P48" si="20">N47+O47</f>
        <v>0</v>
      </c>
      <c r="Q47" s="233"/>
      <c r="R47" s="244"/>
      <c r="S47" s="271">
        <f t="shared" ref="S47:S48" si="21">Q47+R47</f>
        <v>0</v>
      </c>
      <c r="T47" s="235"/>
      <c r="U47" s="244"/>
      <c r="V47" s="270">
        <f t="shared" ref="V47:V48" si="22">T47+U47</f>
        <v>0</v>
      </c>
      <c r="W47" s="233"/>
      <c r="X47" s="244"/>
      <c r="Y47" s="271">
        <f t="shared" ref="Y47:Y48" si="23">W47+X47</f>
        <v>0</v>
      </c>
      <c r="Z47" s="233"/>
      <c r="AA47" s="244"/>
      <c r="AB47" s="271">
        <f t="shared" ref="AB47:AB48" si="24">Z47+AA47</f>
        <v>0</v>
      </c>
      <c r="AC47" s="233"/>
      <c r="AD47" s="244"/>
      <c r="AE47" s="271">
        <f t="shared" ref="AE47:AE48" si="25">AC47+AD47</f>
        <v>0</v>
      </c>
      <c r="AF47" s="233"/>
      <c r="AG47" s="244"/>
      <c r="AH47" s="271">
        <f t="shared" ref="AH47:AH48" si="26">AF47+AG47</f>
        <v>0</v>
      </c>
      <c r="AI47" s="256">
        <f t="shared" si="6"/>
        <v>0</v>
      </c>
      <c r="AJ47" s="257">
        <f t="shared" si="6"/>
        <v>0</v>
      </c>
      <c r="AK47" s="40">
        <f t="shared" si="6"/>
        <v>0</v>
      </c>
    </row>
    <row r="48" spans="1:38">
      <c r="A48" s="1447" t="str">
        <f>IF('Summary - SS'!A41:D41&lt;&gt;"",'Summary - SS'!A41:D41,"")</f>
        <v/>
      </c>
      <c r="B48" s="1448"/>
      <c r="C48" s="1448"/>
      <c r="D48" s="1448"/>
      <c r="E48" s="233"/>
      <c r="F48" s="244"/>
      <c r="G48" s="271">
        <f t="shared" si="17"/>
        <v>0</v>
      </c>
      <c r="H48" s="235"/>
      <c r="I48" s="244"/>
      <c r="J48" s="271">
        <f t="shared" si="18"/>
        <v>0</v>
      </c>
      <c r="K48" s="235"/>
      <c r="L48" s="244"/>
      <c r="M48" s="270">
        <f t="shared" si="19"/>
        <v>0</v>
      </c>
      <c r="N48" s="233"/>
      <c r="O48" s="244"/>
      <c r="P48" s="271">
        <f t="shared" si="20"/>
        <v>0</v>
      </c>
      <c r="Q48" s="233"/>
      <c r="R48" s="244"/>
      <c r="S48" s="271">
        <f t="shared" si="21"/>
        <v>0</v>
      </c>
      <c r="T48" s="235"/>
      <c r="U48" s="244"/>
      <c r="V48" s="270">
        <f t="shared" si="22"/>
        <v>0</v>
      </c>
      <c r="W48" s="233"/>
      <c r="X48" s="244"/>
      <c r="Y48" s="271">
        <f t="shared" si="23"/>
        <v>0</v>
      </c>
      <c r="Z48" s="233"/>
      <c r="AA48" s="244"/>
      <c r="AB48" s="271">
        <f t="shared" si="24"/>
        <v>0</v>
      </c>
      <c r="AC48" s="233"/>
      <c r="AD48" s="244"/>
      <c r="AE48" s="271">
        <f t="shared" si="25"/>
        <v>0</v>
      </c>
      <c r="AF48" s="233"/>
      <c r="AG48" s="244"/>
      <c r="AH48" s="271">
        <f t="shared" si="26"/>
        <v>0</v>
      </c>
      <c r="AI48" s="256">
        <f t="shared" si="6"/>
        <v>0</v>
      </c>
      <c r="AJ48" s="257">
        <f t="shared" si="6"/>
        <v>0</v>
      </c>
      <c r="AK48" s="40">
        <f t="shared" si="6"/>
        <v>0</v>
      </c>
    </row>
    <row r="49" spans="1:39">
      <c r="A49" s="1447" t="str">
        <f>IF('Summary - SS'!A42:D42&lt;&gt;"",'Summary - SS'!A42:D42,"")</f>
        <v/>
      </c>
      <c r="B49" s="1448"/>
      <c r="C49" s="1448"/>
      <c r="D49" s="1448"/>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6"/>
        <v>0</v>
      </c>
      <c r="AJ49" s="257">
        <f t="shared" si="6"/>
        <v>0</v>
      </c>
      <c r="AK49" s="45">
        <f t="shared" si="6"/>
        <v>0</v>
      </c>
    </row>
    <row r="50" spans="1:39">
      <c r="A50" s="1447" t="str">
        <f>IF('Summary - SS'!A43:D43&lt;&gt;"",'Summary - SS'!A43:D43,"")</f>
        <v/>
      </c>
      <c r="B50" s="1448"/>
      <c r="C50" s="1448"/>
      <c r="D50" s="1448"/>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6"/>
        <v>0</v>
      </c>
      <c r="AJ50" s="257">
        <f t="shared" si="6"/>
        <v>0</v>
      </c>
      <c r="AK50" s="45">
        <f>SUM(G50,J50,M50,P50,S50,V50,Y50,AB50,AE50,AH50)</f>
        <v>0</v>
      </c>
    </row>
    <row r="51" spans="1:39">
      <c r="A51" s="1447" t="str">
        <f>IF('Summary - SS'!A44:D44&lt;&gt;"",'Summary - SS'!A44:D44,"")</f>
        <v/>
      </c>
      <c r="B51" s="1448"/>
      <c r="C51" s="1448"/>
      <c r="D51" s="1448"/>
      <c r="E51" s="233"/>
      <c r="F51" s="244"/>
      <c r="G51" s="271">
        <f t="shared" ref="G51:G52" si="27">E51+F51</f>
        <v>0</v>
      </c>
      <c r="H51" s="235"/>
      <c r="I51" s="244"/>
      <c r="J51" s="271">
        <f t="shared" ref="J51:J52" si="28">H51+I51</f>
        <v>0</v>
      </c>
      <c r="K51" s="235"/>
      <c r="L51" s="244"/>
      <c r="M51" s="270">
        <f t="shared" ref="M51:M52" si="29">K51+L51</f>
        <v>0</v>
      </c>
      <c r="N51" s="233"/>
      <c r="O51" s="244"/>
      <c r="P51" s="271">
        <f t="shared" ref="P51:P52" si="30">N51+O51</f>
        <v>0</v>
      </c>
      <c r="Q51" s="233"/>
      <c r="R51" s="244"/>
      <c r="S51" s="271">
        <f t="shared" ref="S51:S52" si="31">Q51+R51</f>
        <v>0</v>
      </c>
      <c r="T51" s="235"/>
      <c r="U51" s="244"/>
      <c r="V51" s="270">
        <f t="shared" ref="V51:V52" si="32">T51+U51</f>
        <v>0</v>
      </c>
      <c r="W51" s="233"/>
      <c r="X51" s="244"/>
      <c r="Y51" s="271">
        <f t="shared" ref="Y51:Y52" si="33">W51+X51</f>
        <v>0</v>
      </c>
      <c r="Z51" s="233"/>
      <c r="AA51" s="244"/>
      <c r="AB51" s="271">
        <f t="shared" ref="AB51:AB52" si="34">Z51+AA51</f>
        <v>0</v>
      </c>
      <c r="AC51" s="233"/>
      <c r="AD51" s="244"/>
      <c r="AE51" s="271">
        <f t="shared" ref="AE51:AE52" si="35">AC51+AD51</f>
        <v>0</v>
      </c>
      <c r="AF51" s="233"/>
      <c r="AG51" s="244"/>
      <c r="AH51" s="271">
        <f t="shared" ref="AH51:AH52" si="36">AF51+AG51</f>
        <v>0</v>
      </c>
      <c r="AI51" s="256">
        <f t="shared" si="6"/>
        <v>0</v>
      </c>
      <c r="AJ51" s="257">
        <f t="shared" si="6"/>
        <v>0</v>
      </c>
      <c r="AK51" s="45">
        <f t="shared" si="6"/>
        <v>0</v>
      </c>
    </row>
    <row r="52" spans="1:39">
      <c r="A52" s="1447" t="str">
        <f>IF('Summary - SS'!A45:D45&lt;&gt;"",'Summary - SS'!A45:D45,"")</f>
        <v/>
      </c>
      <c r="B52" s="1448"/>
      <c r="C52" s="1448"/>
      <c r="D52" s="1448"/>
      <c r="E52" s="233"/>
      <c r="F52" s="244"/>
      <c r="G52" s="271">
        <f t="shared" si="27"/>
        <v>0</v>
      </c>
      <c r="H52" s="235"/>
      <c r="I52" s="244"/>
      <c r="J52" s="271">
        <f t="shared" si="28"/>
        <v>0</v>
      </c>
      <c r="K52" s="235"/>
      <c r="L52" s="244"/>
      <c r="M52" s="270">
        <f t="shared" si="29"/>
        <v>0</v>
      </c>
      <c r="N52" s="233"/>
      <c r="O52" s="244"/>
      <c r="P52" s="271">
        <f t="shared" si="30"/>
        <v>0</v>
      </c>
      <c r="Q52" s="233"/>
      <c r="R52" s="244"/>
      <c r="S52" s="271">
        <f t="shared" si="31"/>
        <v>0</v>
      </c>
      <c r="T52" s="235"/>
      <c r="U52" s="244"/>
      <c r="V52" s="270">
        <f t="shared" si="32"/>
        <v>0</v>
      </c>
      <c r="W52" s="233"/>
      <c r="X52" s="244"/>
      <c r="Y52" s="271">
        <f t="shared" si="33"/>
        <v>0</v>
      </c>
      <c r="Z52" s="233"/>
      <c r="AA52" s="244"/>
      <c r="AB52" s="271">
        <f t="shared" si="34"/>
        <v>0</v>
      </c>
      <c r="AC52" s="233"/>
      <c r="AD52" s="244"/>
      <c r="AE52" s="271">
        <f t="shared" si="35"/>
        <v>0</v>
      </c>
      <c r="AF52" s="233"/>
      <c r="AG52" s="244"/>
      <c r="AH52" s="271">
        <f t="shared" si="36"/>
        <v>0</v>
      </c>
      <c r="AI52" s="256">
        <f t="shared" si="6"/>
        <v>0</v>
      </c>
      <c r="AJ52" s="257">
        <f t="shared" si="6"/>
        <v>0</v>
      </c>
      <c r="AK52" s="45">
        <f t="shared" si="6"/>
        <v>0</v>
      </c>
    </row>
    <row r="53" spans="1:39" s="32" customFormat="1">
      <c r="A53" s="1455" t="s">
        <v>272</v>
      </c>
      <c r="B53" s="1456"/>
      <c r="C53" s="1456"/>
      <c r="D53" s="1456"/>
      <c r="E53" s="598">
        <f t="shared" ref="E53:AH53" si="37">ROUND(SUM(E34:E52),0)</f>
        <v>0</v>
      </c>
      <c r="F53" s="599">
        <f t="shared" si="37"/>
        <v>0</v>
      </c>
      <c r="G53" s="600">
        <f t="shared" si="37"/>
        <v>0</v>
      </c>
      <c r="H53" s="601">
        <f t="shared" si="37"/>
        <v>0</v>
      </c>
      <c r="I53" s="599">
        <f t="shared" si="37"/>
        <v>0</v>
      </c>
      <c r="J53" s="600">
        <f t="shared" si="37"/>
        <v>0</v>
      </c>
      <c r="K53" s="601">
        <f t="shared" si="37"/>
        <v>0</v>
      </c>
      <c r="L53" s="599">
        <f t="shared" si="37"/>
        <v>0</v>
      </c>
      <c r="M53" s="602">
        <f t="shared" si="37"/>
        <v>0</v>
      </c>
      <c r="N53" s="598">
        <f t="shared" si="37"/>
        <v>0</v>
      </c>
      <c r="O53" s="599">
        <f t="shared" si="37"/>
        <v>0</v>
      </c>
      <c r="P53" s="600">
        <f t="shared" si="37"/>
        <v>0</v>
      </c>
      <c r="Q53" s="598">
        <f t="shared" si="37"/>
        <v>0</v>
      </c>
      <c r="R53" s="599">
        <f t="shared" si="37"/>
        <v>0</v>
      </c>
      <c r="S53" s="600">
        <f t="shared" si="37"/>
        <v>0</v>
      </c>
      <c r="T53" s="601">
        <f t="shared" si="37"/>
        <v>0</v>
      </c>
      <c r="U53" s="599">
        <f t="shared" si="37"/>
        <v>0</v>
      </c>
      <c r="V53" s="602">
        <f t="shared" si="37"/>
        <v>0</v>
      </c>
      <c r="W53" s="598">
        <f t="shared" si="37"/>
        <v>0</v>
      </c>
      <c r="X53" s="599">
        <f t="shared" si="37"/>
        <v>0</v>
      </c>
      <c r="Y53" s="600">
        <f t="shared" si="37"/>
        <v>0</v>
      </c>
      <c r="Z53" s="601">
        <f t="shared" si="37"/>
        <v>0</v>
      </c>
      <c r="AA53" s="599">
        <f t="shared" si="37"/>
        <v>0</v>
      </c>
      <c r="AB53" s="600">
        <f t="shared" si="37"/>
        <v>0</v>
      </c>
      <c r="AC53" s="598">
        <f t="shared" si="37"/>
        <v>0</v>
      </c>
      <c r="AD53" s="599">
        <f t="shared" si="37"/>
        <v>0</v>
      </c>
      <c r="AE53" s="600">
        <f t="shared" si="37"/>
        <v>0</v>
      </c>
      <c r="AF53" s="598">
        <f t="shared" si="37"/>
        <v>0</v>
      </c>
      <c r="AG53" s="599">
        <f t="shared" si="37"/>
        <v>0</v>
      </c>
      <c r="AH53" s="604">
        <f t="shared" si="37"/>
        <v>0</v>
      </c>
      <c r="AI53" s="606">
        <f>SUM(E53,H53,K53,N53,Q53,T53,W53,Z53,AC53,AF53)</f>
        <v>0</v>
      </c>
      <c r="AJ53" s="607">
        <f>SUM(F53,I53,L53,O53,R53,U53,X53,AA53,AD53,AG53)</f>
        <v>0</v>
      </c>
      <c r="AK53" s="603">
        <f>SUM(G53,J53,M53,P53,S53,V53,Y53,AB53,AE53,AH53)</f>
        <v>0</v>
      </c>
      <c r="AL53" s="184"/>
      <c r="AM53" s="184"/>
    </row>
    <row r="54" spans="1:39" ht="9" customHeight="1">
      <c r="A54" s="1307"/>
      <c r="B54" s="1307"/>
      <c r="C54" s="1307"/>
      <c r="D54" s="1307"/>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8" t="s">
        <v>273</v>
      </c>
      <c r="B55" s="1308"/>
      <c r="C55" s="1308"/>
      <c r="D55" s="1308"/>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24" t="str">
        <f>IF('Summary - SS'!A49:D49&lt;&gt;"",'Summary - SS'!A49:D49,"")</f>
        <v/>
      </c>
      <c r="B56" s="1324"/>
      <c r="C56" s="1324"/>
      <c r="D56" s="1324"/>
      <c r="E56" s="233"/>
      <c r="F56" s="234"/>
      <c r="G56" s="424">
        <f t="shared" ref="G56:G59" si="38">E56+F56</f>
        <v>0</v>
      </c>
      <c r="H56" s="235"/>
      <c r="I56" s="234"/>
      <c r="J56" s="424">
        <f t="shared" ref="J56:J59" si="39">H56+I56</f>
        <v>0</v>
      </c>
      <c r="K56" s="235"/>
      <c r="L56" s="234"/>
      <c r="M56" s="425">
        <f t="shared" ref="M56:M59" si="40">K56+L56</f>
        <v>0</v>
      </c>
      <c r="N56" s="233"/>
      <c r="O56" s="234"/>
      <c r="P56" s="424">
        <f t="shared" ref="P56:P59" si="41">N56+O56</f>
        <v>0</v>
      </c>
      <c r="Q56" s="233"/>
      <c r="R56" s="234"/>
      <c r="S56" s="424">
        <f t="shared" ref="S56:S59" si="42">Q56+R56</f>
        <v>0</v>
      </c>
      <c r="T56" s="235"/>
      <c r="U56" s="234"/>
      <c r="V56" s="425">
        <f t="shared" ref="V56:V59" si="43">T56+U56</f>
        <v>0</v>
      </c>
      <c r="W56" s="233"/>
      <c r="X56" s="234"/>
      <c r="Y56" s="424">
        <f t="shared" ref="Y56:Y59" si="44">W56+X56</f>
        <v>0</v>
      </c>
      <c r="Z56" s="233"/>
      <c r="AA56" s="234"/>
      <c r="AB56" s="424">
        <f t="shared" ref="AB56:AB59" si="45">Z56+AA56</f>
        <v>0</v>
      </c>
      <c r="AC56" s="233"/>
      <c r="AD56" s="234"/>
      <c r="AE56" s="424">
        <f t="shared" ref="AE56:AE59" si="46">AC56+AD56</f>
        <v>0</v>
      </c>
      <c r="AF56" s="233"/>
      <c r="AG56" s="234"/>
      <c r="AH56" s="424">
        <f t="shared" ref="AH56:AH59" si="47">AF56+AG56</f>
        <v>0</v>
      </c>
      <c r="AI56" s="425">
        <f t="shared" ref="AI56:AK62" si="48">SUM(E56,H56,K56,N56,Q56,T56,W56,Z56,AC56,AF56)</f>
        <v>0</v>
      </c>
      <c r="AJ56" s="185">
        <f t="shared" si="48"/>
        <v>0</v>
      </c>
      <c r="AK56" s="424">
        <f t="shared" si="48"/>
        <v>0</v>
      </c>
      <c r="AM56" s="41"/>
    </row>
    <row r="57" spans="1:39">
      <c r="A57" s="1324" t="str">
        <f>IF('Summary - SS'!A50:D50&lt;&gt;"",'Summary - SS'!A50:D50,"")</f>
        <v/>
      </c>
      <c r="B57" s="1324"/>
      <c r="C57" s="1324"/>
      <c r="D57" s="1324"/>
      <c r="E57" s="233"/>
      <c r="F57" s="234"/>
      <c r="G57" s="424">
        <f t="shared" si="38"/>
        <v>0</v>
      </c>
      <c r="H57" s="235"/>
      <c r="I57" s="234"/>
      <c r="J57" s="424">
        <f t="shared" si="39"/>
        <v>0</v>
      </c>
      <c r="K57" s="235"/>
      <c r="L57" s="234"/>
      <c r="M57" s="425">
        <f t="shared" si="40"/>
        <v>0</v>
      </c>
      <c r="N57" s="233"/>
      <c r="O57" s="234"/>
      <c r="P57" s="424">
        <f t="shared" si="41"/>
        <v>0</v>
      </c>
      <c r="Q57" s="233"/>
      <c r="R57" s="234"/>
      <c r="S57" s="424">
        <f t="shared" si="42"/>
        <v>0</v>
      </c>
      <c r="T57" s="235"/>
      <c r="U57" s="234"/>
      <c r="V57" s="425">
        <f t="shared" si="43"/>
        <v>0</v>
      </c>
      <c r="W57" s="233"/>
      <c r="X57" s="234"/>
      <c r="Y57" s="424">
        <f t="shared" si="44"/>
        <v>0</v>
      </c>
      <c r="Z57" s="233"/>
      <c r="AA57" s="234"/>
      <c r="AB57" s="424">
        <f t="shared" si="45"/>
        <v>0</v>
      </c>
      <c r="AC57" s="233"/>
      <c r="AD57" s="234"/>
      <c r="AE57" s="424">
        <f t="shared" si="46"/>
        <v>0</v>
      </c>
      <c r="AF57" s="233"/>
      <c r="AG57" s="234"/>
      <c r="AH57" s="424">
        <f t="shared" si="47"/>
        <v>0</v>
      </c>
      <c r="AI57" s="425">
        <f t="shared" si="48"/>
        <v>0</v>
      </c>
      <c r="AJ57" s="426">
        <f t="shared" si="48"/>
        <v>0</v>
      </c>
      <c r="AK57" s="45">
        <f t="shared" si="48"/>
        <v>0</v>
      </c>
      <c r="AM57" s="41"/>
    </row>
    <row r="58" spans="1:39">
      <c r="A58" s="1324" t="str">
        <f>IF('Summary - SS'!A51:D51&lt;&gt;"",'Summary - SS'!A51:D51,"")</f>
        <v/>
      </c>
      <c r="B58" s="1324"/>
      <c r="C58" s="1324"/>
      <c r="D58" s="1324"/>
      <c r="E58" s="233"/>
      <c r="F58" s="234"/>
      <c r="G58" s="424">
        <f t="shared" si="38"/>
        <v>0</v>
      </c>
      <c r="H58" s="235"/>
      <c r="I58" s="234"/>
      <c r="J58" s="424">
        <f t="shared" si="39"/>
        <v>0</v>
      </c>
      <c r="K58" s="235"/>
      <c r="L58" s="234"/>
      <c r="M58" s="425">
        <f t="shared" si="40"/>
        <v>0</v>
      </c>
      <c r="N58" s="233"/>
      <c r="O58" s="234"/>
      <c r="P58" s="424">
        <f t="shared" si="41"/>
        <v>0</v>
      </c>
      <c r="Q58" s="233"/>
      <c r="R58" s="234"/>
      <c r="S58" s="424">
        <f t="shared" si="42"/>
        <v>0</v>
      </c>
      <c r="T58" s="235"/>
      <c r="U58" s="234"/>
      <c r="V58" s="425">
        <f t="shared" si="43"/>
        <v>0</v>
      </c>
      <c r="W58" s="233"/>
      <c r="X58" s="234"/>
      <c r="Y58" s="424">
        <f t="shared" si="44"/>
        <v>0</v>
      </c>
      <c r="Z58" s="233"/>
      <c r="AA58" s="234"/>
      <c r="AB58" s="424">
        <f t="shared" si="45"/>
        <v>0</v>
      </c>
      <c r="AC58" s="233"/>
      <c r="AD58" s="234"/>
      <c r="AE58" s="424">
        <f t="shared" si="46"/>
        <v>0</v>
      </c>
      <c r="AF58" s="233"/>
      <c r="AG58" s="234"/>
      <c r="AH58" s="424">
        <f t="shared" si="47"/>
        <v>0</v>
      </c>
      <c r="AI58" s="425">
        <f t="shared" si="48"/>
        <v>0</v>
      </c>
      <c r="AJ58" s="426">
        <f t="shared" si="48"/>
        <v>0</v>
      </c>
      <c r="AK58" s="45">
        <f t="shared" si="48"/>
        <v>0</v>
      </c>
    </row>
    <row r="59" spans="1:39">
      <c r="A59" s="1194" t="str">
        <f>IF('Summary - SS'!A52:D52&lt;&gt;"",'Summary - SS'!A52:D52,"")</f>
        <v/>
      </c>
      <c r="B59" s="1194"/>
      <c r="C59" s="1194"/>
      <c r="D59" s="1194"/>
      <c r="E59" s="233"/>
      <c r="F59" s="234"/>
      <c r="G59" s="424">
        <f t="shared" si="38"/>
        <v>0</v>
      </c>
      <c r="H59" s="235"/>
      <c r="I59" s="234"/>
      <c r="J59" s="424">
        <f t="shared" si="39"/>
        <v>0</v>
      </c>
      <c r="K59" s="235"/>
      <c r="L59" s="234"/>
      <c r="M59" s="425">
        <f t="shared" si="40"/>
        <v>0</v>
      </c>
      <c r="N59" s="233"/>
      <c r="O59" s="234"/>
      <c r="P59" s="424">
        <f t="shared" si="41"/>
        <v>0</v>
      </c>
      <c r="Q59" s="233"/>
      <c r="R59" s="234"/>
      <c r="S59" s="424">
        <f t="shared" si="42"/>
        <v>0</v>
      </c>
      <c r="T59" s="235"/>
      <c r="U59" s="234"/>
      <c r="V59" s="425">
        <f t="shared" si="43"/>
        <v>0</v>
      </c>
      <c r="W59" s="233"/>
      <c r="X59" s="234"/>
      <c r="Y59" s="424">
        <f t="shared" si="44"/>
        <v>0</v>
      </c>
      <c r="Z59" s="233"/>
      <c r="AA59" s="234"/>
      <c r="AB59" s="424">
        <f t="shared" si="45"/>
        <v>0</v>
      </c>
      <c r="AC59" s="233"/>
      <c r="AD59" s="234"/>
      <c r="AE59" s="424">
        <f t="shared" si="46"/>
        <v>0</v>
      </c>
      <c r="AF59" s="233"/>
      <c r="AG59" s="234"/>
      <c r="AH59" s="424">
        <f t="shared" si="47"/>
        <v>0</v>
      </c>
      <c r="AI59" s="425">
        <f t="shared" si="48"/>
        <v>0</v>
      </c>
      <c r="AJ59" s="426">
        <f t="shared" si="48"/>
        <v>0</v>
      </c>
      <c r="AK59" s="45">
        <f t="shared" si="48"/>
        <v>0</v>
      </c>
    </row>
    <row r="60" spans="1:39" ht="18" customHeight="1">
      <c r="A60" s="1194" t="s">
        <v>274</v>
      </c>
      <c r="B60" s="1194"/>
      <c r="C60" s="1194"/>
      <c r="D60" s="1194"/>
      <c r="E60" s="284">
        <f t="shared" ref="E60:AH60" si="49">ROUND(SUM(E55:E59),0)</f>
        <v>0</v>
      </c>
      <c r="F60" s="285">
        <f t="shared" si="49"/>
        <v>0</v>
      </c>
      <c r="G60" s="286">
        <f t="shared" si="49"/>
        <v>0</v>
      </c>
      <c r="H60" s="287">
        <f t="shared" si="49"/>
        <v>0</v>
      </c>
      <c r="I60" s="285">
        <f t="shared" si="49"/>
        <v>0</v>
      </c>
      <c r="J60" s="286">
        <f t="shared" si="49"/>
        <v>0</v>
      </c>
      <c r="K60" s="287">
        <f t="shared" si="49"/>
        <v>0</v>
      </c>
      <c r="L60" s="285">
        <f t="shared" si="49"/>
        <v>0</v>
      </c>
      <c r="M60" s="261">
        <f t="shared" si="49"/>
        <v>0</v>
      </c>
      <c r="N60" s="284">
        <f t="shared" si="49"/>
        <v>0</v>
      </c>
      <c r="O60" s="285">
        <f t="shared" si="49"/>
        <v>0</v>
      </c>
      <c r="P60" s="286">
        <f t="shared" si="49"/>
        <v>0</v>
      </c>
      <c r="Q60" s="284">
        <f t="shared" si="49"/>
        <v>0</v>
      </c>
      <c r="R60" s="285">
        <f t="shared" si="49"/>
        <v>0</v>
      </c>
      <c r="S60" s="286">
        <f t="shared" si="49"/>
        <v>0</v>
      </c>
      <c r="T60" s="287">
        <f t="shared" si="49"/>
        <v>0</v>
      </c>
      <c r="U60" s="285">
        <f t="shared" si="49"/>
        <v>0</v>
      </c>
      <c r="V60" s="261">
        <f t="shared" si="49"/>
        <v>0</v>
      </c>
      <c r="W60" s="284">
        <f t="shared" si="49"/>
        <v>0</v>
      </c>
      <c r="X60" s="285">
        <f t="shared" si="49"/>
        <v>0</v>
      </c>
      <c r="Y60" s="286">
        <f t="shared" si="49"/>
        <v>0</v>
      </c>
      <c r="Z60" s="284">
        <f t="shared" si="49"/>
        <v>0</v>
      </c>
      <c r="AA60" s="285">
        <f t="shared" si="49"/>
        <v>0</v>
      </c>
      <c r="AB60" s="286">
        <f t="shared" si="49"/>
        <v>0</v>
      </c>
      <c r="AC60" s="284">
        <f t="shared" si="49"/>
        <v>0</v>
      </c>
      <c r="AD60" s="285">
        <f t="shared" si="49"/>
        <v>0</v>
      </c>
      <c r="AE60" s="286">
        <f t="shared" si="49"/>
        <v>0</v>
      </c>
      <c r="AF60" s="284">
        <f t="shared" si="49"/>
        <v>0</v>
      </c>
      <c r="AG60" s="285">
        <f t="shared" si="49"/>
        <v>0</v>
      </c>
      <c r="AH60" s="286">
        <f t="shared" si="49"/>
        <v>0</v>
      </c>
      <c r="AI60" s="261">
        <f t="shared" si="48"/>
        <v>0</v>
      </c>
      <c r="AJ60" s="262">
        <f t="shared" si="48"/>
        <v>0</v>
      </c>
      <c r="AK60" s="44">
        <f t="shared" si="48"/>
        <v>0</v>
      </c>
    </row>
    <row r="61" spans="1:39" ht="18" customHeight="1">
      <c r="A61" s="1194"/>
      <c r="B61" s="1194"/>
      <c r="C61" s="1194"/>
      <c r="D61" s="1194"/>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4" t="s">
        <v>275</v>
      </c>
      <c r="B62" s="1194"/>
      <c r="C62" s="1194"/>
      <c r="D62" s="1194"/>
      <c r="E62" s="631">
        <f>E53+E60</f>
        <v>0</v>
      </c>
      <c r="F62" s="375">
        <f t="shared" ref="F62:AH62" si="50">F53+F60</f>
        <v>0</v>
      </c>
      <c r="G62" s="632">
        <f t="shared" si="50"/>
        <v>0</v>
      </c>
      <c r="H62" s="375">
        <f t="shared" si="50"/>
        <v>0</v>
      </c>
      <c r="I62" s="375">
        <f t="shared" si="50"/>
        <v>0</v>
      </c>
      <c r="J62" s="632">
        <f t="shared" si="50"/>
        <v>0</v>
      </c>
      <c r="K62" s="375">
        <f t="shared" si="50"/>
        <v>0</v>
      </c>
      <c r="L62" s="375">
        <f t="shared" si="50"/>
        <v>0</v>
      </c>
      <c r="M62" s="374">
        <f t="shared" si="50"/>
        <v>0</v>
      </c>
      <c r="N62" s="631">
        <f t="shared" si="50"/>
        <v>0</v>
      </c>
      <c r="O62" s="375">
        <f t="shared" si="50"/>
        <v>0</v>
      </c>
      <c r="P62" s="632">
        <f t="shared" si="50"/>
        <v>0</v>
      </c>
      <c r="Q62" s="631">
        <f t="shared" si="50"/>
        <v>0</v>
      </c>
      <c r="R62" s="375">
        <f t="shared" si="50"/>
        <v>0</v>
      </c>
      <c r="S62" s="632">
        <f t="shared" si="50"/>
        <v>0</v>
      </c>
      <c r="T62" s="375">
        <f t="shared" si="50"/>
        <v>0</v>
      </c>
      <c r="U62" s="375">
        <f t="shared" si="50"/>
        <v>0</v>
      </c>
      <c r="V62" s="374">
        <f t="shared" si="50"/>
        <v>0</v>
      </c>
      <c r="W62" s="631">
        <f t="shared" si="50"/>
        <v>0</v>
      </c>
      <c r="X62" s="375">
        <f t="shared" si="50"/>
        <v>0</v>
      </c>
      <c r="Y62" s="632">
        <f t="shared" si="50"/>
        <v>0</v>
      </c>
      <c r="Z62" s="631">
        <f t="shared" si="50"/>
        <v>0</v>
      </c>
      <c r="AA62" s="375">
        <f t="shared" si="50"/>
        <v>0</v>
      </c>
      <c r="AB62" s="632">
        <f t="shared" si="50"/>
        <v>0</v>
      </c>
      <c r="AC62" s="631">
        <f t="shared" si="50"/>
        <v>0</v>
      </c>
      <c r="AD62" s="375">
        <f t="shared" si="50"/>
        <v>0</v>
      </c>
      <c r="AE62" s="632">
        <f t="shared" si="50"/>
        <v>0</v>
      </c>
      <c r="AF62" s="631">
        <f t="shared" si="50"/>
        <v>0</v>
      </c>
      <c r="AG62" s="375">
        <f t="shared" si="50"/>
        <v>0</v>
      </c>
      <c r="AH62" s="632">
        <f t="shared" si="50"/>
        <v>0</v>
      </c>
      <c r="AI62" s="374">
        <f t="shared" si="48"/>
        <v>0</v>
      </c>
      <c r="AJ62" s="257">
        <f t="shared" si="48"/>
        <v>0</v>
      </c>
      <c r="AK62" s="431">
        <f>SUM(G62,J62,M62,P62,S62,V62,Y62,AB62,AE62,AH62)</f>
        <v>0</v>
      </c>
    </row>
    <row r="63" spans="1:39">
      <c r="A63" s="1202" t="s">
        <v>276</v>
      </c>
      <c r="B63" s="1202"/>
      <c r="C63" s="1202"/>
      <c r="D63" s="1202"/>
      <c r="E63" s="371">
        <f>IF(AND(E62-E31&gt;-2,E62-E31&lt;2),0,E62-E31)</f>
        <v>0</v>
      </c>
      <c r="F63" s="373"/>
      <c r="G63" s="372">
        <f>IF(AND(G62-G31&gt;-2,G62-G31&lt;2),0,G62-G31)</f>
        <v>0</v>
      </c>
      <c r="H63" s="472">
        <f>IF(AND(H62-H31&gt;-2,H62-H31&lt;2),0,H62-H31)</f>
        <v>0</v>
      </c>
      <c r="I63" s="470"/>
      <c r="J63" s="471">
        <f>IF(AND(J62-J31&gt;-2,J62-J31&lt;2),0,J62-J31)</f>
        <v>0</v>
      </c>
      <c r="K63" s="472">
        <f>IF(AND(K62-K31&gt;-2,K62-K31&lt;2),0,K62-K31)</f>
        <v>0</v>
      </c>
      <c r="L63" s="470"/>
      <c r="M63" s="473">
        <f>IF(AND(M62-M31&gt;-2,M62-M31&lt;2),0,M62-M31)</f>
        <v>0</v>
      </c>
      <c r="N63" s="469">
        <f>IF(AND(N62-N31&gt;-2,N62-N31&lt;2),0,N62-N31)</f>
        <v>0</v>
      </c>
      <c r="O63" s="470"/>
      <c r="P63" s="471">
        <f>IF(AND(P62-P31&gt;-2,P62-P31&lt;2),0,P62-P31)</f>
        <v>0</v>
      </c>
      <c r="Q63" s="469">
        <f>IF(AND(Q62-Q31&gt;-2,Q62-Q31&lt;2),0,Q62-Q31)</f>
        <v>0</v>
      </c>
      <c r="R63" s="470"/>
      <c r="S63" s="471">
        <f>IF(AND(S62-S31&gt;-2,S62-S31&lt;2),0,S62-S31)</f>
        <v>0</v>
      </c>
      <c r="T63" s="472">
        <f>IF(AND(T62-T31&gt;-2,T62-T31&lt;2),0,T62-T31)</f>
        <v>0</v>
      </c>
      <c r="U63" s="470"/>
      <c r="V63" s="473">
        <f>IF(AND(V62-V31&gt;-2,V62-V31&lt;2),0,V62-V31)</f>
        <v>0</v>
      </c>
      <c r="W63" s="469">
        <f>IF(AND(W62-W31&gt;-2,W62-W31&lt;2),0,W62-W31)</f>
        <v>0</v>
      </c>
      <c r="X63" s="470"/>
      <c r="Y63" s="471">
        <f>IF(AND(Y62-Y31&gt;-2,Y62-Y31&lt;2),0,Y62-Y31)</f>
        <v>0</v>
      </c>
      <c r="Z63" s="469">
        <f>IF(AND(Z62-Z31&gt;-2,Z62-Z31&lt;2),0,Z62-Z31)</f>
        <v>0</v>
      </c>
      <c r="AA63" s="470"/>
      <c r="AB63" s="471">
        <f>IF(AND(AB62-AB31&gt;-2,AB62-AB31&lt;2),0,AB62-AB31)</f>
        <v>0</v>
      </c>
      <c r="AC63" s="469">
        <f>IF(AND(AC62-AC31&gt;-2,AC62-AC31&lt;2),0,AC62-AC31)</f>
        <v>0</v>
      </c>
      <c r="AD63" s="470"/>
      <c r="AE63" s="471">
        <f>IF(AND(AE62-AE31&gt;-2,AE62-AE31&lt;2),0,AE62-AE31)</f>
        <v>0</v>
      </c>
      <c r="AF63" s="469">
        <f>IF(AND(AF62-AF31&gt;-2,AF62-AF31&lt;2),0,AF62-AF31)</f>
        <v>0</v>
      </c>
      <c r="AG63" s="470"/>
      <c r="AH63" s="471">
        <f>IF(AND(AH62-AH31&gt;-2,AH62-AH31&lt;2),0,AH62-AH31)</f>
        <v>0</v>
      </c>
      <c r="AI63" s="474">
        <f>IF(AND(AI62-AI31&gt;-4,AI62-AI31&lt;4),0,AI62-AI31)</f>
        <v>0</v>
      </c>
      <c r="AJ63" s="401"/>
      <c r="AK63" s="475">
        <f>IF(AND(AK62-AK31&gt;-4,AK62-AK31&lt;4),0,AK62-AK31)</f>
        <v>0</v>
      </c>
      <c r="AL63" s="46"/>
      <c r="AM63" s="46"/>
    </row>
    <row r="64" spans="1:39" ht="13"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49999999999999" customHeight="1">
      <c r="A65" s="62"/>
      <c r="B65" s="62"/>
      <c r="C65" s="62"/>
      <c r="D65" s="62"/>
      <c r="E65" s="56"/>
      <c r="AH65" s="52"/>
      <c r="AI65" s="52"/>
    </row>
    <row r="66" spans="1:35" ht="20.149999999999999" customHeight="1">
      <c r="A66" s="62"/>
      <c r="B66" s="62"/>
      <c r="C66" s="62"/>
      <c r="D66" s="62"/>
      <c r="E66" s="56"/>
      <c r="AH66" s="52"/>
      <c r="AI66" s="52"/>
    </row>
    <row r="67" spans="1:35">
      <c r="A67" s="808" t="s">
        <v>278</v>
      </c>
      <c r="B67" s="1699" t="str">
        <f>IF('Summary - SS'!B60:D60&lt;&gt;"",'Summary - SS'!B60:D60,"")</f>
        <v/>
      </c>
      <c r="C67" s="1699"/>
      <c r="D67" s="1699"/>
      <c r="E67" s="56"/>
    </row>
    <row r="68" spans="1:35">
      <c r="A68" s="808" t="s">
        <v>279</v>
      </c>
      <c r="B68" s="1699" t="str">
        <f>IF('Summary - SS'!B61:D61&lt;&gt;"",'Summary - SS'!B61:D61,"")</f>
        <v/>
      </c>
      <c r="C68" s="1699"/>
      <c r="D68" s="1699"/>
      <c r="E68" s="56"/>
    </row>
    <row r="69" spans="1:35" ht="17.25" customHeight="1">
      <c r="A69" s="808" t="s">
        <v>280</v>
      </c>
      <c r="B69" s="1699" t="str">
        <f>IF('Summary - SS'!B62:D62&lt;&gt;"",'Summary - SS'!B62:D62,"")</f>
        <v/>
      </c>
      <c r="C69" s="1699"/>
      <c r="D69" s="1699"/>
      <c r="E69" s="56"/>
      <c r="AH69" s="53"/>
    </row>
    <row r="70" spans="1:35" ht="17.25" customHeight="1">
      <c r="A70" s="808" t="s">
        <v>281</v>
      </c>
      <c r="B70" s="1699" t="str">
        <f>IF('Summary - SS'!B63:D63&lt;&gt;"",'Summary - SS'!B63:D63,"")</f>
        <v/>
      </c>
      <c r="C70" s="1699"/>
      <c r="D70" s="1699"/>
      <c r="E70" s="56"/>
      <c r="AH70" s="53"/>
    </row>
    <row r="71" spans="1:35" ht="15.75" customHeight="1">
      <c r="A71" s="1194"/>
      <c r="B71" s="1194"/>
      <c r="C71" s="1194"/>
      <c r="D71" s="830"/>
      <c r="E71" s="189"/>
    </row>
    <row r="72" spans="1:35">
      <c r="A72" s="1584" t="s">
        <v>282</v>
      </c>
      <c r="B72" s="1585"/>
      <c r="C72" s="1586" t="e">
        <f>_xlfn.SINGLE('Summary - SS'!#REF!)</f>
        <v>#REF!</v>
      </c>
      <c r="D72" s="1587"/>
    </row>
    <row r="87" spans="1:37">
      <c r="A87" s="49" t="s">
        <v>231</v>
      </c>
      <c r="B87" s="49"/>
      <c r="C87" s="49"/>
      <c r="D87" s="49"/>
      <c r="E87" s="49">
        <v>1</v>
      </c>
      <c r="F87" s="49">
        <v>1</v>
      </c>
      <c r="G87" s="49">
        <v>1</v>
      </c>
      <c r="H87" s="49">
        <f>E87+1</f>
        <v>2</v>
      </c>
      <c r="I87" s="49">
        <f t="shared" ref="I87:AH87" si="51">F87+1</f>
        <v>2</v>
      </c>
      <c r="J87" s="49">
        <f t="shared" si="51"/>
        <v>2</v>
      </c>
      <c r="K87" s="49">
        <f t="shared" si="51"/>
        <v>3</v>
      </c>
      <c r="L87" s="49">
        <f t="shared" si="51"/>
        <v>3</v>
      </c>
      <c r="M87" s="49">
        <f t="shared" si="51"/>
        <v>3</v>
      </c>
      <c r="N87" s="49">
        <f t="shared" si="51"/>
        <v>4</v>
      </c>
      <c r="O87" s="49">
        <f t="shared" si="51"/>
        <v>4</v>
      </c>
      <c r="P87" s="49">
        <f t="shared" si="51"/>
        <v>4</v>
      </c>
      <c r="Q87" s="49">
        <f t="shared" si="51"/>
        <v>5</v>
      </c>
      <c r="R87" s="49">
        <f t="shared" si="51"/>
        <v>5</v>
      </c>
      <c r="S87" s="49">
        <f t="shared" si="51"/>
        <v>5</v>
      </c>
      <c r="T87" s="49">
        <f t="shared" si="51"/>
        <v>6</v>
      </c>
      <c r="U87" s="49">
        <f t="shared" si="51"/>
        <v>6</v>
      </c>
      <c r="V87" s="49">
        <f t="shared" si="51"/>
        <v>6</v>
      </c>
      <c r="W87" s="49">
        <f t="shared" si="51"/>
        <v>7</v>
      </c>
      <c r="X87" s="49">
        <f t="shared" si="51"/>
        <v>7</v>
      </c>
      <c r="Y87" s="49">
        <f t="shared" si="51"/>
        <v>7</v>
      </c>
      <c r="Z87" s="49">
        <f t="shared" si="51"/>
        <v>8</v>
      </c>
      <c r="AA87" s="49">
        <f t="shared" si="51"/>
        <v>8</v>
      </c>
      <c r="AB87" s="49">
        <f t="shared" si="51"/>
        <v>8</v>
      </c>
      <c r="AC87" s="49">
        <f t="shared" si="51"/>
        <v>9</v>
      </c>
      <c r="AD87" s="49">
        <f t="shared" si="51"/>
        <v>9</v>
      </c>
      <c r="AE87" s="49">
        <f t="shared" si="51"/>
        <v>9</v>
      </c>
      <c r="AF87" s="49">
        <f t="shared" si="51"/>
        <v>10</v>
      </c>
      <c r="AG87" s="49">
        <f t="shared" si="51"/>
        <v>10</v>
      </c>
      <c r="AH87" s="49">
        <f t="shared" si="51"/>
        <v>10</v>
      </c>
      <c r="AI87" s="49">
        <f>$D$5</f>
        <v>5</v>
      </c>
      <c r="AJ87" s="49" t="e">
        <f>$D$6</f>
        <v>#REF!</v>
      </c>
      <c r="AK87" s="49" t="e">
        <f>$D$6</f>
        <v>#REF!</v>
      </c>
    </row>
    <row r="88" spans="1:37">
      <c r="A88" s="49" t="s">
        <v>232</v>
      </c>
      <c r="B88" s="49"/>
      <c r="C88" s="49"/>
      <c r="D88" s="49"/>
      <c r="E88" s="50" t="e">
        <f>'Summary - SS'!#REF!</f>
        <v>#REF!</v>
      </c>
      <c r="F88" s="50" t="e">
        <f>'Summary - SS'!#REF!</f>
        <v>#REF!</v>
      </c>
      <c r="G88" s="50">
        <f>'Summary - SS'!E80</f>
        <v>45566</v>
      </c>
      <c r="H88" s="50" t="e">
        <f>'Summary - SS'!#REF!</f>
        <v>#REF!</v>
      </c>
      <c r="I88" s="50" t="e">
        <f>'Summary - SS'!#REF!</f>
        <v>#REF!</v>
      </c>
      <c r="J88" s="50">
        <f>'Summary - SS'!F80</f>
        <v>45839</v>
      </c>
      <c r="K88" s="50" t="e">
        <f>'Summary - SS'!#REF!</f>
        <v>#REF!</v>
      </c>
      <c r="L88" s="50" t="e">
        <f>'Summary - SS'!#REF!</f>
        <v>#REF!</v>
      </c>
      <c r="M88" s="50">
        <f>'Summary - SS'!G80</f>
        <v>46204</v>
      </c>
      <c r="N88" s="50" t="e">
        <f>'Summary - SS'!#REF!</f>
        <v>#REF!</v>
      </c>
      <c r="O88" s="50" t="e">
        <f>'Summary - SS'!#REF!</f>
        <v>#REF!</v>
      </c>
      <c r="P88" s="50">
        <f>'Summary - SS'!H80</f>
        <v>46569</v>
      </c>
      <c r="Q88" s="50" t="e">
        <f>'Summary - SS'!#REF!</f>
        <v>#REF!</v>
      </c>
      <c r="R88" s="50" t="e">
        <f>'Summary - SS'!#REF!</f>
        <v>#REF!</v>
      </c>
      <c r="S88" s="50">
        <f>'Summary - SS'!I80</f>
        <v>46935</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45566</v>
      </c>
      <c r="AJ88" s="50">
        <f>$B$6</f>
        <v>45566</v>
      </c>
      <c r="AK88" s="50">
        <f>$B$6</f>
        <v>45566</v>
      </c>
    </row>
    <row r="89" spans="1:37" ht="13.5" customHeight="1">
      <c r="A89" s="49" t="s">
        <v>233</v>
      </c>
      <c r="B89" s="49"/>
      <c r="C89" s="49"/>
      <c r="D89" s="49"/>
      <c r="E89" s="50" t="e">
        <f>'Summary - SS'!#REF!</f>
        <v>#REF!</v>
      </c>
      <c r="F89" s="50" t="e">
        <f>'Summary - SS'!#REF!</f>
        <v>#REF!</v>
      </c>
      <c r="G89" s="50">
        <f>'Summary - SS'!E81</f>
        <v>45838</v>
      </c>
      <c r="H89" s="50" t="e">
        <f>'Summary - SS'!#REF!</f>
        <v>#REF!</v>
      </c>
      <c r="I89" s="50" t="e">
        <f>'Summary - SS'!#REF!</f>
        <v>#REF!</v>
      </c>
      <c r="J89" s="50">
        <f>'Summary - SS'!F81</f>
        <v>46203</v>
      </c>
      <c r="K89" s="50" t="e">
        <f>'Summary - SS'!#REF!</f>
        <v>#REF!</v>
      </c>
      <c r="L89" s="50" t="e">
        <f>'Summary - SS'!#REF!</f>
        <v>#REF!</v>
      </c>
      <c r="M89" s="50">
        <f>'Summary - SS'!G81</f>
        <v>46568</v>
      </c>
      <c r="N89" s="50" t="e">
        <f>'Summary - SS'!#REF!</f>
        <v>#REF!</v>
      </c>
      <c r="O89" s="50" t="e">
        <f>'Summary - SS'!#REF!</f>
        <v>#REF!</v>
      </c>
      <c r="P89" s="50">
        <f>'Summary - SS'!H81</f>
        <v>46934</v>
      </c>
      <c r="Q89" s="50" t="e">
        <f>'Summary - SS'!#REF!</f>
        <v>#REF!</v>
      </c>
      <c r="R89" s="50" t="e">
        <f>'Summary - SS'!#REF!</f>
        <v>#REF!</v>
      </c>
      <c r="S89" s="50">
        <f>'Summary - SS'!I81</f>
        <v>47299</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47391</v>
      </c>
      <c r="AJ89" s="50">
        <f t="shared" ref="AJ89:AK89" si="52">DATE(YEAR(AJ88)+$D$5,MONTH(AJ88),DAY(AJ88))-1</f>
        <v>47391</v>
      </c>
      <c r="AK89" s="50">
        <f t="shared" si="52"/>
        <v>47391</v>
      </c>
    </row>
    <row r="90" spans="1:37">
      <c r="A90" s="49" t="s">
        <v>220</v>
      </c>
      <c r="B90" s="49"/>
      <c r="C90" s="49"/>
      <c r="D90" s="49"/>
      <c r="E90" s="50">
        <f>$B$3</f>
        <v>0</v>
      </c>
      <c r="F90" s="50">
        <f t="shared" ref="F90:AK90" si="53">$B$3</f>
        <v>0</v>
      </c>
      <c r="G90" s="50">
        <f t="shared" si="53"/>
        <v>0</v>
      </c>
      <c r="H90" s="50">
        <f t="shared" si="53"/>
        <v>0</v>
      </c>
      <c r="I90" s="50">
        <f t="shared" si="53"/>
        <v>0</v>
      </c>
      <c r="J90" s="50">
        <f t="shared" si="53"/>
        <v>0</v>
      </c>
      <c r="K90" s="50">
        <f t="shared" si="53"/>
        <v>0</v>
      </c>
      <c r="L90" s="50">
        <f t="shared" si="53"/>
        <v>0</v>
      </c>
      <c r="M90" s="50">
        <f t="shared" si="53"/>
        <v>0</v>
      </c>
      <c r="N90" s="50">
        <f t="shared" si="53"/>
        <v>0</v>
      </c>
      <c r="O90" s="50">
        <f t="shared" si="53"/>
        <v>0</v>
      </c>
      <c r="P90" s="50">
        <f t="shared" si="53"/>
        <v>0</v>
      </c>
      <c r="Q90" s="50">
        <f t="shared" si="53"/>
        <v>0</v>
      </c>
      <c r="R90" s="50">
        <f t="shared" si="53"/>
        <v>0</v>
      </c>
      <c r="S90" s="50">
        <f t="shared" si="53"/>
        <v>0</v>
      </c>
      <c r="T90" s="50">
        <f t="shared" si="53"/>
        <v>0</v>
      </c>
      <c r="U90" s="50">
        <f t="shared" si="53"/>
        <v>0</v>
      </c>
      <c r="V90" s="50">
        <f t="shared" si="53"/>
        <v>0</v>
      </c>
      <c r="W90" s="50">
        <f t="shared" si="53"/>
        <v>0</v>
      </c>
      <c r="X90" s="50">
        <f t="shared" si="53"/>
        <v>0</v>
      </c>
      <c r="Y90" s="50">
        <f t="shared" si="53"/>
        <v>0</v>
      </c>
      <c r="Z90" s="50">
        <f t="shared" si="53"/>
        <v>0</v>
      </c>
      <c r="AA90" s="50">
        <f t="shared" si="53"/>
        <v>0</v>
      </c>
      <c r="AB90" s="50">
        <f t="shared" si="53"/>
        <v>0</v>
      </c>
      <c r="AC90" s="50">
        <f t="shared" si="53"/>
        <v>0</v>
      </c>
      <c r="AD90" s="50">
        <f t="shared" si="53"/>
        <v>0</v>
      </c>
      <c r="AE90" s="50">
        <f t="shared" si="53"/>
        <v>0</v>
      </c>
      <c r="AF90" s="50">
        <f t="shared" si="53"/>
        <v>0</v>
      </c>
      <c r="AG90" s="50">
        <f t="shared" si="53"/>
        <v>0</v>
      </c>
      <c r="AH90" s="50">
        <f t="shared" si="53"/>
        <v>0</v>
      </c>
      <c r="AI90" s="50">
        <f t="shared" si="53"/>
        <v>0</v>
      </c>
      <c r="AJ90" s="50">
        <f t="shared" si="53"/>
        <v>0</v>
      </c>
      <c r="AK90" s="50">
        <f t="shared" si="53"/>
        <v>0</v>
      </c>
    </row>
    <row r="91" spans="1:37">
      <c r="A91" s="51" t="s">
        <v>234</v>
      </c>
      <c r="B91" s="51"/>
      <c r="C91" s="51"/>
      <c r="D91" s="51"/>
      <c r="E91" s="51" t="e">
        <f>IF((AND(E87&gt;$D$5,E87&lt;=$D$6)),E87-$D$5,0)</f>
        <v>#REF!</v>
      </c>
      <c r="F91" s="51" t="e">
        <f t="shared" ref="F91:AH91" si="54">IF((AND(F87&gt;$D$5,F87&lt;=$D$6)),F87-$D$5,0)</f>
        <v>#REF!</v>
      </c>
      <c r="G91" s="51" t="e">
        <f t="shared" si="54"/>
        <v>#REF!</v>
      </c>
      <c r="H91" s="51" t="e">
        <f t="shared" si="54"/>
        <v>#REF!</v>
      </c>
      <c r="I91" s="51" t="e">
        <f t="shared" si="54"/>
        <v>#REF!</v>
      </c>
      <c r="J91" s="51" t="e">
        <f t="shared" si="54"/>
        <v>#REF!</v>
      </c>
      <c r="K91" s="51" t="e">
        <f t="shared" si="54"/>
        <v>#REF!</v>
      </c>
      <c r="L91" s="51" t="e">
        <f t="shared" si="54"/>
        <v>#REF!</v>
      </c>
      <c r="M91" s="51" t="e">
        <f t="shared" si="54"/>
        <v>#REF!</v>
      </c>
      <c r="N91" s="51" t="e">
        <f t="shared" si="54"/>
        <v>#REF!</v>
      </c>
      <c r="O91" s="51" t="e">
        <f t="shared" si="54"/>
        <v>#REF!</v>
      </c>
      <c r="P91" s="51" t="e">
        <f t="shared" si="54"/>
        <v>#REF!</v>
      </c>
      <c r="Q91" s="51" t="e">
        <f t="shared" si="54"/>
        <v>#REF!</v>
      </c>
      <c r="R91" s="51" t="e">
        <f t="shared" si="54"/>
        <v>#REF!</v>
      </c>
      <c r="S91" s="51" t="e">
        <f t="shared" si="54"/>
        <v>#REF!</v>
      </c>
      <c r="T91" s="51" t="e">
        <f t="shared" si="54"/>
        <v>#REF!</v>
      </c>
      <c r="U91" s="51" t="e">
        <f t="shared" si="54"/>
        <v>#REF!</v>
      </c>
      <c r="V91" s="51" t="e">
        <f t="shared" si="54"/>
        <v>#REF!</v>
      </c>
      <c r="W91" s="51" t="e">
        <f t="shared" si="54"/>
        <v>#REF!</v>
      </c>
      <c r="X91" s="51" t="e">
        <f t="shared" si="54"/>
        <v>#REF!</v>
      </c>
      <c r="Y91" s="51" t="e">
        <f t="shared" si="54"/>
        <v>#REF!</v>
      </c>
      <c r="Z91" s="51" t="e">
        <f t="shared" si="54"/>
        <v>#REF!</v>
      </c>
      <c r="AA91" s="51" t="e">
        <f t="shared" si="54"/>
        <v>#REF!</v>
      </c>
      <c r="AB91" s="51" t="e">
        <f t="shared" si="54"/>
        <v>#REF!</v>
      </c>
      <c r="AC91" s="51" t="e">
        <f t="shared" si="54"/>
        <v>#REF!</v>
      </c>
      <c r="AD91" s="51" t="e">
        <f t="shared" si="54"/>
        <v>#REF!</v>
      </c>
      <c r="AE91" s="51" t="e">
        <f t="shared" si="54"/>
        <v>#REF!</v>
      </c>
      <c r="AF91" s="51" t="e">
        <f t="shared" si="54"/>
        <v>#REF!</v>
      </c>
      <c r="AG91" s="51" t="e">
        <f t="shared" si="54"/>
        <v>#REF!</v>
      </c>
      <c r="AH91" s="51" t="e">
        <f t="shared" si="54"/>
        <v>#REF!</v>
      </c>
    </row>
    <row r="92" spans="1:37">
      <c r="AI92" s="33" t="str">
        <f>TEXT($B$5,"m/d/yyyy")</f>
        <v>10/1/2024</v>
      </c>
      <c r="AJ92" s="33" t="str">
        <f>TEXT($B$6,"m/d/yyyy")</f>
        <v>10/1/2024</v>
      </c>
      <c r="AK92" s="33" t="str">
        <f>TEXT($B$6,"m/d/yyyy")</f>
        <v>10/1/2024</v>
      </c>
    </row>
    <row r="93" spans="1:37">
      <c r="AI93" s="33" t="str">
        <f>TEXT($C$5,"m/d/yyyy")</f>
        <v>6/30/2029</v>
      </c>
      <c r="AJ93" s="33" t="str">
        <f t="shared" ref="AJ93:AK93" si="55">TEXT($C$5,"m/d/yyyy")</f>
        <v>6/30/2029</v>
      </c>
      <c r="AK93" s="33" t="str">
        <f t="shared" si="55"/>
        <v>6/30/2029</v>
      </c>
    </row>
  </sheetData>
  <sheetProtection formatCells="0" formatColumns="0" formatRows="0" insertHyperlinks="0" sort="0" autoFilter="0" pivotTables="0"/>
  <mergeCells count="80">
    <mergeCell ref="A72:B72"/>
    <mergeCell ref="C72:D72"/>
    <mergeCell ref="A58:D58"/>
    <mergeCell ref="A59:D59"/>
    <mergeCell ref="A60:D60"/>
    <mergeCell ref="A61:D61"/>
    <mergeCell ref="A62:D62"/>
    <mergeCell ref="A63:D63"/>
    <mergeCell ref="B67:D67"/>
    <mergeCell ref="B68:D68"/>
    <mergeCell ref="B69:D69"/>
    <mergeCell ref="B70:D70"/>
    <mergeCell ref="A71:C71"/>
    <mergeCell ref="A57:D57"/>
    <mergeCell ref="A46:D46"/>
    <mergeCell ref="A47:D47"/>
    <mergeCell ref="A48:D48"/>
    <mergeCell ref="A49:D49"/>
    <mergeCell ref="A50:D50"/>
    <mergeCell ref="A51:D51"/>
    <mergeCell ref="A52:D52"/>
    <mergeCell ref="A53:D53"/>
    <mergeCell ref="A54:D54"/>
    <mergeCell ref="A55:D55"/>
    <mergeCell ref="A56:D56"/>
    <mergeCell ref="A45:D45"/>
    <mergeCell ref="A34:D34"/>
    <mergeCell ref="A35:D35"/>
    <mergeCell ref="A36:D36"/>
    <mergeCell ref="A37:D37"/>
    <mergeCell ref="A38:D38"/>
    <mergeCell ref="A39:D39"/>
    <mergeCell ref="A40:D40"/>
    <mergeCell ref="A41:D41"/>
    <mergeCell ref="A42:D42"/>
    <mergeCell ref="A43:D43"/>
    <mergeCell ref="A44:D44"/>
    <mergeCell ref="A33:D33"/>
    <mergeCell ref="A22:D22"/>
    <mergeCell ref="A23:D23"/>
    <mergeCell ref="A24:D24"/>
    <mergeCell ref="A25:D25"/>
    <mergeCell ref="A26:D26"/>
    <mergeCell ref="A27:D27"/>
    <mergeCell ref="A28:D28"/>
    <mergeCell ref="A29:D29"/>
    <mergeCell ref="A30:D30"/>
    <mergeCell ref="A31:D31"/>
    <mergeCell ref="A32:D32"/>
    <mergeCell ref="T17:V17"/>
    <mergeCell ref="W17:Y17"/>
    <mergeCell ref="Z17:AB17"/>
    <mergeCell ref="AC17:AE17"/>
    <mergeCell ref="AF17:AH17"/>
    <mergeCell ref="H18:J18"/>
    <mergeCell ref="K18:M18"/>
    <mergeCell ref="N18:P18"/>
    <mergeCell ref="Q18:S18"/>
    <mergeCell ref="AI18:AK18"/>
    <mergeCell ref="T18:V18"/>
    <mergeCell ref="W18:Y18"/>
    <mergeCell ref="Z18:AB18"/>
    <mergeCell ref="AC18:AE18"/>
    <mergeCell ref="AF18:AH18"/>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s>
  <conditionalFormatting sqref="B7:B9 B11:B12">
    <cfRule type="containsBlanks" dxfId="57" priority="18">
      <formula>LEN(TRIM(B7))=0</formula>
    </cfRule>
  </conditionalFormatting>
  <conditionalFormatting sqref="B16">
    <cfRule type="containsBlanks" dxfId="56" priority="17">
      <formula>LEN(TRIM(B16))=0</formula>
    </cfRule>
  </conditionalFormatting>
  <conditionalFormatting sqref="B15:C15">
    <cfRule type="cellIs" dxfId="55" priority="12" operator="lessThan">
      <formula>0</formula>
    </cfRule>
  </conditionalFormatting>
  <conditionalFormatting sqref="B10:D10">
    <cfRule type="cellIs" dxfId="54" priority="5" operator="equal">
      <formula>"New Agreement"</formula>
    </cfRule>
    <cfRule type="cellIs" dxfId="53" priority="6" stopIfTrue="1" operator="equal">
      <formula>"Amendment"</formula>
    </cfRule>
    <cfRule type="cellIs" dxfId="52" priority="7" operator="equal">
      <formula>"Modification"</formula>
    </cfRule>
    <cfRule type="cellIs" dxfId="51" priority="8" operator="equal">
      <formula>"Revision"</formula>
    </cfRule>
    <cfRule type="containsBlanks" dxfId="50" priority="9">
      <formula>LEN(TRIM(B10))=0</formula>
    </cfRule>
  </conditionalFormatting>
  <conditionalFormatting sqref="E26 G26:H26 J26:K26 M26:N26 P26:Q26 S26:T26 V26:W26 Y26:Z26 AB26:AC26 AE26:AF26 AH26">
    <cfRule type="containsBlanks" dxfId="49" priority="16">
      <formula>LEN(TRIM(E26))=0</formula>
    </cfRule>
  </conditionalFormatting>
  <conditionalFormatting sqref="E30 G30:H30 J30:K30 M30:N30 P30:Q30 S30:T30 V30:W30 Y30:Z30 AB30:AC30 AE30:AF30 AH30">
    <cfRule type="containsBlanks" dxfId="48" priority="14">
      <formula>LEN(TRIM(E30))=0</formula>
    </cfRule>
  </conditionalFormatting>
  <conditionalFormatting sqref="E18:AH22">
    <cfRule type="expression" dxfId="47" priority="2">
      <formula>E$87&gt;$D$6</formula>
    </cfRule>
  </conditionalFormatting>
  <conditionalFormatting sqref="E20:AH53">
    <cfRule type="expression" dxfId="46" priority="1">
      <formula>E$90&gt;E$89</formula>
    </cfRule>
  </conditionalFormatting>
  <conditionalFormatting sqref="E23:AH63">
    <cfRule type="expression" dxfId="45" priority="23">
      <formula>E$87&gt;$D$6</formula>
    </cfRule>
  </conditionalFormatting>
  <conditionalFormatting sqref="E30:AH30">
    <cfRule type="expression" dxfId="44" priority="13">
      <formula>COUNTIF($A$34:$D$53,"*HUD*")=0</formula>
    </cfRule>
  </conditionalFormatting>
  <conditionalFormatting sqref="E54:AH63">
    <cfRule type="expression" dxfId="43" priority="22">
      <formula>E$90&gt;E$89</formula>
    </cfRule>
  </conditionalFormatting>
  <conditionalFormatting sqref="E63:AK63">
    <cfRule type="cellIs" dxfId="42" priority="19" operator="notBetween">
      <formula>-2</formula>
      <formula>2</formula>
    </cfRule>
  </conditionalFormatting>
  <conditionalFormatting sqref="F21 I21 L21 O21 F23:F25 I23:I25 L23:L25 O23:O25 R23:R25 U23:U25 X23:X25 AA23:AA25 AD23:AD25 AG23:AG25 AJ23:AJ25 AJ28:AJ61">
    <cfRule type="cellIs" dxfId="41" priority="21" operator="notEqual">
      <formula>0</formula>
    </cfRule>
  </conditionalFormatting>
  <conditionalFormatting sqref="F28:F62 I28:I62 L28:L62 O28:O62 R28:R62 U28:U62 X28:X62 AA28:AA62 AD28:AD62 AG28:AG62">
    <cfRule type="cellIs" dxfId="40" priority="15" operator="notEqual">
      <formula>0</formula>
    </cfRule>
  </conditionalFormatting>
  <conditionalFormatting sqref="Q32:Q33">
    <cfRule type="cellIs" dxfId="39" priority="3" operator="notEqual">
      <formula>0</formula>
    </cfRule>
  </conditionalFormatting>
  <conditionalFormatting sqref="Q54:Q55">
    <cfRule type="cellIs" dxfId="38" priority="4" operator="notEqual">
      <formula>0</formula>
    </cfRule>
  </conditionalFormatting>
  <conditionalFormatting sqref="AJ62:AJ63 F63 I63 L63 O63 R63 U63 X63 AA63 AD63 AG63">
    <cfRule type="cellIs" dxfId="37"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05CDA0A-FE42-447E-AF90-23EF4081FE2A}">
          <x14:formula1>
            <xm:f>'Dropdown Lists'!$C$2:$C$6</xm:f>
          </x14:formula1>
          <xm:sqref>B10:D10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2E43-4E4E-4880-98A0-34CE577BB1D0}">
  <sheetPr>
    <tabColor rgb="FFCC9900"/>
    <pageSetUpPr fitToPage="1"/>
  </sheetPr>
  <dimension ref="A1:DH566"/>
  <sheetViews>
    <sheetView showGridLines="0" showZeros="0" zoomScale="85" zoomScaleNormal="85" workbookViewId="0">
      <pane xSplit="2" ySplit="9" topLeftCell="C10" activePane="bottomRight" state="frozen"/>
      <selection pane="topRight" activeCell="C9" sqref="C9:I9"/>
      <selection pane="bottomLeft" activeCell="C9" sqref="C9:I9"/>
      <selection pane="bottomRight" activeCell="C9" sqref="C9:I9"/>
    </sheetView>
  </sheetViews>
  <sheetFormatPr defaultColWidth="17.7265625" defaultRowHeight="15.5" outlineLevelCol="1"/>
  <cols>
    <col min="1" max="1" width="17.7265625" style="251" customWidth="1"/>
    <col min="2" max="2" width="44.453125" style="293" customWidth="1"/>
    <col min="3" max="3" width="14.7265625" style="251" customWidth="1" outlineLevel="1"/>
    <col min="4" max="5" width="11" style="251" customWidth="1" outlineLevel="1"/>
    <col min="6" max="6" width="11" style="251" customWidth="1"/>
    <col min="7" max="7" width="15.7265625" style="251" customWidth="1" outlineLevel="1"/>
    <col min="8" max="8" width="15.7265625" style="292" customWidth="1" outlineLevel="1"/>
    <col min="9" max="9" width="15.7265625" style="251" customWidth="1"/>
    <col min="10" max="10" width="15.7265625" style="251" customWidth="1" outlineLevel="1"/>
    <col min="11" max="12" width="11" style="251" customWidth="1" outlineLevel="1"/>
    <col min="13" max="13" width="11" style="251" customWidth="1"/>
    <col min="14" max="14" width="15.7265625" style="251" customWidth="1" outlineLevel="1"/>
    <col min="15" max="15" width="15.7265625" style="292" customWidth="1" outlineLevel="1"/>
    <col min="16" max="16" width="15.7265625" style="251" customWidth="1"/>
    <col min="17" max="17" width="15.7265625" style="251" customWidth="1" outlineLevel="1"/>
    <col min="18" max="19" width="11" style="251" customWidth="1" outlineLevel="1"/>
    <col min="20" max="20" width="11" style="251" customWidth="1"/>
    <col min="21" max="21" width="15.7265625" style="251" customWidth="1" outlineLevel="1"/>
    <col min="22" max="22" width="15.7265625" style="292" customWidth="1" outlineLevel="1"/>
    <col min="23" max="23" width="15.7265625" style="251" customWidth="1"/>
    <col min="24" max="24" width="15.7265625" style="251" customWidth="1" outlineLevel="1"/>
    <col min="25" max="26" width="11" style="251" customWidth="1" outlineLevel="1"/>
    <col min="27" max="27" width="11" style="251" customWidth="1"/>
    <col min="28" max="28" width="15.7265625" style="251" customWidth="1" outlineLevel="1"/>
    <col min="29" max="29" width="15.7265625" style="292" customWidth="1" outlineLevel="1"/>
    <col min="30" max="30" width="15.7265625" style="251" customWidth="1"/>
    <col min="31" max="31" width="15.7265625" style="251" customWidth="1" outlineLevel="1"/>
    <col min="32" max="33" width="11" style="251" customWidth="1" outlineLevel="1"/>
    <col min="34" max="34" width="11" style="251" customWidth="1"/>
    <col min="35" max="35" width="15.7265625" style="251" customWidth="1" outlineLevel="1"/>
    <col min="36" max="36" width="15.7265625" style="292" customWidth="1" outlineLevel="1"/>
    <col min="37" max="37" width="15.7265625" style="251" customWidth="1"/>
    <col min="38" max="38" width="15.7265625" style="251" customWidth="1" outlineLevel="1"/>
    <col min="39" max="40" width="11" style="251" customWidth="1" outlineLevel="1"/>
    <col min="41" max="41" width="11" style="251" customWidth="1"/>
    <col min="42" max="42" width="15.7265625" style="251" customWidth="1" outlineLevel="1"/>
    <col min="43" max="43" width="15.7265625" style="292" customWidth="1" outlineLevel="1"/>
    <col min="44" max="44" width="15.7265625" style="251" customWidth="1"/>
    <col min="45" max="45" width="15.7265625" style="251" customWidth="1" outlineLevel="1"/>
    <col min="46" max="47" width="11" style="251" customWidth="1" outlineLevel="1"/>
    <col min="48" max="48" width="11" style="251" customWidth="1"/>
    <col min="49" max="49" width="15.7265625" style="251" customWidth="1" outlineLevel="1"/>
    <col min="50" max="50" width="15.7265625" style="292" customWidth="1" outlineLevel="1"/>
    <col min="51" max="51" width="15.7265625" style="251" customWidth="1"/>
    <col min="52" max="52" width="15.7265625" style="251" customWidth="1" outlineLevel="1"/>
    <col min="53" max="54" width="11" style="251" customWidth="1" outlineLevel="1"/>
    <col min="55" max="55" width="11" style="251" customWidth="1"/>
    <col min="56" max="56" width="15.7265625" style="251" customWidth="1" outlineLevel="1"/>
    <col min="57" max="57" width="15.7265625" style="292" customWidth="1" outlineLevel="1"/>
    <col min="58" max="58" width="15.7265625" style="251" customWidth="1"/>
    <col min="59" max="59" width="15.7265625" style="251" customWidth="1" outlineLevel="1"/>
    <col min="60" max="61" width="11" style="251" customWidth="1" outlineLevel="1"/>
    <col min="62" max="62" width="11" style="251" customWidth="1"/>
    <col min="63" max="63" width="15.7265625" style="251" customWidth="1" outlineLevel="1"/>
    <col min="64" max="64" width="15.7265625" style="292" customWidth="1" outlineLevel="1"/>
    <col min="65" max="65" width="15.7265625" style="251" customWidth="1"/>
    <col min="66" max="66" width="15.7265625" style="56" customWidth="1" outlineLevel="1"/>
    <col min="67" max="67" width="12.54296875" style="56" customWidth="1" outlineLevel="1"/>
    <col min="68" max="68" width="9.7265625" style="66" customWidth="1" outlineLevel="1"/>
    <col min="69" max="69" width="10.26953125" style="251" customWidth="1"/>
    <col min="70" max="71" width="17.7265625" style="251" customWidth="1" outlineLevel="1"/>
    <col min="72" max="72" width="17.7265625" style="251" customWidth="1"/>
    <col min="73" max="74" width="17.7265625" style="251" customWidth="1" outlineLevel="1"/>
    <col min="75" max="105" width="17.7265625" style="251" customWidth="1"/>
    <col min="106" max="16384" width="17.7265625" style="251"/>
  </cols>
  <sheetData>
    <row r="1" spans="1:112" s="56" customFormat="1">
      <c r="A1" s="63" t="str">
        <f>'Summary (10)'!A1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(10)'!B3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(10)'!A7</f>
        <v>Provider Name</v>
      </c>
      <c r="B4" s="579">
        <f>'Summary (10)'!B7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(10)'!A8</f>
        <v>Program</v>
      </c>
      <c r="B5" s="579" t="str">
        <f>'Summary (10)'!B8</f>
        <v>RFQ #144 TAY Site at 42 Otis</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(10)'!A9</f>
        <v>F$P Contract ID#</v>
      </c>
      <c r="B6" s="507" t="e">
        <f>'Summary (10)'!B9</f>
        <v>#REF!</v>
      </c>
      <c r="BN6" s="1588"/>
      <c r="BO6" s="1588"/>
      <c r="BP6" s="1588"/>
    </row>
    <row r="7" spans="1:112" s="70" customFormat="1">
      <c r="A7" s="229" t="s">
        <v>283</v>
      </c>
      <c r="B7" s="647">
        <f>'Summary (10)'!B12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 thickBot="1">
      <c r="A9" s="251"/>
      <c r="B9" s="134"/>
      <c r="C9" s="1589" t="e">
        <f>'Summary (10)'!H17</f>
        <v>#REF!</v>
      </c>
      <c r="D9" s="1589"/>
      <c r="E9" s="1589"/>
      <c r="F9" s="1589"/>
      <c r="G9" s="1589"/>
      <c r="H9" s="1589"/>
      <c r="I9" s="1589"/>
      <c r="J9" s="1589" t="e">
        <f>'Summary (10)'!K17</f>
        <v>#REF!</v>
      </c>
      <c r="K9" s="1589"/>
      <c r="L9" s="1589"/>
      <c r="M9" s="1589"/>
      <c r="N9" s="1589"/>
      <c r="O9" s="1589"/>
      <c r="P9" s="1589"/>
      <c r="Q9" s="1589" t="e">
        <f>'Summary (10)'!N17</f>
        <v>#REF!</v>
      </c>
      <c r="R9" s="1589"/>
      <c r="S9" s="1589"/>
      <c r="T9" s="1589"/>
      <c r="U9" s="1589"/>
      <c r="V9" s="1589"/>
      <c r="W9" s="1589"/>
      <c r="X9" s="1589" t="e">
        <f>'Summary (10)'!Q17</f>
        <v>#REF!</v>
      </c>
      <c r="Y9" s="1589"/>
      <c r="Z9" s="1589"/>
      <c r="AA9" s="1589"/>
      <c r="AB9" s="1589"/>
      <c r="AC9" s="1589"/>
      <c r="AD9" s="1589"/>
      <c r="AE9" s="1589" t="e">
        <f>'Summary (10)'!T17</f>
        <v>#REF!</v>
      </c>
      <c r="AF9" s="1589"/>
      <c r="AG9" s="1589"/>
      <c r="AH9" s="1589"/>
      <c r="AI9" s="1589"/>
      <c r="AJ9" s="1589"/>
      <c r="AK9" s="1589"/>
      <c r="AL9" s="1589" t="e">
        <f>'Summary (10)'!W17</f>
        <v>#REF!</v>
      </c>
      <c r="AM9" s="1589"/>
      <c r="AN9" s="1589"/>
      <c r="AO9" s="1589"/>
      <c r="AP9" s="1589"/>
      <c r="AQ9" s="1589"/>
      <c r="AR9" s="1589"/>
      <c r="AS9" s="1589" t="e">
        <f>'Summary (10)'!Z17</f>
        <v>#REF!</v>
      </c>
      <c r="AT9" s="1589"/>
      <c r="AU9" s="1589"/>
      <c r="AV9" s="1589"/>
      <c r="AW9" s="1589"/>
      <c r="AX9" s="1589"/>
      <c r="AY9" s="1589"/>
      <c r="AZ9" s="1589" t="e">
        <f>'Summary (10)'!AC17</f>
        <v>#REF!</v>
      </c>
      <c r="BA9" s="1589"/>
      <c r="BB9" s="1589"/>
      <c r="BC9" s="1589"/>
      <c r="BD9" s="1589"/>
      <c r="BE9" s="1589"/>
      <c r="BF9" s="1589"/>
      <c r="BG9" s="1589" t="e">
        <f>'Summary (10)'!AF17</f>
        <v>#REF!</v>
      </c>
      <c r="BH9" s="1589"/>
      <c r="BI9" s="1589"/>
      <c r="BJ9" s="1589"/>
      <c r="BK9" s="1589"/>
      <c r="BL9" s="1589"/>
      <c r="BM9" s="1589"/>
      <c r="BN9" s="1589">
        <f>'Summary (10)'!AM17</f>
        <v>0</v>
      </c>
      <c r="BO9" s="1589"/>
      <c r="BP9" s="1589"/>
      <c r="BQ9" s="1589"/>
      <c r="BR9" s="1589"/>
      <c r="BS9" s="1589"/>
      <c r="BT9" s="1589"/>
    </row>
    <row r="10" spans="1:112" ht="18" customHeight="1">
      <c r="A10" s="1392"/>
      <c r="B10" s="1393"/>
      <c r="C10" s="1410" t="s">
        <v>237</v>
      </c>
      <c r="D10" s="1411"/>
      <c r="E10" s="1411"/>
      <c r="F10" s="1411"/>
      <c r="G10" s="1411"/>
      <c r="H10" s="1411"/>
      <c r="I10" s="1412"/>
      <c r="J10" s="1380" t="s">
        <v>238</v>
      </c>
      <c r="K10" s="1381"/>
      <c r="L10" s="1381"/>
      <c r="M10" s="1381"/>
      <c r="N10" s="1381"/>
      <c r="O10" s="1381"/>
      <c r="P10" s="1382"/>
      <c r="Q10" s="1407" t="s">
        <v>239</v>
      </c>
      <c r="R10" s="1408"/>
      <c r="S10" s="1408"/>
      <c r="T10" s="1408"/>
      <c r="U10" s="1408"/>
      <c r="V10" s="1408"/>
      <c r="W10" s="1409"/>
      <c r="X10" s="1424" t="s">
        <v>240</v>
      </c>
      <c r="Y10" s="1425"/>
      <c r="Z10" s="1425"/>
      <c r="AA10" s="1425"/>
      <c r="AB10" s="1425"/>
      <c r="AC10" s="1425"/>
      <c r="AD10" s="1426"/>
      <c r="AE10" s="1427" t="s">
        <v>241</v>
      </c>
      <c r="AF10" s="1428"/>
      <c r="AG10" s="1428"/>
      <c r="AH10" s="1428"/>
      <c r="AI10" s="1428"/>
      <c r="AJ10" s="1428"/>
      <c r="AK10" s="1429"/>
      <c r="AL10" s="1495" t="s">
        <v>242</v>
      </c>
      <c r="AM10" s="1496"/>
      <c r="AN10" s="1496"/>
      <c r="AO10" s="1496"/>
      <c r="AP10" s="1496"/>
      <c r="AQ10" s="1496"/>
      <c r="AR10" s="1497"/>
      <c r="AS10" s="1498" t="s">
        <v>243</v>
      </c>
      <c r="AT10" s="1499"/>
      <c r="AU10" s="1499"/>
      <c r="AV10" s="1499"/>
      <c r="AW10" s="1499"/>
      <c r="AX10" s="1499"/>
      <c r="AY10" s="1500"/>
      <c r="AZ10" s="1501" t="s">
        <v>244</v>
      </c>
      <c r="BA10" s="1502"/>
      <c r="BB10" s="1502"/>
      <c r="BC10" s="1502"/>
      <c r="BD10" s="1502"/>
      <c r="BE10" s="1502"/>
      <c r="BF10" s="1503"/>
      <c r="BG10" s="1504" t="s">
        <v>245</v>
      </c>
      <c r="BH10" s="1505"/>
      <c r="BI10" s="1505"/>
      <c r="BJ10" s="1505"/>
      <c r="BK10" s="1505"/>
      <c r="BL10" s="1505"/>
      <c r="BM10" s="1506"/>
      <c r="BN10" s="1487" t="s">
        <v>246</v>
      </c>
      <c r="BO10" s="1488"/>
      <c r="BP10" s="1488"/>
      <c r="BQ10" s="1488"/>
      <c r="BR10" s="1488"/>
      <c r="BS10" s="1488"/>
      <c r="BT10" s="1488"/>
      <c r="BU10" s="1590" t="s">
        <v>259</v>
      </c>
      <c r="BV10" s="1591"/>
      <c r="BW10" s="1592"/>
    </row>
    <row r="11" spans="1:112" s="296" customFormat="1" ht="31.5" customHeight="1">
      <c r="A11" s="1394"/>
      <c r="B11" s="1395"/>
      <c r="C11" s="1374" t="s">
        <v>312</v>
      </c>
      <c r="D11" s="1375"/>
      <c r="E11" s="1368" t="s">
        <v>313</v>
      </c>
      <c r="F11" s="1369"/>
      <c r="G11" s="98" t="e">
        <f>'Summary (10)'!E19</f>
        <v>#REF!</v>
      </c>
      <c r="H11" s="316" t="e">
        <f>'Summary (10)'!F19</f>
        <v>#REF!</v>
      </c>
      <c r="I11" s="135" t="e">
        <f>'Summary (10)'!G19</f>
        <v>#REF!</v>
      </c>
      <c r="J11" s="1383" t="s">
        <v>312</v>
      </c>
      <c r="K11" s="1384"/>
      <c r="L11" s="1389" t="s">
        <v>313</v>
      </c>
      <c r="M11" s="1384"/>
      <c r="N11" s="99" t="e">
        <f>'Summary (10)'!H19</f>
        <v>#REF!</v>
      </c>
      <c r="O11" s="317" t="e">
        <f>'Summary (10)'!I19</f>
        <v>#REF!</v>
      </c>
      <c r="P11" s="142" t="e">
        <f>'Summary (10)'!J19</f>
        <v>#REF!</v>
      </c>
      <c r="Q11" s="1413" t="s">
        <v>312</v>
      </c>
      <c r="R11" s="1414"/>
      <c r="S11" s="1419" t="s">
        <v>313</v>
      </c>
      <c r="T11" s="1414"/>
      <c r="U11" s="100" t="e">
        <f>'Summary (10)'!K19</f>
        <v>#REF!</v>
      </c>
      <c r="V11" s="318" t="e">
        <f>'Summary (10)'!L19</f>
        <v>#REF!</v>
      </c>
      <c r="W11" s="145" t="e">
        <f>'Summary (10)'!M19</f>
        <v>#REF!</v>
      </c>
      <c r="X11" s="1362" t="s">
        <v>312</v>
      </c>
      <c r="Y11" s="1363"/>
      <c r="Z11" s="1404" t="s">
        <v>313</v>
      </c>
      <c r="AA11" s="1363"/>
      <c r="AB11" s="101" t="e">
        <f>'Summary (10)'!N19</f>
        <v>#REF!</v>
      </c>
      <c r="AC11" s="319" t="e">
        <f>'Summary (10)'!O19</f>
        <v>#REF!</v>
      </c>
      <c r="AD11" s="148" t="e">
        <f>'Summary (10)'!P19</f>
        <v>#REF!</v>
      </c>
      <c r="AE11" s="1430" t="s">
        <v>312</v>
      </c>
      <c r="AF11" s="1431"/>
      <c r="AG11" s="1436" t="s">
        <v>313</v>
      </c>
      <c r="AH11" s="1431"/>
      <c r="AI11" s="821" t="e">
        <f>'Summary (10)'!Q19</f>
        <v>#REF!</v>
      </c>
      <c r="AJ11" s="320" t="e">
        <f>'Summary (10)'!R19</f>
        <v>#REF!</v>
      </c>
      <c r="AK11" s="151" t="e">
        <f>'Summary (10)'!S19</f>
        <v>#REF!</v>
      </c>
      <c r="AL11" s="1509" t="s">
        <v>312</v>
      </c>
      <c r="AM11" s="1510"/>
      <c r="AN11" s="1524" t="s">
        <v>313</v>
      </c>
      <c r="AO11" s="1510"/>
      <c r="AP11" s="820" t="e">
        <f>'Summary (10)'!T19</f>
        <v>#REF!</v>
      </c>
      <c r="AQ11" s="321" t="e">
        <f>'Summary (10)'!U19</f>
        <v>#REF!</v>
      </c>
      <c r="AR11" s="154" t="e">
        <f>'Summary (10)'!V19</f>
        <v>#REF!</v>
      </c>
      <c r="AS11" s="1527" t="s">
        <v>312</v>
      </c>
      <c r="AT11" s="1528"/>
      <c r="AU11" s="1533" t="s">
        <v>313</v>
      </c>
      <c r="AV11" s="1528"/>
      <c r="AW11" s="818" t="e">
        <f>'Summary (10)'!W19</f>
        <v>#REF!</v>
      </c>
      <c r="AX11" s="322" t="e">
        <f>'Summary (10)'!X19</f>
        <v>#REF!</v>
      </c>
      <c r="AY11" s="157" t="e">
        <f>'Summary (10)'!Y19</f>
        <v>#REF!</v>
      </c>
      <c r="AZ11" s="1536" t="s">
        <v>312</v>
      </c>
      <c r="BA11" s="1537"/>
      <c r="BB11" s="1542" t="s">
        <v>313</v>
      </c>
      <c r="BC11" s="1537"/>
      <c r="BD11" s="823" t="e">
        <f>'Summary (10)'!Z19</f>
        <v>#REF!</v>
      </c>
      <c r="BE11" s="323" t="e">
        <f>'Summary (10)'!AA19</f>
        <v>#REF!</v>
      </c>
      <c r="BF11" s="160" t="e">
        <f>'Summary (10)'!AB19</f>
        <v>#REF!</v>
      </c>
      <c r="BG11" s="1545" t="s">
        <v>312</v>
      </c>
      <c r="BH11" s="1490"/>
      <c r="BI11" s="1489" t="s">
        <v>313</v>
      </c>
      <c r="BJ11" s="1490"/>
      <c r="BK11" s="824" t="e">
        <f>'Summary (10)'!AC19</f>
        <v>#REF!</v>
      </c>
      <c r="BL11" s="324" t="e">
        <f>'Summary (10)'!AD19</f>
        <v>#REF!</v>
      </c>
      <c r="BM11" s="163" t="e">
        <f>'Summary (10)'!AE19</f>
        <v>#REF!</v>
      </c>
      <c r="BN11" s="1515" t="s">
        <v>312</v>
      </c>
      <c r="BO11" s="1516"/>
      <c r="BP11" s="1521" t="s">
        <v>313</v>
      </c>
      <c r="BQ11" s="1516"/>
      <c r="BR11" s="110" t="e">
        <f>'Summary (10)'!AF19</f>
        <v>#REF!</v>
      </c>
      <c r="BS11" s="325" t="e">
        <f>'Summary (10)'!AG19</f>
        <v>#REF!</v>
      </c>
      <c r="BT11" s="692" t="e">
        <f>'Summary (10)'!AH19</f>
        <v>#REF!</v>
      </c>
      <c r="BU11" s="670" t="str">
        <f>'Summary (10)'!AI19</f>
        <v>10/1/2024 - 6/30/2029</v>
      </c>
      <c r="BV11" s="695" t="str">
        <f>'Summary (10)'!AJ19</f>
        <v>10/1/2024 - 6/30/2029</v>
      </c>
      <c r="BW11" s="696" t="str">
        <f>'Summary (10)'!AK19</f>
        <v>10/1/2024 - 6/30/2029</v>
      </c>
    </row>
    <row r="12" spans="1:112" s="296" customFormat="1">
      <c r="A12" s="1394"/>
      <c r="B12" s="1395"/>
      <c r="C12" s="1376"/>
      <c r="D12" s="1377"/>
      <c r="E12" s="1370"/>
      <c r="F12" s="1371"/>
      <c r="G12" s="98" t="e">
        <f>'Summary (10)'!E20</f>
        <v>#REF!</v>
      </c>
      <c r="H12" s="316" t="e">
        <f>'Summary (10)'!F20</f>
        <v>#REF!</v>
      </c>
      <c r="I12" s="135" t="str">
        <f>'Summary (10)'!G20</f>
        <v>12 Months</v>
      </c>
      <c r="J12" s="1385"/>
      <c r="K12" s="1386"/>
      <c r="L12" s="1390"/>
      <c r="M12" s="1386"/>
      <c r="N12" s="99" t="e">
        <f>'Summary (10)'!H20</f>
        <v>#REF!</v>
      </c>
      <c r="O12" s="317" t="e">
        <f>'Summary (10)'!I20</f>
        <v>#REF!</v>
      </c>
      <c r="P12" s="142" t="str">
        <f>'Summary (10)'!J20</f>
        <v>12 Months</v>
      </c>
      <c r="Q12" s="1415"/>
      <c r="R12" s="1416"/>
      <c r="S12" s="1420"/>
      <c r="T12" s="1416"/>
      <c r="U12" s="100" t="e">
        <f>'Summary (10)'!K20</f>
        <v>#REF!</v>
      </c>
      <c r="V12" s="318" t="e">
        <f>'Summary (10)'!L20</f>
        <v>#REF!</v>
      </c>
      <c r="W12" s="145" t="str">
        <f>'Summary (10)'!M20</f>
        <v>12 Months</v>
      </c>
      <c r="X12" s="1364"/>
      <c r="Y12" s="1365"/>
      <c r="Z12" s="1405"/>
      <c r="AA12" s="1365"/>
      <c r="AB12" s="101" t="e">
        <f>'Summary (10)'!N20</f>
        <v>#REF!</v>
      </c>
      <c r="AC12" s="319" t="e">
        <f>'Summary (10)'!O20</f>
        <v>#REF!</v>
      </c>
      <c r="AD12" s="148" t="str">
        <f>'Summary (10)'!P20</f>
        <v>12 Months</v>
      </c>
      <c r="AE12" s="1432"/>
      <c r="AF12" s="1433"/>
      <c r="AG12" s="1437"/>
      <c r="AH12" s="1433"/>
      <c r="AI12" s="821" t="e">
        <f>'Summary (10)'!Q20</f>
        <v>#REF!</v>
      </c>
      <c r="AJ12" s="320" t="e">
        <f>'Summary (10)'!R20</f>
        <v>#REF!</v>
      </c>
      <c r="AK12" s="151" t="str">
        <f>'Summary (10)'!S20</f>
        <v>12 Months</v>
      </c>
      <c r="AL12" s="1511"/>
      <c r="AM12" s="1512"/>
      <c r="AN12" s="1525"/>
      <c r="AO12" s="1512"/>
      <c r="AP12" s="820" t="e">
        <f>'Summary (10)'!T20</f>
        <v>#REF!</v>
      </c>
      <c r="AQ12" s="321" t="e">
        <f>'Summary (10)'!U20</f>
        <v>#REF!</v>
      </c>
      <c r="AR12" s="154" t="e">
        <f>'Summary (10)'!V20</f>
        <v>#REF!</v>
      </c>
      <c r="AS12" s="1529"/>
      <c r="AT12" s="1530"/>
      <c r="AU12" s="1534"/>
      <c r="AV12" s="1530"/>
      <c r="AW12" s="818" t="e">
        <f>'Summary (10)'!W20</f>
        <v>#REF!</v>
      </c>
      <c r="AX12" s="322" t="e">
        <f>'Summary (10)'!X20</f>
        <v>#REF!</v>
      </c>
      <c r="AY12" s="157" t="e">
        <f>'Summary (10)'!Y20</f>
        <v>#REF!</v>
      </c>
      <c r="AZ12" s="1538"/>
      <c r="BA12" s="1539"/>
      <c r="BB12" s="1543"/>
      <c r="BC12" s="1539"/>
      <c r="BD12" s="823" t="e">
        <f>'Summary (10)'!Z20</f>
        <v>#REF!</v>
      </c>
      <c r="BE12" s="323" t="e">
        <f>'Summary (10)'!AA20</f>
        <v>#REF!</v>
      </c>
      <c r="BF12" s="160" t="e">
        <f>'Summary (10)'!AB20</f>
        <v>#REF!</v>
      </c>
      <c r="BG12" s="1546"/>
      <c r="BH12" s="1492"/>
      <c r="BI12" s="1491"/>
      <c r="BJ12" s="1492"/>
      <c r="BK12" s="824" t="e">
        <f>'Summary (10)'!AC20</f>
        <v>#REF!</v>
      </c>
      <c r="BL12" s="324" t="e">
        <f>'Summary (10)'!AD20</f>
        <v>#REF!</v>
      </c>
      <c r="BM12" s="163" t="e">
        <f>'Summary (10)'!AE20</f>
        <v>#REF!</v>
      </c>
      <c r="BN12" s="1517"/>
      <c r="BO12" s="1518"/>
      <c r="BP12" s="1522"/>
      <c r="BQ12" s="1518"/>
      <c r="BR12" s="110" t="e">
        <f>'Summary (10)'!AF20</f>
        <v>#REF!</v>
      </c>
      <c r="BS12" s="325" t="e">
        <f>'Summary (10)'!AG20</f>
        <v>#REF!</v>
      </c>
      <c r="BT12" s="692" t="e">
        <f>'Summary (10)'!AH20</f>
        <v>#REF!</v>
      </c>
      <c r="BU12" s="1593" t="e">
        <f>IF('Summary - SS'!#REF!="New Agreement","","Current")</f>
        <v>#REF!</v>
      </c>
      <c r="BV12" s="1595" t="e">
        <f>'Summary (9)'!AJ20</f>
        <v>#REF!</v>
      </c>
      <c r="BW12" s="1422" t="str">
        <f>'Summary (6)'!AK20</f>
        <v>New</v>
      </c>
    </row>
    <row r="13" spans="1:112" s="297" customFormat="1" ht="15.75" customHeight="1">
      <c r="A13" s="1394"/>
      <c r="B13" s="1395"/>
      <c r="C13" s="1378"/>
      <c r="D13" s="1379"/>
      <c r="E13" s="1372"/>
      <c r="F13" s="1373"/>
      <c r="G13" s="102" t="e">
        <f>IF('Summary - SS'!#REF!="New Agreement","","Current")</f>
        <v>#REF!</v>
      </c>
      <c r="H13" s="316" t="e">
        <f>'Summary (10)'!F21</f>
        <v>#REF!</v>
      </c>
      <c r="I13" s="136" t="str">
        <f>'Summary (10)'!G21</f>
        <v>New</v>
      </c>
      <c r="J13" s="1387"/>
      <c r="K13" s="1388"/>
      <c r="L13" s="1391"/>
      <c r="M13" s="1388"/>
      <c r="N13" s="103" t="e">
        <f>IF('Summary - SS'!#REF!="New Agreement","","Current")</f>
        <v>#REF!</v>
      </c>
      <c r="O13" s="317" t="e">
        <f>'Summary (10)'!I21</f>
        <v>#REF!</v>
      </c>
      <c r="P13" s="143" t="str">
        <f>'Summary (10)'!J21</f>
        <v>New</v>
      </c>
      <c r="Q13" s="1417"/>
      <c r="R13" s="1418"/>
      <c r="S13" s="1421"/>
      <c r="T13" s="1418"/>
      <c r="U13" s="104" t="e">
        <f>IF('Summary - SS'!#REF!="New Agreement","","Current")</f>
        <v>#REF!</v>
      </c>
      <c r="V13" s="318" t="e">
        <f>'Summary (10)'!L21</f>
        <v>#REF!</v>
      </c>
      <c r="W13" s="146" t="str">
        <f>'Summary (10)'!M21</f>
        <v>New</v>
      </c>
      <c r="X13" s="1366"/>
      <c r="Y13" s="1367"/>
      <c r="Z13" s="1406"/>
      <c r="AA13" s="1367"/>
      <c r="AB13" s="105" t="e">
        <f>IF('Summary - SS'!#REF!="New Agreement","","Current")</f>
        <v>#REF!</v>
      </c>
      <c r="AC13" s="326" t="e">
        <f>'Summary (10)'!O21</f>
        <v>#REF!</v>
      </c>
      <c r="AD13" s="149" t="str">
        <f>'Summary (10)'!P21</f>
        <v>New</v>
      </c>
      <c r="AE13" s="1434"/>
      <c r="AF13" s="1435"/>
      <c r="AG13" s="1438"/>
      <c r="AH13" s="1435"/>
      <c r="AI13" s="106" t="e">
        <f>IF('Summary - SS'!#REF!="New Agreement","","Current")</f>
        <v>#REF!</v>
      </c>
      <c r="AJ13" s="327" t="e">
        <f>'Summary (10)'!R21</f>
        <v>#REF!</v>
      </c>
      <c r="AK13" s="152" t="str">
        <f>'Summary (10)'!S21</f>
        <v>New</v>
      </c>
      <c r="AL13" s="1513"/>
      <c r="AM13" s="1514"/>
      <c r="AN13" s="1526"/>
      <c r="AO13" s="1514"/>
      <c r="AP13" s="111" t="e">
        <f>IF('Summary - SS'!#REF!="New Agreement","","Current")</f>
        <v>#REF!</v>
      </c>
      <c r="AQ13" s="328" t="e">
        <f>'Summary (10)'!U21</f>
        <v>#REF!</v>
      </c>
      <c r="AR13" s="155" t="str">
        <f>'Summary (10)'!V21</f>
        <v>New</v>
      </c>
      <c r="AS13" s="1531"/>
      <c r="AT13" s="1532"/>
      <c r="AU13" s="1535"/>
      <c r="AV13" s="1532"/>
      <c r="AW13" s="112" t="e">
        <f>IF('Summary - SS'!#REF!="New Agreement","","Current")</f>
        <v>#REF!</v>
      </c>
      <c r="AX13" s="329" t="e">
        <f>'Summary (10)'!X21</f>
        <v>#REF!</v>
      </c>
      <c r="AY13" s="158" t="str">
        <f>'Summary (10)'!Y21</f>
        <v>New</v>
      </c>
      <c r="AZ13" s="1540"/>
      <c r="BA13" s="1541"/>
      <c r="BB13" s="1544"/>
      <c r="BC13" s="1541"/>
      <c r="BD13" s="113" t="e">
        <f>IF('Summary - SS'!#REF!="New Agreement","","Current")</f>
        <v>#REF!</v>
      </c>
      <c r="BE13" s="330" t="e">
        <f>'Summary (10)'!AA21</f>
        <v>#REF!</v>
      </c>
      <c r="BF13" s="161" t="str">
        <f>'Summary (10)'!AB21</f>
        <v>New</v>
      </c>
      <c r="BG13" s="1547"/>
      <c r="BH13" s="1494"/>
      <c r="BI13" s="1493"/>
      <c r="BJ13" s="1494"/>
      <c r="BK13" s="114" t="e">
        <f>IF('Summary - SS'!#REF!="New Agreement","","Current")</f>
        <v>#REF!</v>
      </c>
      <c r="BL13" s="331" t="e">
        <f>'Summary (10)'!AD21</f>
        <v>#REF!</v>
      </c>
      <c r="BM13" s="164" t="str">
        <f>'Summary (10)'!AE21</f>
        <v>New</v>
      </c>
      <c r="BN13" s="1519"/>
      <c r="BO13" s="1520"/>
      <c r="BP13" s="1523"/>
      <c r="BQ13" s="1520"/>
      <c r="BR13" s="115" t="e">
        <f>IF('Summary - SS'!#REF!="New Agreement","","Current")</f>
        <v>#REF!</v>
      </c>
      <c r="BS13" s="332" t="e">
        <f>'Summary (10)'!AG21</f>
        <v>#REF!</v>
      </c>
      <c r="BT13" s="693" t="str">
        <f>'Summary (10)'!AH21</f>
        <v>New</v>
      </c>
      <c r="BU13" s="1594"/>
      <c r="BV13" s="1596"/>
      <c r="BW13" s="1423"/>
    </row>
    <row r="14" spans="1:112" s="297" customFormat="1" ht="62">
      <c r="A14" s="1396" t="s">
        <v>311</v>
      </c>
      <c r="B14" s="1397"/>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
        <v>384</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60"/>
      <c r="B15" s="1190"/>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60"/>
      <c r="B16" s="1190"/>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49999999999999" customHeight="1">
      <c r="A17" s="1360"/>
      <c r="B17" s="1190"/>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49999999999999" customHeight="1">
      <c r="A18" s="1360"/>
      <c r="B18" s="1190"/>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49999999999999" customHeight="1">
      <c r="A19" s="1360"/>
      <c r="B19" s="1190"/>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49999999999999" customHeight="1">
      <c r="A20" s="1360"/>
      <c r="B20" s="1190"/>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49999999999999" customHeight="1">
      <c r="A21" s="1360"/>
      <c r="B21" s="1190"/>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49999999999999" customHeight="1">
      <c r="A22" s="1360"/>
      <c r="B22" s="1190"/>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49999999999999" customHeight="1">
      <c r="A23" s="1360"/>
      <c r="B23" s="1190"/>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49999999999999" customHeight="1">
      <c r="A24" s="1360"/>
      <c r="B24" s="1190"/>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49999999999999" customHeight="1">
      <c r="A25" s="1360"/>
      <c r="B25" s="1190"/>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49999999999999" customHeight="1">
      <c r="A26" s="1360"/>
      <c r="B26" s="1190"/>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49999999999999" customHeight="1">
      <c r="A27" s="1360"/>
      <c r="B27" s="1190"/>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49999999999999" customHeight="1">
      <c r="A28" s="1360"/>
      <c r="B28" s="1190"/>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49999999999999" customHeight="1">
      <c r="A29" s="1360"/>
      <c r="B29" s="1190"/>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49999999999999" customHeight="1">
      <c r="A30" s="1360"/>
      <c r="B30" s="1190"/>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49999999999999" customHeight="1">
      <c r="A31" s="1360"/>
      <c r="B31" s="1190"/>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49999999999999" customHeight="1">
      <c r="A32" s="1360"/>
      <c r="B32" s="1190"/>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49999999999999" customHeight="1">
      <c r="A33" s="1360"/>
      <c r="B33" s="1190"/>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49999999999999" customHeight="1">
      <c r="A34" s="1360"/>
      <c r="B34" s="1190"/>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49999999999999" customHeight="1">
      <c r="A35" s="1360"/>
      <c r="B35" s="1190"/>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49999999999999" customHeight="1">
      <c r="A36" s="1360"/>
      <c r="B36" s="1190"/>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49999999999999" customHeight="1">
      <c r="A37" s="1360"/>
      <c r="B37" s="1190"/>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49999999999999" customHeight="1">
      <c r="A38" s="1360"/>
      <c r="B38" s="1190"/>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49999999999999" customHeight="1">
      <c r="A39" s="1360"/>
      <c r="B39" s="1190"/>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49999999999999" customHeight="1">
      <c r="A40" s="1360"/>
      <c r="B40" s="1190"/>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49999999999999" customHeight="1">
      <c r="A41" s="1360"/>
      <c r="B41" s="1190"/>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49999999999999" customHeight="1">
      <c r="A42" s="1360"/>
      <c r="B42" s="1190"/>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49999999999999" customHeight="1">
      <c r="A43" s="1360"/>
      <c r="B43" s="1190"/>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49999999999999" customHeight="1">
      <c r="A44" s="1360"/>
      <c r="B44" s="1190"/>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49999999999999" customHeight="1">
      <c r="A45" s="1360"/>
      <c r="B45" s="1190"/>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49999999999999" customHeight="1">
      <c r="A46" s="1360"/>
      <c r="B46" s="1190"/>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49999999999999" customHeight="1">
      <c r="A47" s="1360"/>
      <c r="B47" s="1190"/>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49999999999999" customHeight="1">
      <c r="A48" s="1360"/>
      <c r="B48" s="1190"/>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49999999999999" customHeight="1">
      <c r="A49" s="1360"/>
      <c r="B49" s="1190"/>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49999999999999" customHeight="1">
      <c r="A50" s="1360"/>
      <c r="B50" s="1190"/>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49999999999999" customHeight="1">
      <c r="A51" s="1360"/>
      <c r="B51" s="1190"/>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49999999999999" customHeight="1">
      <c r="A52" s="1360"/>
      <c r="B52" s="1190"/>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49999999999999" customHeight="1">
      <c r="A53" s="1360"/>
      <c r="B53" s="1190"/>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49999999999999" customHeight="1">
      <c r="A54" s="1360"/>
      <c r="B54" s="1190"/>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49999999999999" customHeight="1">
      <c r="A55" s="1360"/>
      <c r="B55" s="1190"/>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49999999999999" customHeight="1">
      <c r="A56" s="1360"/>
      <c r="B56" s="1190"/>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49999999999999" customHeight="1">
      <c r="A57" s="1360"/>
      <c r="B57" s="1190"/>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49999999999999" customHeight="1">
      <c r="A58" s="1441"/>
      <c r="B58" s="1442"/>
      <c r="C58" s="1401" t="s">
        <v>319</v>
      </c>
      <c r="D58" s="1402"/>
      <c r="E58" s="1402"/>
      <c r="F58" s="1403"/>
      <c r="G58" s="494">
        <f>ROUND(SUM(G15:G57),0)</f>
        <v>0</v>
      </c>
      <c r="H58" s="492">
        <f>ROUND(SUM(H15:H57),0)</f>
        <v>0</v>
      </c>
      <c r="I58" s="495">
        <f>ROUND(SUM(I15:I57),0)</f>
        <v>0</v>
      </c>
      <c r="J58" s="1401" t="s">
        <v>319</v>
      </c>
      <c r="K58" s="1402"/>
      <c r="L58" s="1402"/>
      <c r="M58" s="1403"/>
      <c r="N58" s="494">
        <f>ROUND(SUM(N15:N57),0)</f>
        <v>0</v>
      </c>
      <c r="O58" s="492">
        <f>ROUND(SUM(O15:O57),0)</f>
        <v>0</v>
      </c>
      <c r="P58" s="495">
        <f>ROUND(SUM(P15:P57),0)</f>
        <v>0</v>
      </c>
      <c r="Q58" s="1401" t="s">
        <v>319</v>
      </c>
      <c r="R58" s="1402"/>
      <c r="S58" s="1402"/>
      <c r="T58" s="1403"/>
      <c r="U58" s="494">
        <f>ROUND(SUM(U15:U57),0)</f>
        <v>0</v>
      </c>
      <c r="V58" s="492">
        <f>ROUND(SUM(V15:V57),0)</f>
        <v>0</v>
      </c>
      <c r="W58" s="495">
        <f>ROUND(SUM(W15:W57),0)</f>
        <v>0</v>
      </c>
      <c r="X58" s="1401" t="s">
        <v>319</v>
      </c>
      <c r="Y58" s="1402"/>
      <c r="Z58" s="1402"/>
      <c r="AA58" s="1403"/>
      <c r="AB58" s="494">
        <f>ROUND(SUM(AB15:AB57),0)</f>
        <v>0</v>
      </c>
      <c r="AC58" s="492">
        <f>ROUND(SUM(AC15:AC57),0)</f>
        <v>0</v>
      </c>
      <c r="AD58" s="495">
        <f>ROUND(SUM(AD15:AD57),0)</f>
        <v>0</v>
      </c>
      <c r="AE58" s="1401" t="s">
        <v>319</v>
      </c>
      <c r="AF58" s="1402"/>
      <c r="AG58" s="1402"/>
      <c r="AH58" s="1403"/>
      <c r="AI58" s="494">
        <f>ROUND(SUM(AI15:AI57),0)</f>
        <v>0</v>
      </c>
      <c r="AJ58" s="492">
        <f>ROUND(SUM(AJ15:AJ57),0)</f>
        <v>0</v>
      </c>
      <c r="AK58" s="495">
        <f>SUM(AK15:AK57)</f>
        <v>0</v>
      </c>
      <c r="AL58" s="1401" t="s">
        <v>319</v>
      </c>
      <c r="AM58" s="1402"/>
      <c r="AN58" s="1402"/>
      <c r="AO58" s="1403"/>
      <c r="AP58" s="494">
        <f>ROUND(SUM(AP15:AP57),0)</f>
        <v>0</v>
      </c>
      <c r="AQ58" s="492">
        <f>ROUND(SUM(AQ15:AQ57),0)</f>
        <v>0</v>
      </c>
      <c r="AR58" s="495">
        <f>ROUND(SUM(AR15:AR57),0)</f>
        <v>0</v>
      </c>
      <c r="AS58" s="1401" t="s">
        <v>319</v>
      </c>
      <c r="AT58" s="1402"/>
      <c r="AU58" s="1402"/>
      <c r="AV58" s="1403"/>
      <c r="AW58" s="494">
        <f>ROUND(SUM(AW15:AW57),0)</f>
        <v>0</v>
      </c>
      <c r="AX58" s="492">
        <f>ROUND(SUM(AX15:AX57),0)</f>
        <v>0</v>
      </c>
      <c r="AY58" s="495">
        <f>ROUND(SUM(AY15:AY57),0)</f>
        <v>0</v>
      </c>
      <c r="AZ58" s="1401" t="s">
        <v>319</v>
      </c>
      <c r="BA58" s="1402"/>
      <c r="BB58" s="1402"/>
      <c r="BC58" s="1403"/>
      <c r="BD58" s="494">
        <f>ROUND(SUM(BD15:BD57),0)</f>
        <v>0</v>
      </c>
      <c r="BE58" s="492">
        <f>ROUND(SUM(BE15:BE57),0)</f>
        <v>0</v>
      </c>
      <c r="BF58" s="495">
        <f>ROUND(SUM(BF15:BF57),0)</f>
        <v>0</v>
      </c>
      <c r="BG58" s="1401" t="s">
        <v>319</v>
      </c>
      <c r="BH58" s="1402"/>
      <c r="BI58" s="1402"/>
      <c r="BJ58" s="1403"/>
      <c r="BK58" s="494">
        <f>ROUND(SUM(BK15:BK57),0)</f>
        <v>0</v>
      </c>
      <c r="BL58" s="492">
        <f>ROUND(SUM(BL15:BL57),0)</f>
        <v>0</v>
      </c>
      <c r="BM58" s="495">
        <f>ROUND(SUM(BM15:BM57),0)</f>
        <v>0</v>
      </c>
      <c r="BN58" s="1401" t="s">
        <v>319</v>
      </c>
      <c r="BO58" s="1402"/>
      <c r="BP58" s="1402"/>
      <c r="BQ58" s="1403"/>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49999999999999" customHeight="1">
      <c r="A59" s="1443" t="s">
        <v>320</v>
      </c>
      <c r="B59" s="1444"/>
      <c r="C59" s="1399"/>
      <c r="D59" s="1399"/>
      <c r="E59" s="1400"/>
      <c r="F59" s="499">
        <f>SUM(F15:F57)</f>
        <v>0</v>
      </c>
      <c r="G59" s="714"/>
      <c r="H59" s="715"/>
      <c r="I59" s="716"/>
      <c r="J59" s="1398"/>
      <c r="K59" s="1399"/>
      <c r="L59" s="1400"/>
      <c r="M59" s="499">
        <f>SUM(M15:M57)</f>
        <v>0</v>
      </c>
      <c r="N59" s="714"/>
      <c r="O59" s="715"/>
      <c r="P59" s="716"/>
      <c r="Q59" s="1398"/>
      <c r="R59" s="1399"/>
      <c r="S59" s="1400"/>
      <c r="T59" s="499">
        <f>SUM(T15:T57)</f>
        <v>0</v>
      </c>
      <c r="U59" s="714"/>
      <c r="V59" s="715"/>
      <c r="W59" s="716"/>
      <c r="X59" s="1398"/>
      <c r="Y59" s="1399"/>
      <c r="Z59" s="1400"/>
      <c r="AA59" s="499">
        <f>SUM(AA15:AA57)</f>
        <v>0</v>
      </c>
      <c r="AB59" s="714"/>
      <c r="AC59" s="715"/>
      <c r="AD59" s="716"/>
      <c r="AE59" s="1398"/>
      <c r="AF59" s="1399"/>
      <c r="AG59" s="1400"/>
      <c r="AH59" s="499"/>
      <c r="AI59" s="714"/>
      <c r="AJ59" s="715"/>
      <c r="AK59" s="716"/>
      <c r="AL59" s="1398"/>
      <c r="AM59" s="1399"/>
      <c r="AN59" s="1400"/>
      <c r="AO59" s="499">
        <f>SUM(AO15:AO57)</f>
        <v>0</v>
      </c>
      <c r="AP59" s="714"/>
      <c r="AQ59" s="715"/>
      <c r="AR59" s="716"/>
      <c r="AS59" s="1398"/>
      <c r="AT59" s="1399"/>
      <c r="AU59" s="1400"/>
      <c r="AV59" s="499">
        <f>SUM(AV15:AV57)</f>
        <v>0</v>
      </c>
      <c r="AW59" s="714"/>
      <c r="AX59" s="715"/>
      <c r="AY59" s="716"/>
      <c r="AZ59" s="1398"/>
      <c r="BA59" s="1399"/>
      <c r="BB59" s="1400"/>
      <c r="BC59" s="499">
        <f>SUM(BC15:BC57)</f>
        <v>0</v>
      </c>
      <c r="BD59" s="714"/>
      <c r="BE59" s="715"/>
      <c r="BF59" s="716"/>
      <c r="BG59" s="1398"/>
      <c r="BH59" s="1399"/>
      <c r="BI59" s="1400"/>
      <c r="BJ59" s="499">
        <f>SUM(BJ15:BJ57)</f>
        <v>0</v>
      </c>
      <c r="BK59" s="714"/>
      <c r="BL59" s="715"/>
      <c r="BM59" s="716"/>
      <c r="BN59" s="1398"/>
      <c r="BO59" s="1399"/>
      <c r="BP59" s="1400"/>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49999999999999" customHeight="1">
      <c r="A60" s="1445" t="s">
        <v>321</v>
      </c>
      <c r="B60" s="1446"/>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49999999999999" customHeight="1">
      <c r="A61" s="1445" t="s">
        <v>322</v>
      </c>
      <c r="B61" s="1446"/>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2"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 thickBot="1">
      <c r="A62" s="1439" t="s">
        <v>323</v>
      </c>
      <c r="B62" s="1440"/>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si="33"/>
        <v>0</v>
      </c>
      <c r="BV62" s="503">
        <f t="shared" si="33"/>
        <v>0</v>
      </c>
      <c r="BW62" s="504">
        <f t="shared" si="33"/>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49999999999999"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49999999999999"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49999999999999"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49999999999999"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49999999999999"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49999999999999"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49999999999999"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49999999999999"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49999999999999"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(10)'!$E87</f>
        <v>1</v>
      </c>
      <c r="D74" s="200">
        <f>'Summary (10)'!$E87</f>
        <v>1</v>
      </c>
      <c r="E74" s="200">
        <f>'Summary (10)'!$E87</f>
        <v>1</v>
      </c>
      <c r="F74" s="200">
        <f>'Summary (10)'!$E87</f>
        <v>1</v>
      </c>
      <c r="G74" s="200">
        <f>'Summary (10)'!$E87</f>
        <v>1</v>
      </c>
      <c r="H74" s="339">
        <f>'Summary (10)'!$E87</f>
        <v>1</v>
      </c>
      <c r="I74" s="201">
        <f>'Summary (10)'!$E87</f>
        <v>1</v>
      </c>
      <c r="J74" s="199">
        <f>'Summary (10)'!$H87</f>
        <v>2</v>
      </c>
      <c r="K74" s="200">
        <f>'Summary (10)'!$H87</f>
        <v>2</v>
      </c>
      <c r="L74" s="200">
        <f>'Summary (10)'!$H87</f>
        <v>2</v>
      </c>
      <c r="M74" s="200">
        <f>'Summary (10)'!$H87</f>
        <v>2</v>
      </c>
      <c r="N74" s="200">
        <f>'Summary (10)'!$H87</f>
        <v>2</v>
      </c>
      <c r="O74" s="339">
        <f>'Summary (10)'!$H87</f>
        <v>2</v>
      </c>
      <c r="P74" s="201">
        <f>'Summary (10)'!$H87</f>
        <v>2</v>
      </c>
      <c r="Q74" s="199">
        <f>'Summary (10)'!$K87</f>
        <v>3</v>
      </c>
      <c r="R74" s="200">
        <f>'Summary (10)'!$K87</f>
        <v>3</v>
      </c>
      <c r="S74" s="200">
        <f>'Summary (10)'!$K87</f>
        <v>3</v>
      </c>
      <c r="T74" s="200">
        <f>'Summary (10)'!$K87</f>
        <v>3</v>
      </c>
      <c r="U74" s="200">
        <f>'Summary (10)'!$K87</f>
        <v>3</v>
      </c>
      <c r="V74" s="339">
        <f>'Summary (10)'!$K87</f>
        <v>3</v>
      </c>
      <c r="W74" s="201">
        <f>'Summary (10)'!$K87</f>
        <v>3</v>
      </c>
      <c r="X74" s="199">
        <f>'Summary (10)'!$N87</f>
        <v>4</v>
      </c>
      <c r="Y74" s="200">
        <f>'Summary (10)'!$N87</f>
        <v>4</v>
      </c>
      <c r="Z74" s="200">
        <f>'Summary (10)'!$N87</f>
        <v>4</v>
      </c>
      <c r="AA74" s="200">
        <f>'Summary (10)'!$N87</f>
        <v>4</v>
      </c>
      <c r="AB74" s="200">
        <f>'Summary (10)'!$N87</f>
        <v>4</v>
      </c>
      <c r="AC74" s="339">
        <f>'Summary (10)'!$N87</f>
        <v>4</v>
      </c>
      <c r="AD74" s="201">
        <f>'Summary (10)'!$N87</f>
        <v>4</v>
      </c>
      <c r="AE74" s="199">
        <f>'Summary (10)'!$Q87</f>
        <v>5</v>
      </c>
      <c r="AF74" s="200">
        <f>'Summary (10)'!$Q87</f>
        <v>5</v>
      </c>
      <c r="AG74" s="200">
        <f>'Summary (10)'!$Q87</f>
        <v>5</v>
      </c>
      <c r="AH74" s="200">
        <f>'Summary (10)'!$Q87</f>
        <v>5</v>
      </c>
      <c r="AI74" s="200">
        <f>'Summary (10)'!$Q87</f>
        <v>5</v>
      </c>
      <c r="AJ74" s="339">
        <f>'Summary (10)'!$Q87</f>
        <v>5</v>
      </c>
      <c r="AK74" s="201">
        <f>'Summary (10)'!$Q87</f>
        <v>5</v>
      </c>
      <c r="AL74" s="199">
        <f>'Summary (10)'!$T87</f>
        <v>6</v>
      </c>
      <c r="AM74" s="200">
        <f>'Summary (10)'!$T87</f>
        <v>6</v>
      </c>
      <c r="AN74" s="200">
        <f>'Summary (10)'!$T87</f>
        <v>6</v>
      </c>
      <c r="AO74" s="200">
        <f>'Summary (10)'!$T87</f>
        <v>6</v>
      </c>
      <c r="AP74" s="200">
        <f>'Summary (10)'!$T87</f>
        <v>6</v>
      </c>
      <c r="AQ74" s="339">
        <f>'Summary (10)'!$T87</f>
        <v>6</v>
      </c>
      <c r="AR74" s="201">
        <f>'Summary (10)'!$T87</f>
        <v>6</v>
      </c>
      <c r="AS74" s="199">
        <f>'Summary (10)'!$W87</f>
        <v>7</v>
      </c>
      <c r="AT74" s="200">
        <f>'Summary (10)'!$W87</f>
        <v>7</v>
      </c>
      <c r="AU74" s="200">
        <f>'Summary (10)'!$W87</f>
        <v>7</v>
      </c>
      <c r="AV74" s="200">
        <f>'Summary (10)'!$W87</f>
        <v>7</v>
      </c>
      <c r="AW74" s="200">
        <f>'Summary (10)'!$W87</f>
        <v>7</v>
      </c>
      <c r="AX74" s="339">
        <f>'Summary (10)'!$W87</f>
        <v>7</v>
      </c>
      <c r="AY74" s="201">
        <f>'Summary (10)'!$W87</f>
        <v>7</v>
      </c>
      <c r="AZ74" s="199">
        <f>'Summary (10)'!$Z87</f>
        <v>8</v>
      </c>
      <c r="BA74" s="200">
        <f>'Summary (10)'!$Z87</f>
        <v>8</v>
      </c>
      <c r="BB74" s="200">
        <f>'Summary (10)'!$Z87</f>
        <v>8</v>
      </c>
      <c r="BC74" s="200">
        <f>'Summary (10)'!$Z87</f>
        <v>8</v>
      </c>
      <c r="BD74" s="200">
        <f>'Summary (10)'!$Z87</f>
        <v>8</v>
      </c>
      <c r="BE74" s="339">
        <f>'Summary (10)'!$Z87</f>
        <v>8</v>
      </c>
      <c r="BF74" s="201">
        <f>'Summary (10)'!$Z87</f>
        <v>8</v>
      </c>
      <c r="BG74" s="199">
        <f>'Summary (10)'!$AC87</f>
        <v>9</v>
      </c>
      <c r="BH74" s="200">
        <f>'Summary (10)'!$AC87</f>
        <v>9</v>
      </c>
      <c r="BI74" s="200">
        <f>'Summary (10)'!$AC87</f>
        <v>9</v>
      </c>
      <c r="BJ74" s="200">
        <f>'Summary (10)'!$AC87</f>
        <v>9</v>
      </c>
      <c r="BK74" s="200">
        <f>'Summary (10)'!$AC87</f>
        <v>9</v>
      </c>
      <c r="BL74" s="339">
        <f>'Summary (10)'!$AC87</f>
        <v>9</v>
      </c>
      <c r="BM74" s="201">
        <f>'Summary (10)'!$AC87</f>
        <v>9</v>
      </c>
      <c r="BN74" s="199">
        <f>'Summary (10)'!$AF87</f>
        <v>10</v>
      </c>
      <c r="BO74" s="200">
        <f>'Summary (10)'!$AF87</f>
        <v>10</v>
      </c>
      <c r="BP74" s="200">
        <f>'Summary (10)'!$AF87</f>
        <v>10</v>
      </c>
      <c r="BQ74" s="200">
        <f>'Summary (10)'!$AF87</f>
        <v>10</v>
      </c>
      <c r="BR74" s="200">
        <f>'Summary (10)'!$AF87</f>
        <v>10</v>
      </c>
      <c r="BS74" s="339">
        <f>'Summary (10)'!$AF87</f>
        <v>10</v>
      </c>
      <c r="BT74" s="201">
        <f>'Summary (10)'!$AF87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(10)'!$E88</f>
        <v>#REF!</v>
      </c>
      <c r="D75" s="65" t="e">
        <f>'Summary (10)'!$E88</f>
        <v>#REF!</v>
      </c>
      <c r="E75" s="65" t="e">
        <f>'Summary (10)'!$E88</f>
        <v>#REF!</v>
      </c>
      <c r="F75" s="65" t="e">
        <f>'Summary (10)'!$E88</f>
        <v>#REF!</v>
      </c>
      <c r="G75" s="65" t="e">
        <f>'Summary (10)'!$E88</f>
        <v>#REF!</v>
      </c>
      <c r="H75" s="340" t="e">
        <f>'Summary (10)'!$E88</f>
        <v>#REF!</v>
      </c>
      <c r="I75" s="203" t="e">
        <f>'Summary (10)'!$E88</f>
        <v>#REF!</v>
      </c>
      <c r="J75" s="202" t="e">
        <f>'Summary (10)'!$H88</f>
        <v>#REF!</v>
      </c>
      <c r="K75" s="65" t="e">
        <f>'Summary (10)'!$H88</f>
        <v>#REF!</v>
      </c>
      <c r="L75" s="65" t="e">
        <f>'Summary (10)'!$H88</f>
        <v>#REF!</v>
      </c>
      <c r="M75" s="65" t="e">
        <f>'Summary (10)'!$H88</f>
        <v>#REF!</v>
      </c>
      <c r="N75" s="65" t="e">
        <f>'Summary (10)'!$H88</f>
        <v>#REF!</v>
      </c>
      <c r="O75" s="340" t="e">
        <f>'Summary (10)'!$H88</f>
        <v>#REF!</v>
      </c>
      <c r="P75" s="203" t="e">
        <f>'Summary (10)'!$H88</f>
        <v>#REF!</v>
      </c>
      <c r="Q75" s="202" t="e">
        <f>'Summary (10)'!$K88</f>
        <v>#REF!</v>
      </c>
      <c r="R75" s="65" t="e">
        <f>'Summary (10)'!$K88</f>
        <v>#REF!</v>
      </c>
      <c r="S75" s="65" t="e">
        <f>'Summary (10)'!$K88</f>
        <v>#REF!</v>
      </c>
      <c r="T75" s="65" t="e">
        <f>'Summary (10)'!$K88</f>
        <v>#REF!</v>
      </c>
      <c r="U75" s="65" t="e">
        <f>'Summary (10)'!$K88</f>
        <v>#REF!</v>
      </c>
      <c r="V75" s="340" t="e">
        <f>'Summary (10)'!$K88</f>
        <v>#REF!</v>
      </c>
      <c r="W75" s="203" t="e">
        <f>'Summary (10)'!$K88</f>
        <v>#REF!</v>
      </c>
      <c r="X75" s="202" t="e">
        <f>'Summary (10)'!$N88</f>
        <v>#REF!</v>
      </c>
      <c r="Y75" s="65" t="e">
        <f>'Summary (10)'!$N88</f>
        <v>#REF!</v>
      </c>
      <c r="Z75" s="65" t="e">
        <f>'Summary (10)'!$N88</f>
        <v>#REF!</v>
      </c>
      <c r="AA75" s="65" t="e">
        <f>'Summary (10)'!$N88</f>
        <v>#REF!</v>
      </c>
      <c r="AB75" s="65" t="e">
        <f>'Summary (10)'!$N88</f>
        <v>#REF!</v>
      </c>
      <c r="AC75" s="340" t="e">
        <f>'Summary (10)'!$N88</f>
        <v>#REF!</v>
      </c>
      <c r="AD75" s="203" t="e">
        <f>'Summary (10)'!$N88</f>
        <v>#REF!</v>
      </c>
      <c r="AE75" s="202" t="e">
        <f>'Summary (10)'!$Q88</f>
        <v>#REF!</v>
      </c>
      <c r="AF75" s="65" t="e">
        <f>'Summary (10)'!$Q88</f>
        <v>#REF!</v>
      </c>
      <c r="AG75" s="65" t="e">
        <f>'Summary (10)'!$Q88</f>
        <v>#REF!</v>
      </c>
      <c r="AH75" s="65" t="e">
        <f>'Summary (10)'!$Q88</f>
        <v>#REF!</v>
      </c>
      <c r="AI75" s="65" t="e">
        <f>'Summary (10)'!$Q88</f>
        <v>#REF!</v>
      </c>
      <c r="AJ75" s="340" t="e">
        <f>'Summary (10)'!$Q88</f>
        <v>#REF!</v>
      </c>
      <c r="AK75" s="203" t="e">
        <f>'Summary (10)'!$Q88</f>
        <v>#REF!</v>
      </c>
      <c r="AL75" s="202" t="e">
        <f>'Summary (10)'!$T88</f>
        <v>#REF!</v>
      </c>
      <c r="AM75" s="65" t="e">
        <f>'Summary (10)'!$T88</f>
        <v>#REF!</v>
      </c>
      <c r="AN75" s="65" t="e">
        <f>'Summary (10)'!$T88</f>
        <v>#REF!</v>
      </c>
      <c r="AO75" s="65" t="e">
        <f>'Summary (10)'!$T88</f>
        <v>#REF!</v>
      </c>
      <c r="AP75" s="65" t="e">
        <f>'Summary (10)'!$T88</f>
        <v>#REF!</v>
      </c>
      <c r="AQ75" s="340" t="e">
        <f>'Summary (10)'!$T88</f>
        <v>#REF!</v>
      </c>
      <c r="AR75" s="203" t="e">
        <f>'Summary (10)'!$T88</f>
        <v>#REF!</v>
      </c>
      <c r="AS75" s="202" t="e">
        <f>'Summary (10)'!$W88</f>
        <v>#REF!</v>
      </c>
      <c r="AT75" s="65" t="e">
        <f>'Summary (10)'!$W88</f>
        <v>#REF!</v>
      </c>
      <c r="AU75" s="65" t="e">
        <f>'Summary (10)'!$W88</f>
        <v>#REF!</v>
      </c>
      <c r="AV75" s="65" t="e">
        <f>'Summary (10)'!$W88</f>
        <v>#REF!</v>
      </c>
      <c r="AW75" s="65" t="e">
        <f>'Summary (10)'!$W88</f>
        <v>#REF!</v>
      </c>
      <c r="AX75" s="340" t="e">
        <f>'Summary (10)'!$W88</f>
        <v>#REF!</v>
      </c>
      <c r="AY75" s="203" t="e">
        <f>'Summary (10)'!$W88</f>
        <v>#REF!</v>
      </c>
      <c r="AZ75" s="202" t="e">
        <f>'Summary (10)'!$Z88</f>
        <v>#REF!</v>
      </c>
      <c r="BA75" s="65" t="e">
        <f>'Summary (10)'!$Z88</f>
        <v>#REF!</v>
      </c>
      <c r="BB75" s="65" t="e">
        <f>'Summary (10)'!$Z88</f>
        <v>#REF!</v>
      </c>
      <c r="BC75" s="65" t="e">
        <f>'Summary (10)'!$Z88</f>
        <v>#REF!</v>
      </c>
      <c r="BD75" s="65" t="e">
        <f>'Summary (10)'!$Z88</f>
        <v>#REF!</v>
      </c>
      <c r="BE75" s="340" t="e">
        <f>'Summary (10)'!$Z88</f>
        <v>#REF!</v>
      </c>
      <c r="BF75" s="203" t="e">
        <f>'Summary (10)'!$Z88</f>
        <v>#REF!</v>
      </c>
      <c r="BG75" s="202" t="e">
        <f>'Summary (10)'!$AC88</f>
        <v>#REF!</v>
      </c>
      <c r="BH75" s="65" t="e">
        <f>'Summary (10)'!$AC88</f>
        <v>#REF!</v>
      </c>
      <c r="BI75" s="65" t="e">
        <f>'Summary (10)'!$AC88</f>
        <v>#REF!</v>
      </c>
      <c r="BJ75" s="65" t="e">
        <f>'Summary (10)'!$AC88</f>
        <v>#REF!</v>
      </c>
      <c r="BK75" s="65" t="e">
        <f>'Summary (10)'!$AC88</f>
        <v>#REF!</v>
      </c>
      <c r="BL75" s="340" t="e">
        <f>'Summary (10)'!$AC88</f>
        <v>#REF!</v>
      </c>
      <c r="BM75" s="203" t="e">
        <f>'Summary (10)'!$AC88</f>
        <v>#REF!</v>
      </c>
      <c r="BN75" s="202" t="e">
        <f>'Summary (10)'!$AF88</f>
        <v>#REF!</v>
      </c>
      <c r="BO75" s="65" t="e">
        <f>'Summary (10)'!$AF88</f>
        <v>#REF!</v>
      </c>
      <c r="BP75" s="65" t="e">
        <f>'Summary (10)'!$AF88</f>
        <v>#REF!</v>
      </c>
      <c r="BQ75" s="65" t="e">
        <f>'Summary (10)'!$AF88</f>
        <v>#REF!</v>
      </c>
      <c r="BR75" s="65" t="e">
        <f>'Summary (10)'!$AF88</f>
        <v>#REF!</v>
      </c>
      <c r="BS75" s="340" t="e">
        <f>'Summary (10)'!$AF88</f>
        <v>#REF!</v>
      </c>
      <c r="BT75" s="203" t="e">
        <f>'Summary (10)'!$AF88</f>
        <v>#REF!</v>
      </c>
      <c r="BU75" s="65">
        <f>'Summary (10)'!AI88</f>
        <v>45566</v>
      </c>
      <c r="BV75" s="65">
        <f>'Summary (10)'!AJ88</f>
        <v>45566</v>
      </c>
      <c r="BW75" s="65">
        <f>'Summary (10)'!AK88</f>
        <v>45566</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(10)'!$E89</f>
        <v>#REF!</v>
      </c>
      <c r="D76" s="65" t="e">
        <f>'Summary (10)'!$E89</f>
        <v>#REF!</v>
      </c>
      <c r="E76" s="65" t="e">
        <f>'Summary (10)'!$E89</f>
        <v>#REF!</v>
      </c>
      <c r="F76" s="65" t="e">
        <f>'Summary (10)'!$E89</f>
        <v>#REF!</v>
      </c>
      <c r="G76" s="65" t="e">
        <f>'Summary (10)'!$E89</f>
        <v>#REF!</v>
      </c>
      <c r="H76" s="340" t="e">
        <f>'Summary (10)'!$E89</f>
        <v>#REF!</v>
      </c>
      <c r="I76" s="203" t="e">
        <f>'Summary (10)'!$E89</f>
        <v>#REF!</v>
      </c>
      <c r="J76" s="202" t="e">
        <f>'Summary (10)'!$H89</f>
        <v>#REF!</v>
      </c>
      <c r="K76" s="65" t="e">
        <f>'Summary (10)'!$H89</f>
        <v>#REF!</v>
      </c>
      <c r="L76" s="65" t="e">
        <f>'Summary (10)'!$H89</f>
        <v>#REF!</v>
      </c>
      <c r="M76" s="65" t="e">
        <f>'Summary (10)'!$H89</f>
        <v>#REF!</v>
      </c>
      <c r="N76" s="65" t="e">
        <f>'Summary (10)'!$H89</f>
        <v>#REF!</v>
      </c>
      <c r="O76" s="340" t="e">
        <f>'Summary (10)'!$H89</f>
        <v>#REF!</v>
      </c>
      <c r="P76" s="203" t="e">
        <f>'Summary (10)'!$H89</f>
        <v>#REF!</v>
      </c>
      <c r="Q76" s="202" t="e">
        <f>'Summary (10)'!$K89</f>
        <v>#REF!</v>
      </c>
      <c r="R76" s="65" t="e">
        <f>'Summary (10)'!$K89</f>
        <v>#REF!</v>
      </c>
      <c r="S76" s="65" t="e">
        <f>'Summary (10)'!$K89</f>
        <v>#REF!</v>
      </c>
      <c r="T76" s="65" t="e">
        <f>'Summary (10)'!$K89</f>
        <v>#REF!</v>
      </c>
      <c r="U76" s="65" t="e">
        <f>'Summary (10)'!$K89</f>
        <v>#REF!</v>
      </c>
      <c r="V76" s="340" t="e">
        <f>'Summary (10)'!$K89</f>
        <v>#REF!</v>
      </c>
      <c r="W76" s="203" t="e">
        <f>'Summary (10)'!$K89</f>
        <v>#REF!</v>
      </c>
      <c r="X76" s="202" t="e">
        <f>'Summary (10)'!$N89</f>
        <v>#REF!</v>
      </c>
      <c r="Y76" s="65" t="e">
        <f>'Summary (10)'!$N89</f>
        <v>#REF!</v>
      </c>
      <c r="Z76" s="65" t="e">
        <f>'Summary (10)'!$N89</f>
        <v>#REF!</v>
      </c>
      <c r="AA76" s="65" t="e">
        <f>'Summary (10)'!$N89</f>
        <v>#REF!</v>
      </c>
      <c r="AB76" s="65" t="e">
        <f>'Summary (10)'!$N89</f>
        <v>#REF!</v>
      </c>
      <c r="AC76" s="340" t="e">
        <f>'Summary (10)'!$N89</f>
        <v>#REF!</v>
      </c>
      <c r="AD76" s="203" t="e">
        <f>'Summary (10)'!$N89</f>
        <v>#REF!</v>
      </c>
      <c r="AE76" s="202" t="e">
        <f>'Summary (10)'!$Q89</f>
        <v>#REF!</v>
      </c>
      <c r="AF76" s="65" t="e">
        <f>'Summary (10)'!$Q89</f>
        <v>#REF!</v>
      </c>
      <c r="AG76" s="65" t="e">
        <f>'Summary (10)'!$Q89</f>
        <v>#REF!</v>
      </c>
      <c r="AH76" s="65" t="e">
        <f>'Summary (10)'!$Q89</f>
        <v>#REF!</v>
      </c>
      <c r="AI76" s="65" t="e">
        <f>'Summary (10)'!$Q89</f>
        <v>#REF!</v>
      </c>
      <c r="AJ76" s="340" t="e">
        <f>'Summary (10)'!$Q89</f>
        <v>#REF!</v>
      </c>
      <c r="AK76" s="203" t="e">
        <f>'Summary (10)'!$Q89</f>
        <v>#REF!</v>
      </c>
      <c r="AL76" s="202" t="e">
        <f>'Summary (10)'!$T89</f>
        <v>#REF!</v>
      </c>
      <c r="AM76" s="65" t="e">
        <f>'Summary (10)'!$T89</f>
        <v>#REF!</v>
      </c>
      <c r="AN76" s="65" t="e">
        <f>'Summary (10)'!$T89</f>
        <v>#REF!</v>
      </c>
      <c r="AO76" s="65" t="e">
        <f>'Summary (10)'!$T89</f>
        <v>#REF!</v>
      </c>
      <c r="AP76" s="65" t="e">
        <f>'Summary (10)'!$T89</f>
        <v>#REF!</v>
      </c>
      <c r="AQ76" s="340" t="e">
        <f>'Summary (10)'!$T89</f>
        <v>#REF!</v>
      </c>
      <c r="AR76" s="203" t="e">
        <f>'Summary (10)'!$T89</f>
        <v>#REF!</v>
      </c>
      <c r="AS76" s="202" t="e">
        <f>'Summary (10)'!$W89</f>
        <v>#REF!</v>
      </c>
      <c r="AT76" s="65" t="e">
        <f>'Summary (10)'!$W89</f>
        <v>#REF!</v>
      </c>
      <c r="AU76" s="65" t="e">
        <f>'Summary (10)'!$W89</f>
        <v>#REF!</v>
      </c>
      <c r="AV76" s="65" t="e">
        <f>'Summary (10)'!$W89</f>
        <v>#REF!</v>
      </c>
      <c r="AW76" s="65" t="e">
        <f>'Summary (10)'!$W89</f>
        <v>#REF!</v>
      </c>
      <c r="AX76" s="340" t="e">
        <f>'Summary (10)'!$W89</f>
        <v>#REF!</v>
      </c>
      <c r="AY76" s="203" t="e">
        <f>'Summary (10)'!$W89</f>
        <v>#REF!</v>
      </c>
      <c r="AZ76" s="202" t="e">
        <f>'Summary (10)'!$Z89</f>
        <v>#REF!</v>
      </c>
      <c r="BA76" s="65" t="e">
        <f>'Summary (10)'!$Z89</f>
        <v>#REF!</v>
      </c>
      <c r="BB76" s="65" t="e">
        <f>'Summary (10)'!$Z89</f>
        <v>#REF!</v>
      </c>
      <c r="BC76" s="65" t="e">
        <f>'Summary (10)'!$Z89</f>
        <v>#REF!</v>
      </c>
      <c r="BD76" s="65" t="e">
        <f>'Summary (10)'!$Z89</f>
        <v>#REF!</v>
      </c>
      <c r="BE76" s="340" t="e">
        <f>'Summary (10)'!$Z89</f>
        <v>#REF!</v>
      </c>
      <c r="BF76" s="203" t="e">
        <f>'Summary (10)'!$Z89</f>
        <v>#REF!</v>
      </c>
      <c r="BG76" s="202" t="e">
        <f>'Summary (10)'!$AC89</f>
        <v>#REF!</v>
      </c>
      <c r="BH76" s="65" t="e">
        <f>'Summary (10)'!$AC89</f>
        <v>#REF!</v>
      </c>
      <c r="BI76" s="65" t="e">
        <f>'Summary (10)'!$AC89</f>
        <v>#REF!</v>
      </c>
      <c r="BJ76" s="65" t="e">
        <f>'Summary (10)'!$AC89</f>
        <v>#REF!</v>
      </c>
      <c r="BK76" s="65" t="e">
        <f>'Summary (10)'!$AC89</f>
        <v>#REF!</v>
      </c>
      <c r="BL76" s="340" t="e">
        <f>'Summary (10)'!$AC89</f>
        <v>#REF!</v>
      </c>
      <c r="BM76" s="203" t="e">
        <f>'Summary (10)'!$AC89</f>
        <v>#REF!</v>
      </c>
      <c r="BN76" s="202" t="e">
        <f>'Summary (10)'!$AF89</f>
        <v>#REF!</v>
      </c>
      <c r="BO76" s="65" t="e">
        <f>'Summary (10)'!$AF89</f>
        <v>#REF!</v>
      </c>
      <c r="BP76" s="65" t="e">
        <f>'Summary (10)'!$AF89</f>
        <v>#REF!</v>
      </c>
      <c r="BQ76" s="65" t="e">
        <f>'Summary (10)'!$AF89</f>
        <v>#REF!</v>
      </c>
      <c r="BR76" s="65" t="e">
        <f>'Summary (10)'!$AF89</f>
        <v>#REF!</v>
      </c>
      <c r="BS76" s="340" t="e">
        <f>'Summary (10)'!$AF89</f>
        <v>#REF!</v>
      </c>
      <c r="BT76" s="203" t="e">
        <f>'Summary (10)'!$AF89</f>
        <v>#REF!</v>
      </c>
      <c r="BU76" s="65">
        <f>'Summary (10)'!AI89</f>
        <v>47391</v>
      </c>
      <c r="BV76" s="65">
        <f>'Summary (10)'!AJ89</f>
        <v>47391</v>
      </c>
      <c r="BW76" s="65">
        <f>'Summary (10)'!AK89</f>
        <v>47391</v>
      </c>
    </row>
    <row r="77" spans="1:112" s="60" customFormat="1">
      <c r="A77" s="482" t="s">
        <v>220</v>
      </c>
      <c r="B77" s="482"/>
      <c r="C77" s="202">
        <f>'Summary (10)'!$E90</f>
        <v>0</v>
      </c>
      <c r="D77" s="65">
        <f>'Summary (10)'!$E90</f>
        <v>0</v>
      </c>
      <c r="E77" s="65">
        <f>'Summary (10)'!$E90</f>
        <v>0</v>
      </c>
      <c r="F77" s="65">
        <f>'Summary (10)'!$E90</f>
        <v>0</v>
      </c>
      <c r="G77" s="65">
        <f>'Summary (10)'!$E90</f>
        <v>0</v>
      </c>
      <c r="H77" s="340">
        <f>'Summary (10)'!$E90</f>
        <v>0</v>
      </c>
      <c r="I77" s="203">
        <f>'Summary (10)'!$E90</f>
        <v>0</v>
      </c>
      <c r="J77" s="202">
        <f>'Summary (10)'!$H90</f>
        <v>0</v>
      </c>
      <c r="K77" s="65">
        <f>'Summary (10)'!$H90</f>
        <v>0</v>
      </c>
      <c r="L77" s="65">
        <f>'Summary (10)'!$H90</f>
        <v>0</v>
      </c>
      <c r="M77" s="65">
        <f>'Summary (10)'!$H90</f>
        <v>0</v>
      </c>
      <c r="N77" s="65">
        <f>'Summary (10)'!$H90</f>
        <v>0</v>
      </c>
      <c r="O77" s="340">
        <f>'Summary (10)'!$H90</f>
        <v>0</v>
      </c>
      <c r="P77" s="203">
        <f>'Summary (10)'!$H90</f>
        <v>0</v>
      </c>
      <c r="Q77" s="202">
        <f>'Summary (10)'!$K90</f>
        <v>0</v>
      </c>
      <c r="R77" s="65">
        <f>'Summary (10)'!$K90</f>
        <v>0</v>
      </c>
      <c r="S77" s="65">
        <f>'Summary (10)'!$K90</f>
        <v>0</v>
      </c>
      <c r="T77" s="65">
        <f>'Summary (10)'!$K90</f>
        <v>0</v>
      </c>
      <c r="U77" s="65">
        <f>'Summary (10)'!$K90</f>
        <v>0</v>
      </c>
      <c r="V77" s="340">
        <f>'Summary (10)'!$K90</f>
        <v>0</v>
      </c>
      <c r="W77" s="203">
        <f>'Summary (10)'!$K90</f>
        <v>0</v>
      </c>
      <c r="X77" s="202">
        <f>'Summary (10)'!$N90</f>
        <v>0</v>
      </c>
      <c r="Y77" s="65">
        <f>'Summary (10)'!$N90</f>
        <v>0</v>
      </c>
      <c r="Z77" s="65">
        <f>'Summary (10)'!$N90</f>
        <v>0</v>
      </c>
      <c r="AA77" s="65">
        <f>'Summary (10)'!$N90</f>
        <v>0</v>
      </c>
      <c r="AB77" s="65">
        <f>'Summary (10)'!$N90</f>
        <v>0</v>
      </c>
      <c r="AC77" s="340">
        <f>'Summary (10)'!$N90</f>
        <v>0</v>
      </c>
      <c r="AD77" s="203">
        <f>'Summary (10)'!$N90</f>
        <v>0</v>
      </c>
      <c r="AE77" s="202">
        <f>'Summary (10)'!$Q90</f>
        <v>0</v>
      </c>
      <c r="AF77" s="65">
        <f>'Summary (10)'!$Q90</f>
        <v>0</v>
      </c>
      <c r="AG77" s="65">
        <f>'Summary (10)'!$Q90</f>
        <v>0</v>
      </c>
      <c r="AH77" s="65">
        <f>'Summary (10)'!$Q90</f>
        <v>0</v>
      </c>
      <c r="AI77" s="65">
        <f>'Summary (10)'!$Q90</f>
        <v>0</v>
      </c>
      <c r="AJ77" s="340">
        <f>'Summary (10)'!$Q90</f>
        <v>0</v>
      </c>
      <c r="AK77" s="203">
        <f>'Summary (10)'!$Q90</f>
        <v>0</v>
      </c>
      <c r="AL77" s="202">
        <f>'Summary (10)'!$T90</f>
        <v>0</v>
      </c>
      <c r="AM77" s="65">
        <f>'Summary (10)'!$T90</f>
        <v>0</v>
      </c>
      <c r="AN77" s="65">
        <f>'Summary (10)'!$T90</f>
        <v>0</v>
      </c>
      <c r="AO77" s="65">
        <f>'Summary (10)'!$T90</f>
        <v>0</v>
      </c>
      <c r="AP77" s="65">
        <f>'Summary (10)'!$T90</f>
        <v>0</v>
      </c>
      <c r="AQ77" s="340">
        <f>'Summary (10)'!$T90</f>
        <v>0</v>
      </c>
      <c r="AR77" s="203">
        <f>'Summary (10)'!$T90</f>
        <v>0</v>
      </c>
      <c r="AS77" s="202">
        <f>'Summary (10)'!$W90</f>
        <v>0</v>
      </c>
      <c r="AT77" s="65">
        <f>'Summary (10)'!$W90</f>
        <v>0</v>
      </c>
      <c r="AU77" s="65">
        <f>'Summary (10)'!$W90</f>
        <v>0</v>
      </c>
      <c r="AV77" s="65">
        <f>'Summary (10)'!$W90</f>
        <v>0</v>
      </c>
      <c r="AW77" s="65">
        <f>'Summary (10)'!$W90</f>
        <v>0</v>
      </c>
      <c r="AX77" s="340">
        <f>'Summary (10)'!$W90</f>
        <v>0</v>
      </c>
      <c r="AY77" s="203">
        <f>'Summary (10)'!$W90</f>
        <v>0</v>
      </c>
      <c r="AZ77" s="202">
        <f>'Summary (10)'!$Z90</f>
        <v>0</v>
      </c>
      <c r="BA77" s="65">
        <f>'Summary (10)'!$Z90</f>
        <v>0</v>
      </c>
      <c r="BB77" s="65">
        <f>'Summary (10)'!$Z90</f>
        <v>0</v>
      </c>
      <c r="BC77" s="65">
        <f>'Summary (10)'!$Z90</f>
        <v>0</v>
      </c>
      <c r="BD77" s="65">
        <f>'Summary (10)'!$Z90</f>
        <v>0</v>
      </c>
      <c r="BE77" s="340">
        <f>'Summary (10)'!$Z90</f>
        <v>0</v>
      </c>
      <c r="BF77" s="203">
        <f>'Summary (10)'!$Z90</f>
        <v>0</v>
      </c>
      <c r="BG77" s="202">
        <f>'Summary (10)'!$AC90</f>
        <v>0</v>
      </c>
      <c r="BH77" s="65">
        <f>'Summary (10)'!$AC90</f>
        <v>0</v>
      </c>
      <c r="BI77" s="65">
        <f>'Summary (10)'!$AC90</f>
        <v>0</v>
      </c>
      <c r="BJ77" s="65">
        <f>'Summary (10)'!$AC90</f>
        <v>0</v>
      </c>
      <c r="BK77" s="65">
        <f>'Summary (10)'!$AC90</f>
        <v>0</v>
      </c>
      <c r="BL77" s="340">
        <f>'Summary (10)'!$AC90</f>
        <v>0</v>
      </c>
      <c r="BM77" s="203">
        <f>'Summary (10)'!$AC90</f>
        <v>0</v>
      </c>
      <c r="BN77" s="202">
        <f>'Summary (10)'!$AF90</f>
        <v>0</v>
      </c>
      <c r="BO77" s="65">
        <f>'Summary (10)'!$AF90</f>
        <v>0</v>
      </c>
      <c r="BP77" s="65">
        <f>'Summary (10)'!$AF90</f>
        <v>0</v>
      </c>
      <c r="BQ77" s="65">
        <f>'Summary (10)'!$AF90</f>
        <v>0</v>
      </c>
      <c r="BR77" s="65">
        <f>'Summary (10)'!$AF90</f>
        <v>0</v>
      </c>
      <c r="BS77" s="340">
        <f>'Summary (10)'!$AF90</f>
        <v>0</v>
      </c>
      <c r="BT77" s="203">
        <f>'Summary (10)'!$AF90</f>
        <v>0</v>
      </c>
      <c r="BU77" s="65">
        <f>'Summary (10)'!AI90</f>
        <v>0</v>
      </c>
      <c r="BV77" s="65">
        <f>'Summary (10)'!AJ90</f>
        <v>0</v>
      </c>
      <c r="BW77" s="65">
        <f>'Summary (10)'!AK90</f>
        <v>0</v>
      </c>
    </row>
    <row r="78" spans="1:112" s="60" customFormat="1" ht="16" thickBot="1">
      <c r="A78" s="484" t="s">
        <v>234</v>
      </c>
      <c r="B78" s="484"/>
      <c r="C78" s="204" t="e">
        <f>'Summary (10)'!$E91</f>
        <v>#REF!</v>
      </c>
      <c r="D78" s="205" t="e">
        <f>'Summary (10)'!$E91</f>
        <v>#REF!</v>
      </c>
      <c r="E78" s="205" t="e">
        <f>'Summary (10)'!$E91</f>
        <v>#REF!</v>
      </c>
      <c r="F78" s="205" t="e">
        <f>'Summary (10)'!$E91</f>
        <v>#REF!</v>
      </c>
      <c r="G78" s="205" t="e">
        <f>'Summary (10)'!$E91</f>
        <v>#REF!</v>
      </c>
      <c r="H78" s="341" t="e">
        <f>'Summary (10)'!$E91</f>
        <v>#REF!</v>
      </c>
      <c r="I78" s="206" t="e">
        <f>'Summary (10)'!$E91</f>
        <v>#REF!</v>
      </c>
      <c r="J78" s="204" t="e">
        <f>'Summary (10)'!$H91</f>
        <v>#REF!</v>
      </c>
      <c r="K78" s="205" t="e">
        <f>'Summary (10)'!$H91</f>
        <v>#REF!</v>
      </c>
      <c r="L78" s="205" t="e">
        <f>'Summary (10)'!$H91</f>
        <v>#REF!</v>
      </c>
      <c r="M78" s="205" t="e">
        <f>'Summary (10)'!$H91</f>
        <v>#REF!</v>
      </c>
      <c r="N78" s="205" t="e">
        <f>'Summary (10)'!$H91</f>
        <v>#REF!</v>
      </c>
      <c r="O78" s="341" t="e">
        <f>'Summary (10)'!$H91</f>
        <v>#REF!</v>
      </c>
      <c r="P78" s="206" t="e">
        <f>'Summary (10)'!$H91</f>
        <v>#REF!</v>
      </c>
      <c r="Q78" s="204" t="e">
        <f>'Summary (10)'!$K91</f>
        <v>#REF!</v>
      </c>
      <c r="R78" s="205" t="e">
        <f>'Summary (10)'!$K91</f>
        <v>#REF!</v>
      </c>
      <c r="S78" s="205" t="e">
        <f>'Summary (10)'!$K91</f>
        <v>#REF!</v>
      </c>
      <c r="T78" s="205" t="e">
        <f>'Summary (10)'!$K91</f>
        <v>#REF!</v>
      </c>
      <c r="U78" s="205" t="e">
        <f>'Summary (10)'!$K91</f>
        <v>#REF!</v>
      </c>
      <c r="V78" s="341" t="e">
        <f>'Summary (10)'!$K91</f>
        <v>#REF!</v>
      </c>
      <c r="W78" s="206" t="e">
        <f>'Summary (10)'!$K91</f>
        <v>#REF!</v>
      </c>
      <c r="X78" s="204" t="e">
        <f>'Summary (10)'!$N91</f>
        <v>#REF!</v>
      </c>
      <c r="Y78" s="205" t="e">
        <f>'Summary (10)'!$N91</f>
        <v>#REF!</v>
      </c>
      <c r="Z78" s="205" t="e">
        <f>'Summary (10)'!$N91</f>
        <v>#REF!</v>
      </c>
      <c r="AA78" s="205" t="e">
        <f>'Summary (10)'!$N91</f>
        <v>#REF!</v>
      </c>
      <c r="AB78" s="205" t="e">
        <f>'Summary (10)'!$N91</f>
        <v>#REF!</v>
      </c>
      <c r="AC78" s="341" t="e">
        <f>'Summary (10)'!$N91</f>
        <v>#REF!</v>
      </c>
      <c r="AD78" s="206" t="e">
        <f>'Summary (10)'!$N91</f>
        <v>#REF!</v>
      </c>
      <c r="AE78" s="204" t="e">
        <f>'Summary (10)'!$Q91</f>
        <v>#REF!</v>
      </c>
      <c r="AF78" s="205" t="e">
        <f>'Summary (10)'!$Q91</f>
        <v>#REF!</v>
      </c>
      <c r="AG78" s="205" t="e">
        <f>'Summary (10)'!$Q91</f>
        <v>#REF!</v>
      </c>
      <c r="AH78" s="205" t="e">
        <f>'Summary (10)'!$Q91</f>
        <v>#REF!</v>
      </c>
      <c r="AI78" s="205" t="e">
        <f>'Summary (10)'!$Q91</f>
        <v>#REF!</v>
      </c>
      <c r="AJ78" s="341" t="e">
        <f>'Summary (10)'!$Q91</f>
        <v>#REF!</v>
      </c>
      <c r="AK78" s="206" t="e">
        <f>'Summary (10)'!$Q91</f>
        <v>#REF!</v>
      </c>
      <c r="AL78" s="204" t="e">
        <f>'Summary (10)'!$T91</f>
        <v>#REF!</v>
      </c>
      <c r="AM78" s="205" t="e">
        <f>'Summary (10)'!$T91</f>
        <v>#REF!</v>
      </c>
      <c r="AN78" s="205" t="e">
        <f>'Summary (10)'!$T91</f>
        <v>#REF!</v>
      </c>
      <c r="AO78" s="205" t="e">
        <f>'Summary (10)'!$T91</f>
        <v>#REF!</v>
      </c>
      <c r="AP78" s="205" t="e">
        <f>'Summary (10)'!$T91</f>
        <v>#REF!</v>
      </c>
      <c r="AQ78" s="341" t="e">
        <f>'Summary (10)'!$T91</f>
        <v>#REF!</v>
      </c>
      <c r="AR78" s="206" t="e">
        <f>'Summary (10)'!$T91</f>
        <v>#REF!</v>
      </c>
      <c r="AS78" s="204" t="e">
        <f>'Summary (10)'!$W91</f>
        <v>#REF!</v>
      </c>
      <c r="AT78" s="205" t="e">
        <f>'Summary (10)'!$W91</f>
        <v>#REF!</v>
      </c>
      <c r="AU78" s="205" t="e">
        <f>'Summary (10)'!$W91</f>
        <v>#REF!</v>
      </c>
      <c r="AV78" s="205" t="e">
        <f>'Summary (10)'!$W91</f>
        <v>#REF!</v>
      </c>
      <c r="AW78" s="205" t="e">
        <f>'Summary (10)'!$W91</f>
        <v>#REF!</v>
      </c>
      <c r="AX78" s="341" t="e">
        <f>'Summary (10)'!$W91</f>
        <v>#REF!</v>
      </c>
      <c r="AY78" s="206" t="e">
        <f>'Summary (10)'!$W91</f>
        <v>#REF!</v>
      </c>
      <c r="AZ78" s="204" t="e">
        <f>'Summary (10)'!$Z91</f>
        <v>#REF!</v>
      </c>
      <c r="BA78" s="205" t="e">
        <f>'Summary (10)'!$Z91</f>
        <v>#REF!</v>
      </c>
      <c r="BB78" s="205" t="e">
        <f>'Summary (10)'!$Z91</f>
        <v>#REF!</v>
      </c>
      <c r="BC78" s="205" t="e">
        <f>'Summary (10)'!$Z91</f>
        <v>#REF!</v>
      </c>
      <c r="BD78" s="205" t="e">
        <f>'Summary (10)'!$Z91</f>
        <v>#REF!</v>
      </c>
      <c r="BE78" s="341" t="e">
        <f>'Summary (10)'!$Z91</f>
        <v>#REF!</v>
      </c>
      <c r="BF78" s="206" t="e">
        <f>'Summary (10)'!$Z91</f>
        <v>#REF!</v>
      </c>
      <c r="BG78" s="204" t="e">
        <f>'Summary (10)'!$AC91</f>
        <v>#REF!</v>
      </c>
      <c r="BH78" s="205" t="e">
        <f>'Summary (10)'!$AC91</f>
        <v>#REF!</v>
      </c>
      <c r="BI78" s="205" t="e">
        <f>'Summary (10)'!$AC91</f>
        <v>#REF!</v>
      </c>
      <c r="BJ78" s="205" t="e">
        <f>'Summary (10)'!$AC91</f>
        <v>#REF!</v>
      </c>
      <c r="BK78" s="205" t="e">
        <f>'Summary (10)'!$AC91</f>
        <v>#REF!</v>
      </c>
      <c r="BL78" s="341" t="e">
        <f>'Summary (10)'!$AC91</f>
        <v>#REF!</v>
      </c>
      <c r="BM78" s="206" t="e">
        <f>'Summary (10)'!$AC91</f>
        <v>#REF!</v>
      </c>
      <c r="BN78" s="204" t="e">
        <f>'Summary (10)'!$AF91</f>
        <v>#REF!</v>
      </c>
      <c r="BO78" s="205" t="e">
        <f>'Summary (10)'!$AF91</f>
        <v>#REF!</v>
      </c>
      <c r="BP78" s="205" t="e">
        <f>'Summary (10)'!$AF91</f>
        <v>#REF!</v>
      </c>
      <c r="BQ78" s="205" t="e">
        <f>'Summary (10)'!$AF91</f>
        <v>#REF!</v>
      </c>
      <c r="BR78" s="205" t="e">
        <f>'Summary (10)'!$AF91</f>
        <v>#REF!</v>
      </c>
      <c r="BS78" s="341" t="e">
        <f>'Summary (10)'!$AF91</f>
        <v>#REF!</v>
      </c>
      <c r="BT78" s="206" t="e">
        <f>'Summary (10)'!$AF91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 ref="A56:B56"/>
    <mergeCell ref="A57:B57"/>
    <mergeCell ref="A58:B58"/>
    <mergeCell ref="C58:F58"/>
    <mergeCell ref="J58:M58"/>
    <mergeCell ref="Q58:T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10:B14"/>
    <mergeCell ref="C10:I10"/>
    <mergeCell ref="J10:P10"/>
    <mergeCell ref="Q10:W10"/>
    <mergeCell ref="X10:AD10"/>
    <mergeCell ref="AE10:AK10"/>
    <mergeCell ref="AL10:AR10"/>
    <mergeCell ref="AS10:AY10"/>
    <mergeCell ref="AZ10:BF10"/>
    <mergeCell ref="BN6:BP6"/>
    <mergeCell ref="C9:I9"/>
    <mergeCell ref="J9:P9"/>
    <mergeCell ref="Q9:W9"/>
    <mergeCell ref="X9:AD9"/>
    <mergeCell ref="AE9:AK9"/>
    <mergeCell ref="AL9:AR9"/>
    <mergeCell ref="AS9:AY9"/>
    <mergeCell ref="AZ9:BF9"/>
    <mergeCell ref="BG9:BM9"/>
    <mergeCell ref="BN9:BT9"/>
  </mergeCells>
  <conditionalFormatting sqref="C15:C57 J15:J57 Q15:Q57 X15:X57 AE15:AE57 AL15:AL57 AS15:AS57 AZ15:AZ57 BG15:BG57 BN15:BN57">
    <cfRule type="expression" dxfId="36" priority="12">
      <formula>AND(C15&gt;0,C15&lt;C$79)</formula>
    </cfRule>
  </conditionalFormatting>
  <conditionalFormatting sqref="C15:E57 J15:L57 Q15:S57 X15:Z57 AE15:AG57 AL15:AN57 AS15:AU57 AZ15:BB57 BG15:BI57 BN15:BP57">
    <cfRule type="expression" dxfId="35" priority="9">
      <formula>$A15=""</formula>
    </cfRule>
    <cfRule type="containsBlanks" dxfId="34" priority="11">
      <formula>LEN(TRIM(C15))=0</formula>
    </cfRule>
  </conditionalFormatting>
  <conditionalFormatting sqref="C59:BQ62 BR61 BT61">
    <cfRule type="expression" dxfId="32" priority="661">
      <formula>C$77&gt;C$76</formula>
    </cfRule>
  </conditionalFormatting>
  <conditionalFormatting sqref="C15:BT57 C58 G58:J58 Q58 X58 AE58 AL58 AS58 AZ58 BG58 BN58 N58:P62 U58:W62 AB58:AD62 AI58:AK62 AP58:AR62 AW58:AY62 BD58:BF62 BK58:BM62 BR58:BT62">
    <cfRule type="expression" dxfId="31" priority="6">
      <formula>C$77&gt;C$76</formula>
    </cfRule>
  </conditionalFormatting>
  <conditionalFormatting sqref="N60 P60 U60 W60 AB60 AD60 AI60 AK60 AP60 AR60 AW60 AY60 BD60 BF60 BK60 BM60 BR60 BT60 G60 I60">
    <cfRule type="containsBlanks" dxfId="30" priority="10">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660" id="{04F09B78-033C-4080-8409-B290AA3C85E7}">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664" id="{B98BCFA7-7790-458D-A1FD-A09CEE62B7D8}">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CE71-9D5A-46A3-B941-7D43D6A0A9F0}">
  <sheetPr>
    <tabColor rgb="FFCC9900"/>
    <pageSetUpPr fitToPage="1"/>
  </sheetPr>
  <dimension ref="A1:AL125"/>
  <sheetViews>
    <sheetView showGridLines="0" showZeros="0" zoomScaleNormal="100" workbookViewId="0">
      <pane xSplit="1" ySplit="13" topLeftCell="T14" activePane="bottomRight" state="frozen"/>
      <selection pane="topRight" activeCell="C9" sqref="C9:I9"/>
      <selection pane="bottomLeft" activeCell="C9" sqref="C9:I9"/>
      <selection pane="bottomRight" activeCell="C9" sqref="C9:I9"/>
    </sheetView>
  </sheetViews>
  <sheetFormatPr defaultColWidth="9.81640625" defaultRowHeight="12.5" outlineLevelCol="1"/>
  <cols>
    <col min="1" max="1" width="20.1796875" customWidth="1"/>
    <col min="2" max="2" width="42.453125" customWidth="1"/>
    <col min="3" max="4" width="14.7265625" customWidth="1" outlineLevel="1"/>
    <col min="5" max="5" width="14.7265625" customWidth="1"/>
    <col min="6" max="7" width="14.7265625" customWidth="1" outlineLevel="1"/>
    <col min="8" max="8" width="14.7265625" customWidth="1"/>
    <col min="9" max="10" width="14.7265625" customWidth="1" outlineLevel="1"/>
    <col min="11" max="11" width="14.7265625" customWidth="1"/>
    <col min="12" max="13" width="14.7265625" customWidth="1" outlineLevel="1"/>
    <col min="14" max="14" width="14.7265625" customWidth="1"/>
    <col min="15" max="16" width="14.7265625" customWidth="1" outlineLevel="1"/>
    <col min="17" max="17" width="14.7265625" customWidth="1"/>
    <col min="18" max="19" width="14.7265625" customWidth="1" outlineLevel="1"/>
    <col min="20" max="20" width="14.7265625" customWidth="1"/>
    <col min="21" max="22" width="14.7265625" customWidth="1" outlineLevel="1"/>
    <col min="23" max="23" width="14.7265625" customWidth="1"/>
    <col min="24" max="25" width="14.7265625" customWidth="1" outlineLevel="1"/>
    <col min="26" max="26" width="14.7265625" customWidth="1"/>
    <col min="27" max="28" width="14.7265625" customWidth="1" outlineLevel="1"/>
    <col min="29" max="29" width="14.7265625" customWidth="1"/>
    <col min="30" max="31" width="14.7265625" customWidth="1" outlineLevel="1"/>
    <col min="32" max="32" width="14.7265625" customWidth="1"/>
    <col min="33" max="34" width="13.54296875" customWidth="1"/>
    <col min="35" max="35" width="13.26953125" customWidth="1"/>
    <col min="36" max="36" width="2.26953125" customWidth="1"/>
    <col min="37" max="37" width="13.26953125" customWidth="1"/>
    <col min="38" max="38" width="2.26953125" customWidth="1"/>
    <col min="39" max="39" width="10.26953125" customWidth="1"/>
  </cols>
  <sheetData>
    <row r="1" spans="1:35" ht="15.5">
      <c r="A1" s="63" t="str">
        <f>'Summary (10)'!A1</f>
        <v>DEPARTMENT OF HOMELESSNESS AND SUPPORTIVE HOUSING</v>
      </c>
      <c r="B1" s="63"/>
      <c r="C1" s="56"/>
      <c r="D1" s="56"/>
      <c r="E1" s="56"/>
      <c r="F1" s="56"/>
      <c r="G1" s="56"/>
      <c r="AI1" s="437"/>
    </row>
    <row r="2" spans="1:35" ht="15.5">
      <c r="A2" s="63" t="s">
        <v>288</v>
      </c>
      <c r="B2" s="63"/>
      <c r="C2" s="63"/>
      <c r="D2" s="56"/>
      <c r="E2" s="56"/>
      <c r="F2" s="56"/>
      <c r="G2" s="59"/>
    </row>
    <row r="3" spans="1:35" ht="15" customHeight="1">
      <c r="A3" s="68" t="s">
        <v>220</v>
      </c>
      <c r="B3" s="587">
        <f>'Summary (10)'!B3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(10)'!A7</f>
        <v>Provider Name</v>
      </c>
      <c r="B4" s="588">
        <f>'Summary (10)'!B7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(10)'!A8</f>
        <v>Program</v>
      </c>
      <c r="B5" s="588" t="str">
        <f>'Summary (10)'!B8</f>
        <v>RFQ #144 TAY Site at 42 Otis</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5">
      <c r="A6" s="69" t="str">
        <f>'Summary (10)'!A9</f>
        <v>F$P Contract ID#</v>
      </c>
      <c r="B6" s="589" t="e">
        <f>'Summary (10)'!B9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5">
      <c r="A7" s="69" t="s">
        <v>283</v>
      </c>
      <c r="B7" s="648">
        <f>'Summary (10)'!B12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8" t="e">
        <f>'Summary (10)'!E17</f>
        <v>#REF!</v>
      </c>
      <c r="D8" s="1598"/>
      <c r="E8" s="1598"/>
      <c r="F8" s="1597" t="e">
        <f>'Summary (10)'!H17</f>
        <v>#REF!</v>
      </c>
      <c r="G8" s="1597"/>
      <c r="H8" s="1597"/>
      <c r="I8" s="1597" t="e">
        <f>'Summary (10)'!K17</f>
        <v>#REF!</v>
      </c>
      <c r="J8" s="1597"/>
      <c r="K8" s="1597"/>
      <c r="L8" s="1597" t="e">
        <f>'Summary (10)'!N17</f>
        <v>#REF!</v>
      </c>
      <c r="M8" s="1597"/>
      <c r="N8" s="1597"/>
      <c r="O8" s="1597" t="e">
        <f>'Summary (10)'!Q17</f>
        <v>#REF!</v>
      </c>
      <c r="P8" s="1597"/>
      <c r="Q8" s="1597"/>
      <c r="R8" s="1597" t="e">
        <f>'Summary (10)'!T17</f>
        <v>#REF!</v>
      </c>
      <c r="S8" s="1597"/>
      <c r="T8" s="1597"/>
      <c r="U8" s="1597" t="e">
        <f>'Summary (10)'!W17</f>
        <v>#REF!</v>
      </c>
      <c r="V8" s="1597"/>
      <c r="W8" s="1597"/>
      <c r="X8" s="1597" t="e">
        <f>'Summary (10)'!Z17</f>
        <v>#REF!</v>
      </c>
      <c r="Y8" s="1597"/>
      <c r="Z8" s="1597"/>
      <c r="AA8" s="1597" t="e">
        <f>'Summary (10)'!AC17</f>
        <v>#REF!</v>
      </c>
      <c r="AB8" s="1597"/>
      <c r="AC8" s="1597"/>
      <c r="AD8" s="1597" t="e">
        <f>'Summary (10)'!AF17</f>
        <v>#REF!</v>
      </c>
      <c r="AE8" s="1597"/>
      <c r="AF8" s="1597"/>
    </row>
    <row r="9" spans="1:35" ht="24.75" customHeight="1">
      <c r="C9" s="1606" t="str">
        <f>'Summary (6)'!E18</f>
        <v>Year 1</v>
      </c>
      <c r="D9" s="1607"/>
      <c r="E9" s="1608"/>
      <c r="F9" s="1621" t="str">
        <f>'Summary (6)'!H18</f>
        <v>Year 2</v>
      </c>
      <c r="G9" s="1622"/>
      <c r="H9" s="1623"/>
      <c r="I9" s="1624" t="str">
        <f>'Summary (6)'!K18</f>
        <v>Year 3</v>
      </c>
      <c r="J9" s="1625"/>
      <c r="K9" s="1626"/>
      <c r="L9" s="1627" t="str">
        <f>'Summary (6)'!N18</f>
        <v>Year 4</v>
      </c>
      <c r="M9" s="1628"/>
      <c r="N9" s="1629"/>
      <c r="O9" s="1630" t="str">
        <f>'Summary (6)'!Q18</f>
        <v>Year 5</v>
      </c>
      <c r="P9" s="1631"/>
      <c r="Q9" s="1632"/>
      <c r="R9" s="1633" t="str">
        <f>'Summary (6)'!T18</f>
        <v>Year 6</v>
      </c>
      <c r="S9" s="1634"/>
      <c r="T9" s="1635"/>
      <c r="U9" s="1636" t="str">
        <f>'Summary (6)'!W18</f>
        <v>Year 7</v>
      </c>
      <c r="V9" s="1637"/>
      <c r="W9" s="1638"/>
      <c r="X9" s="1609" t="str">
        <f>'Summary (6)'!Z18</f>
        <v>Year 8</v>
      </c>
      <c r="Y9" s="1610"/>
      <c r="Z9" s="1611"/>
      <c r="AA9" s="1612" t="str">
        <f>'Summary (6)'!AC18</f>
        <v>Year 9</v>
      </c>
      <c r="AB9" s="1613"/>
      <c r="AC9" s="1614"/>
      <c r="AD9" s="1615" t="str">
        <f>'Summary (6)'!AF18</f>
        <v>Year 10</v>
      </c>
      <c r="AE9" s="1616"/>
      <c r="AF9" s="1617"/>
      <c r="AG9" s="1618" t="s">
        <v>259</v>
      </c>
      <c r="AH9" s="1619"/>
      <c r="AI9" s="1620"/>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10/1/2024 - 6/30/2029</v>
      </c>
      <c r="AH10" s="628" t="str">
        <f>'Salary Detail (6)'!BV11</f>
        <v>10/1/2024 - 6/30/2029</v>
      </c>
      <c r="AI10" s="629" t="str">
        <f>'Salary Detail (6)'!BW11</f>
        <v>10/1/2024 - 6/30/2029</v>
      </c>
    </row>
    <row r="11" spans="1:35" s="630" customFormat="1" ht="19.5" customHeight="1">
      <c r="C11" s="784" t="e">
        <f>'Salary Detail (6)'!G12</f>
        <v>#REF!</v>
      </c>
      <c r="D11" s="793" t="e">
        <f>'Salary Detail (6)'!H12</f>
        <v>#REF!</v>
      </c>
      <c r="E11" s="794" t="str">
        <f>'Salary Detail (6)'!I12</f>
        <v>12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39" t="e">
        <f>'Salary Detail (6)'!BU12</f>
        <v>#REF!</v>
      </c>
      <c r="AH11" s="1641" t="e">
        <f>'Salary Detail (6)'!BV12</f>
        <v>#REF!</v>
      </c>
      <c r="AI11" s="1643"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0"/>
      <c r="AH12" s="1642"/>
      <c r="AI12" s="1644"/>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6" t="s">
        <v>291</v>
      </c>
      <c r="B14" s="1605"/>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6" t="s">
        <v>292</v>
      </c>
      <c r="B15" s="1605"/>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6" t="s">
        <v>293</v>
      </c>
      <c r="B16" s="1605"/>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6" t="s">
        <v>294</v>
      </c>
      <c r="B17" s="1605"/>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6" t="s">
        <v>295</v>
      </c>
      <c r="B18" s="1605"/>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6" t="s">
        <v>296</v>
      </c>
      <c r="B19" s="1605"/>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6" t="s">
        <v>297</v>
      </c>
      <c r="B20" s="1605"/>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6" t="s">
        <v>298</v>
      </c>
      <c r="B21" s="1605"/>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6" t="s">
        <v>299</v>
      </c>
      <c r="B22" s="1605"/>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7"/>
      <c r="B23" s="1599"/>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7"/>
      <c r="B24" s="1599"/>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7"/>
      <c r="B25" s="1599"/>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7"/>
      <c r="B26" s="1599"/>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7"/>
      <c r="B27" s="1599"/>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7"/>
      <c r="B28" s="1599"/>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7"/>
      <c r="B29" s="1599"/>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7"/>
      <c r="B30" s="1599"/>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7"/>
      <c r="B31" s="1599"/>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7"/>
      <c r="B32" s="1599"/>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7"/>
      <c r="B33" s="1599"/>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7"/>
      <c r="B34" s="1599"/>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7"/>
      <c r="B35" s="1599"/>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7"/>
      <c r="B36" s="1599"/>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7"/>
      <c r="B37" s="1599"/>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7"/>
      <c r="B38" s="1599"/>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7"/>
      <c r="B39" s="1599"/>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7"/>
      <c r="B40" s="1599"/>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7"/>
      <c r="B41" s="1599"/>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7"/>
      <c r="B42" s="1599"/>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7"/>
      <c r="B43" s="1599"/>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7"/>
      <c r="B44" s="1599"/>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7"/>
      <c r="B45" s="1599"/>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7"/>
      <c r="B46" s="1599"/>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7"/>
      <c r="B47" s="1599"/>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7"/>
      <c r="B48" s="1599"/>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7"/>
      <c r="B49" s="1599"/>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7"/>
      <c r="B50" s="1599"/>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7"/>
      <c r="B51" s="1599"/>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7"/>
      <c r="B52" s="1599"/>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7"/>
      <c r="B53" s="1599"/>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7"/>
      <c r="B54" s="1599"/>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7"/>
      <c r="B55" s="1599"/>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52" t="s">
        <v>300</v>
      </c>
      <c r="B56" s="1600"/>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7"/>
      <c r="B57" s="1599"/>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7"/>
      <c r="B58" s="1599"/>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7"/>
      <c r="B59" s="1599"/>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7"/>
      <c r="B60" s="1599"/>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7"/>
      <c r="B61" s="1599"/>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7"/>
      <c r="B62" s="1599"/>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7"/>
      <c r="B63" s="1599"/>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7"/>
      <c r="B64" s="1599"/>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7"/>
      <c r="B65" s="1599"/>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7"/>
      <c r="B66" s="1599"/>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7"/>
      <c r="B67" s="1599"/>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9" t="s">
        <v>301</v>
      </c>
      <c r="B68" s="1601"/>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5"/>
      <c r="B69" s="1604"/>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4" t="s">
        <v>302</v>
      </c>
      <c r="B70" s="1603"/>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7"/>
      <c r="B71" s="1599"/>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7"/>
      <c r="B72" s="1599"/>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7"/>
      <c r="B73" s="1599"/>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7"/>
      <c r="B74" s="1599"/>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7"/>
      <c r="B75" s="1599"/>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7"/>
      <c r="B76" s="1599"/>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7"/>
      <c r="B77" s="1599"/>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7"/>
      <c r="B78" s="1599"/>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7"/>
      <c r="B79" s="1599"/>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7"/>
      <c r="B80" s="1599"/>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52" t="s">
        <v>303</v>
      </c>
      <c r="B81" s="1600"/>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7"/>
      <c r="B82" s="1599"/>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7"/>
      <c r="B83" s="1599"/>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7"/>
      <c r="B84" s="1599"/>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7"/>
      <c r="B85" s="1599"/>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7"/>
      <c r="B86" s="1599"/>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7"/>
      <c r="B87" s="1599"/>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7"/>
      <c r="B88" s="1599"/>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7"/>
      <c r="B89" s="1599"/>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7"/>
      <c r="B90" s="1599"/>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7" t="s">
        <v>304</v>
      </c>
      <c r="B91" s="1599"/>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51"/>
      <c r="B92" s="1602"/>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49999999999999"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49999999999999"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7"/>
      <c r="B96" s="1599"/>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7"/>
      <c r="B97" s="1599"/>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7"/>
      <c r="B98" s="1599"/>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7"/>
      <c r="B99" s="1599"/>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7"/>
      <c r="B100" s="1599"/>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7"/>
      <c r="B101" s="1599"/>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7"/>
      <c r="B102" s="1599"/>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7"/>
      <c r="B103" s="1599"/>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49999999999999" customHeight="1">
      <c r="A104" s="1349" t="s">
        <v>307</v>
      </c>
      <c r="B104" s="1601"/>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49999999999999"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49999999999999"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(10)'!E87</f>
        <v>1</v>
      </c>
      <c r="D120" s="560">
        <f>'Summary (10)'!F87</f>
        <v>1</v>
      </c>
      <c r="E120" s="560">
        <f>'Summary (10)'!G87</f>
        <v>1</v>
      </c>
      <c r="F120" s="560">
        <f>'Summary (10)'!H87</f>
        <v>2</v>
      </c>
      <c r="G120" s="560">
        <f>'Summary (10)'!I87</f>
        <v>2</v>
      </c>
      <c r="H120" s="560">
        <f>'Summary (10)'!J87</f>
        <v>2</v>
      </c>
      <c r="I120" s="560">
        <f>'Summary (10)'!K87</f>
        <v>3</v>
      </c>
      <c r="J120" s="560">
        <f>'Summary (10)'!L87</f>
        <v>3</v>
      </c>
      <c r="K120" s="560">
        <f>'Summary (10)'!M87</f>
        <v>3</v>
      </c>
      <c r="L120" s="560">
        <f>'Summary (10)'!N87</f>
        <v>4</v>
      </c>
      <c r="M120" s="560">
        <f>'Summary (10)'!O87</f>
        <v>4</v>
      </c>
      <c r="N120" s="560">
        <f>'Summary (10)'!P87</f>
        <v>4</v>
      </c>
      <c r="O120" s="560">
        <f>'Summary (10)'!Q87</f>
        <v>5</v>
      </c>
      <c r="P120" s="560">
        <f>'Summary (10)'!R87</f>
        <v>5</v>
      </c>
      <c r="Q120" s="560">
        <f>'Summary (10)'!S87</f>
        <v>5</v>
      </c>
      <c r="R120" s="560">
        <f>'Summary (10)'!T87</f>
        <v>6</v>
      </c>
      <c r="S120" s="560">
        <f>'Summary (10)'!U87</f>
        <v>6</v>
      </c>
      <c r="T120" s="560">
        <f>'Summary (10)'!V87</f>
        <v>6</v>
      </c>
      <c r="U120" s="560">
        <f>'Summary (10)'!W87</f>
        <v>7</v>
      </c>
      <c r="V120" s="560">
        <f>'Summary (10)'!X87</f>
        <v>7</v>
      </c>
      <c r="W120" s="560">
        <f>'Summary (10)'!Y87</f>
        <v>7</v>
      </c>
      <c r="X120" s="560">
        <f>'Summary (10)'!Z87</f>
        <v>8</v>
      </c>
      <c r="Y120" s="560">
        <f>'Summary (10)'!AA87</f>
        <v>8</v>
      </c>
      <c r="Z120" s="560">
        <f>'Summary (10)'!AB87</f>
        <v>8</v>
      </c>
      <c r="AA120" s="560">
        <f>'Summary (10)'!AC87</f>
        <v>9</v>
      </c>
      <c r="AB120" s="560">
        <f>'Summary (10)'!AD87</f>
        <v>9</v>
      </c>
      <c r="AC120" s="560">
        <f>'Summary (10)'!AE87</f>
        <v>9</v>
      </c>
      <c r="AD120" s="560">
        <f>'Summary (10)'!AF87</f>
        <v>10</v>
      </c>
      <c r="AE120" s="560">
        <f>'Summary (10)'!AG87</f>
        <v>10</v>
      </c>
      <c r="AF120" s="560">
        <f>'Summary (10)'!AH87</f>
        <v>10</v>
      </c>
      <c r="AG120" s="560">
        <f>AE120</f>
        <v>10</v>
      </c>
      <c r="AH120" s="560">
        <f>AF120</f>
        <v>10</v>
      </c>
      <c r="AI120" s="560">
        <f>AG120</f>
        <v>10</v>
      </c>
    </row>
    <row r="121" spans="1:35" s="31" customFormat="1">
      <c r="A121" s="481" t="s">
        <v>232</v>
      </c>
      <c r="B121" s="481"/>
      <c r="C121" s="561" t="e">
        <f>'Summary (10)'!E88</f>
        <v>#REF!</v>
      </c>
      <c r="D121" s="561" t="e">
        <f>'Summary (10)'!F88</f>
        <v>#REF!</v>
      </c>
      <c r="E121" s="561">
        <f>'Summary (10)'!G88</f>
        <v>45566</v>
      </c>
      <c r="F121" s="561" t="e">
        <f>'Summary (10)'!H88</f>
        <v>#REF!</v>
      </c>
      <c r="G121" s="561" t="e">
        <f>'Summary (10)'!I88</f>
        <v>#REF!</v>
      </c>
      <c r="H121" s="561">
        <f>'Summary (10)'!J88</f>
        <v>45839</v>
      </c>
      <c r="I121" s="561" t="e">
        <f>'Summary (10)'!K88</f>
        <v>#REF!</v>
      </c>
      <c r="J121" s="561" t="e">
        <f>'Summary (10)'!L88</f>
        <v>#REF!</v>
      </c>
      <c r="K121" s="561">
        <f>'Summary (10)'!M88</f>
        <v>46204</v>
      </c>
      <c r="L121" s="561" t="e">
        <f>'Summary (10)'!N88</f>
        <v>#REF!</v>
      </c>
      <c r="M121" s="561" t="e">
        <f>'Summary (10)'!O88</f>
        <v>#REF!</v>
      </c>
      <c r="N121" s="561">
        <f>'Summary (10)'!P88</f>
        <v>46569</v>
      </c>
      <c r="O121" s="561" t="e">
        <f>'Summary (10)'!Q88</f>
        <v>#REF!</v>
      </c>
      <c r="P121" s="561" t="e">
        <f>'Summary (10)'!R88</f>
        <v>#REF!</v>
      </c>
      <c r="Q121" s="561">
        <f>'Summary (10)'!S88</f>
        <v>46935</v>
      </c>
      <c r="R121" s="561" t="e">
        <f>'Summary (10)'!T88</f>
        <v>#REF!</v>
      </c>
      <c r="S121" s="561" t="e">
        <f>'Summary (10)'!U88</f>
        <v>#REF!</v>
      </c>
      <c r="T121" s="561" t="e">
        <f>'Summary (10)'!V88</f>
        <v>#REF!</v>
      </c>
      <c r="U121" s="561" t="e">
        <f>'Summary (10)'!W88</f>
        <v>#REF!</v>
      </c>
      <c r="V121" s="561" t="e">
        <f>'Summary (10)'!X88</f>
        <v>#REF!</v>
      </c>
      <c r="W121" s="561" t="e">
        <f>'Summary (10)'!Y88</f>
        <v>#REF!</v>
      </c>
      <c r="X121" s="561" t="e">
        <f>'Summary (10)'!Z88</f>
        <v>#REF!</v>
      </c>
      <c r="Y121" s="561" t="e">
        <f>'Summary (10)'!AA88</f>
        <v>#REF!</v>
      </c>
      <c r="Z121" s="561" t="e">
        <f>'Summary (10)'!AB88</f>
        <v>#REF!</v>
      </c>
      <c r="AA121" s="561" t="e">
        <f>'Summary (10)'!AC88</f>
        <v>#REF!</v>
      </c>
      <c r="AB121" s="561" t="e">
        <f>'Summary (10)'!AD88</f>
        <v>#REF!</v>
      </c>
      <c r="AC121" s="561" t="e">
        <f>'Summary (10)'!AE88</f>
        <v>#REF!</v>
      </c>
      <c r="AD121" s="561" t="e">
        <f>'Summary (10)'!AF88</f>
        <v>#REF!</v>
      </c>
      <c r="AE121" s="561" t="e">
        <f>'Summary (10)'!AG88</f>
        <v>#REF!</v>
      </c>
      <c r="AF121" s="561" t="e">
        <f>'Summary (10)'!AH88</f>
        <v>#REF!</v>
      </c>
      <c r="AG121" s="561">
        <f>'Summary (10)'!AI88</f>
        <v>45566</v>
      </c>
      <c r="AH121" s="561">
        <f>'Summary (10)'!AJ88</f>
        <v>45566</v>
      </c>
      <c r="AI121" s="561">
        <f>'Summary (10)'!AK88</f>
        <v>45566</v>
      </c>
    </row>
    <row r="122" spans="1:35" s="31" customFormat="1">
      <c r="A122" s="481" t="s">
        <v>233</v>
      </c>
      <c r="B122" s="481"/>
      <c r="C122" s="561" t="e">
        <f>'Summary (10)'!E89</f>
        <v>#REF!</v>
      </c>
      <c r="D122" s="561" t="e">
        <f>'Summary (10)'!F89</f>
        <v>#REF!</v>
      </c>
      <c r="E122" s="561">
        <f>'Summary (10)'!G89</f>
        <v>45838</v>
      </c>
      <c r="F122" s="561" t="e">
        <f>'Summary (10)'!H89</f>
        <v>#REF!</v>
      </c>
      <c r="G122" s="561" t="e">
        <f>'Summary (10)'!I89</f>
        <v>#REF!</v>
      </c>
      <c r="H122" s="561">
        <f>'Summary (10)'!J89</f>
        <v>46203</v>
      </c>
      <c r="I122" s="561" t="e">
        <f>'Summary (10)'!K89</f>
        <v>#REF!</v>
      </c>
      <c r="J122" s="561" t="e">
        <f>'Summary (10)'!L89</f>
        <v>#REF!</v>
      </c>
      <c r="K122" s="561">
        <f>'Summary (10)'!M89</f>
        <v>46568</v>
      </c>
      <c r="L122" s="561" t="e">
        <f>'Summary (10)'!N89</f>
        <v>#REF!</v>
      </c>
      <c r="M122" s="561" t="e">
        <f>'Summary (10)'!O89</f>
        <v>#REF!</v>
      </c>
      <c r="N122" s="561">
        <f>'Summary (10)'!P89</f>
        <v>46934</v>
      </c>
      <c r="O122" s="561" t="e">
        <f>'Summary (10)'!Q89</f>
        <v>#REF!</v>
      </c>
      <c r="P122" s="561" t="e">
        <f>'Summary (10)'!R89</f>
        <v>#REF!</v>
      </c>
      <c r="Q122" s="561">
        <f>'Summary (10)'!S89</f>
        <v>47299</v>
      </c>
      <c r="R122" s="561" t="e">
        <f>'Summary (10)'!T89</f>
        <v>#REF!</v>
      </c>
      <c r="S122" s="561" t="e">
        <f>'Summary (10)'!U89</f>
        <v>#REF!</v>
      </c>
      <c r="T122" s="561" t="e">
        <f>'Summary (10)'!V89</f>
        <v>#REF!</v>
      </c>
      <c r="U122" s="561" t="e">
        <f>'Summary (10)'!W89</f>
        <v>#REF!</v>
      </c>
      <c r="V122" s="561" t="e">
        <f>'Summary (10)'!X89</f>
        <v>#REF!</v>
      </c>
      <c r="W122" s="561" t="e">
        <f>'Summary (10)'!Y89</f>
        <v>#REF!</v>
      </c>
      <c r="X122" s="561" t="e">
        <f>'Summary (10)'!Z89</f>
        <v>#REF!</v>
      </c>
      <c r="Y122" s="561" t="e">
        <f>'Summary (10)'!AA89</f>
        <v>#REF!</v>
      </c>
      <c r="Z122" s="561" t="e">
        <f>'Summary (10)'!AB89</f>
        <v>#REF!</v>
      </c>
      <c r="AA122" s="561" t="e">
        <f>'Summary (10)'!AC89</f>
        <v>#REF!</v>
      </c>
      <c r="AB122" s="561" t="e">
        <f>'Summary (10)'!AD89</f>
        <v>#REF!</v>
      </c>
      <c r="AC122" s="561" t="e">
        <f>'Summary (10)'!AE89</f>
        <v>#REF!</v>
      </c>
      <c r="AD122" s="561" t="e">
        <f>'Summary (10)'!AF89</f>
        <v>#REF!</v>
      </c>
      <c r="AE122" s="561" t="e">
        <f>'Summary (10)'!AG89</f>
        <v>#REF!</v>
      </c>
      <c r="AF122" s="561" t="e">
        <f>'Summary (10)'!AH89</f>
        <v>#REF!</v>
      </c>
      <c r="AG122" s="561">
        <f>'Summary (10)'!AI89</f>
        <v>47391</v>
      </c>
      <c r="AH122" s="561">
        <f>'Summary (10)'!AJ89</f>
        <v>47391</v>
      </c>
      <c r="AI122" s="561">
        <f>'Summary (10)'!AK89</f>
        <v>47391</v>
      </c>
    </row>
    <row r="123" spans="1:35">
      <c r="A123" s="480" t="s">
        <v>220</v>
      </c>
      <c r="B123" s="480"/>
      <c r="C123" s="561">
        <f>'Summary (10)'!E90</f>
        <v>0</v>
      </c>
      <c r="D123" s="561">
        <f>'Summary (10)'!F90</f>
        <v>0</v>
      </c>
      <c r="E123" s="561">
        <f>'Summary (10)'!G90</f>
        <v>0</v>
      </c>
      <c r="F123" s="561">
        <f>'Summary (10)'!H90</f>
        <v>0</v>
      </c>
      <c r="G123" s="561">
        <f>'Summary (10)'!I90</f>
        <v>0</v>
      </c>
      <c r="H123" s="561">
        <f>'Summary (10)'!J90</f>
        <v>0</v>
      </c>
      <c r="I123" s="561">
        <f>'Summary (10)'!K90</f>
        <v>0</v>
      </c>
      <c r="J123" s="561">
        <f>'Summary (10)'!L90</f>
        <v>0</v>
      </c>
      <c r="K123" s="561">
        <f>'Summary (10)'!M90</f>
        <v>0</v>
      </c>
      <c r="L123" s="561">
        <f>'Summary (10)'!N90</f>
        <v>0</v>
      </c>
      <c r="M123" s="561">
        <f>'Summary (10)'!O90</f>
        <v>0</v>
      </c>
      <c r="N123" s="561">
        <f>'Summary (10)'!P90</f>
        <v>0</v>
      </c>
      <c r="O123" s="561">
        <f>'Summary (10)'!Q90</f>
        <v>0</v>
      </c>
      <c r="P123" s="561">
        <f>'Summary (10)'!R90</f>
        <v>0</v>
      </c>
      <c r="Q123" s="561">
        <f>'Summary (10)'!S90</f>
        <v>0</v>
      </c>
      <c r="R123" s="561">
        <f>'Summary (10)'!T90</f>
        <v>0</v>
      </c>
      <c r="S123" s="561">
        <f>'Summary (10)'!U90</f>
        <v>0</v>
      </c>
      <c r="T123" s="561">
        <f>'Summary (10)'!V90</f>
        <v>0</v>
      </c>
      <c r="U123" s="561">
        <f>'Summary (10)'!W90</f>
        <v>0</v>
      </c>
      <c r="V123" s="561">
        <f>'Summary (10)'!X90</f>
        <v>0</v>
      </c>
      <c r="W123" s="561">
        <f>'Summary (10)'!Y90</f>
        <v>0</v>
      </c>
      <c r="X123" s="561">
        <f>'Summary (10)'!Z90</f>
        <v>0</v>
      </c>
      <c r="Y123" s="561">
        <f>'Summary (10)'!AA90</f>
        <v>0</v>
      </c>
      <c r="Z123" s="561">
        <f>'Summary (10)'!AB90</f>
        <v>0</v>
      </c>
      <c r="AA123" s="561">
        <f>'Summary (10)'!AC90</f>
        <v>0</v>
      </c>
      <c r="AB123" s="561">
        <f>'Summary (10)'!AD90</f>
        <v>0</v>
      </c>
      <c r="AC123" s="561">
        <f>'Summary (10)'!AE90</f>
        <v>0</v>
      </c>
      <c r="AD123" s="561">
        <f>'Summary (10)'!AF90</f>
        <v>0</v>
      </c>
      <c r="AE123" s="561">
        <f>'Summary (10)'!AG90</f>
        <v>0</v>
      </c>
      <c r="AF123" s="561">
        <f>'Summary (10)'!AH90</f>
        <v>0</v>
      </c>
      <c r="AG123" s="561">
        <f>'Summary (10)'!AI90</f>
        <v>0</v>
      </c>
      <c r="AH123" s="561">
        <f>'Summary (10)'!AJ90</f>
        <v>0</v>
      </c>
      <c r="AI123" s="561">
        <f>'Summary (10)'!AK90</f>
        <v>0</v>
      </c>
    </row>
    <row r="124" spans="1:35">
      <c r="A124" s="480" t="s">
        <v>234</v>
      </c>
      <c r="B124" s="480"/>
      <c r="C124" s="562" t="e">
        <f>'Summary (10)'!E91</f>
        <v>#REF!</v>
      </c>
      <c r="D124" s="562" t="e">
        <f>'Summary (10)'!F91</f>
        <v>#REF!</v>
      </c>
      <c r="E124" s="562" t="e">
        <f>'Summary (10)'!G91</f>
        <v>#REF!</v>
      </c>
      <c r="F124" s="562" t="e">
        <f>'Summary (10)'!H91</f>
        <v>#REF!</v>
      </c>
      <c r="G124" s="562" t="e">
        <f>'Summary (10)'!I91</f>
        <v>#REF!</v>
      </c>
      <c r="H124" s="562" t="e">
        <f>'Summary (10)'!J91</f>
        <v>#REF!</v>
      </c>
      <c r="I124" s="562" t="e">
        <f>'Summary (10)'!K91</f>
        <v>#REF!</v>
      </c>
      <c r="J124" s="562" t="e">
        <f>'Summary (10)'!L91</f>
        <v>#REF!</v>
      </c>
      <c r="K124" s="562" t="e">
        <f>'Summary (10)'!M91</f>
        <v>#REF!</v>
      </c>
      <c r="L124" s="562" t="e">
        <f>'Summary (10)'!N91</f>
        <v>#REF!</v>
      </c>
      <c r="M124" s="562" t="e">
        <f>'Summary (10)'!O91</f>
        <v>#REF!</v>
      </c>
      <c r="N124" s="562" t="e">
        <f>'Summary (10)'!P91</f>
        <v>#REF!</v>
      </c>
      <c r="O124" s="562" t="e">
        <f>'Summary (10)'!Q91</f>
        <v>#REF!</v>
      </c>
      <c r="P124" s="562" t="e">
        <f>'Summary (10)'!R91</f>
        <v>#REF!</v>
      </c>
      <c r="Q124" s="562" t="e">
        <f>'Summary (10)'!S91</f>
        <v>#REF!</v>
      </c>
      <c r="R124" s="562" t="e">
        <f>'Summary (10)'!T91</f>
        <v>#REF!</v>
      </c>
      <c r="S124" s="562" t="e">
        <f>'Summary (10)'!U91</f>
        <v>#REF!</v>
      </c>
      <c r="T124" s="562" t="e">
        <f>'Summary (10)'!V91</f>
        <v>#REF!</v>
      </c>
      <c r="U124" s="562" t="e">
        <f>'Summary (10)'!W91</f>
        <v>#REF!</v>
      </c>
      <c r="V124" s="562" t="e">
        <f>'Summary (10)'!X91</f>
        <v>#REF!</v>
      </c>
      <c r="W124" s="562" t="e">
        <f>'Summary (10)'!Y91</f>
        <v>#REF!</v>
      </c>
      <c r="X124" s="562" t="e">
        <f>'Summary (10)'!Z91</f>
        <v>#REF!</v>
      </c>
      <c r="Y124" s="562" t="e">
        <f>'Summary (10)'!AA91</f>
        <v>#REF!</v>
      </c>
      <c r="Z124" s="562" t="e">
        <f>'Summary (10)'!AB91</f>
        <v>#REF!</v>
      </c>
      <c r="AA124" s="562" t="e">
        <f>'Summary (10)'!AC91</f>
        <v>#REF!</v>
      </c>
      <c r="AB124" s="562" t="e">
        <f>'Summary (10)'!AD91</f>
        <v>#REF!</v>
      </c>
      <c r="AC124" s="562" t="e">
        <f>'Summary (10)'!AE91</f>
        <v>#REF!</v>
      </c>
      <c r="AD124" s="562" t="e">
        <f>'Summary (10)'!AF91</f>
        <v>#REF!</v>
      </c>
      <c r="AE124" s="562" t="e">
        <f>'Summary (10)'!AG91</f>
        <v>#REF!</v>
      </c>
      <c r="AF124" s="562" t="e">
        <f>'Summary (10)'!AH91</f>
        <v>#REF!</v>
      </c>
    </row>
    <row r="125" spans="1:35" s="524" customFormat="1">
      <c r="A125" s="523" t="s">
        <v>309</v>
      </c>
      <c r="B125" s="523"/>
      <c r="C125" s="525">
        <f>'Summary (10)'!E26</f>
        <v>0</v>
      </c>
      <c r="D125" s="525">
        <f>'Summary (10)'!F26</f>
        <v>0</v>
      </c>
      <c r="E125" s="525">
        <f>'Summary (10)'!G26</f>
        <v>0</v>
      </c>
      <c r="F125" s="525">
        <f>'Summary (10)'!H26</f>
        <v>0</v>
      </c>
      <c r="G125" s="525">
        <f>'Summary (10)'!I26</f>
        <v>0</v>
      </c>
      <c r="H125" s="525">
        <f>'Summary (10)'!J26</f>
        <v>0</v>
      </c>
      <c r="I125" s="525">
        <f>'Summary (10)'!K26</f>
        <v>0</v>
      </c>
      <c r="J125" s="525">
        <f>'Summary (10)'!L26</f>
        <v>0</v>
      </c>
      <c r="K125" s="525">
        <f>'Summary (10)'!M26</f>
        <v>0</v>
      </c>
      <c r="L125" s="525">
        <f>'Summary (10)'!N26</f>
        <v>0</v>
      </c>
      <c r="M125" s="525">
        <f>'Summary (10)'!O26</f>
        <v>0</v>
      </c>
      <c r="N125" s="525">
        <f>'Summary (10)'!P26</f>
        <v>0</v>
      </c>
      <c r="O125" s="525">
        <f>'Summary (10)'!Q26</f>
        <v>0</v>
      </c>
      <c r="P125" s="525">
        <f>'Summary (10)'!R26</f>
        <v>0</v>
      </c>
      <c r="Q125" s="525">
        <f>'Summary (10)'!S26</f>
        <v>0</v>
      </c>
      <c r="R125" s="525">
        <f>'Summary (10)'!T26</f>
        <v>0</v>
      </c>
      <c r="S125" s="525">
        <f>'Summary (10)'!U26</f>
        <v>0</v>
      </c>
      <c r="T125" s="525">
        <f>'Summary (10)'!V26</f>
        <v>0</v>
      </c>
      <c r="U125" s="525">
        <f>'Summary (10)'!W26</f>
        <v>0</v>
      </c>
      <c r="V125" s="525">
        <f>'Summary (10)'!X26</f>
        <v>0</v>
      </c>
      <c r="W125" s="525">
        <f>'Summary (10)'!Y26</f>
        <v>0</v>
      </c>
      <c r="X125" s="525">
        <f>'Summary (10)'!Z26</f>
        <v>0</v>
      </c>
      <c r="Y125" s="525">
        <f>'Summary (10)'!AA26</f>
        <v>0</v>
      </c>
      <c r="Z125" s="525">
        <f>'Summary (10)'!AB26</f>
        <v>0</v>
      </c>
      <c r="AA125" s="525">
        <f>'Summary (10)'!AC26</f>
        <v>0</v>
      </c>
      <c r="AB125" s="525">
        <f>'Summary (10)'!AD26</f>
        <v>0</v>
      </c>
      <c r="AC125" s="525">
        <f>'Summary (10)'!AE26</f>
        <v>0</v>
      </c>
      <c r="AD125" s="525">
        <f>'Summary (10)'!AF26</f>
        <v>0</v>
      </c>
      <c r="AE125" s="525">
        <f>'Summary (10)'!AG26</f>
        <v>0</v>
      </c>
      <c r="AF125" s="525">
        <f>'Summary (10)'!AH26</f>
        <v>0</v>
      </c>
      <c r="AG125" s="522"/>
      <c r="AH125" s="522"/>
      <c r="AI125" s="522"/>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27" priority="3">
      <formula>$A14=""</formula>
    </cfRule>
  </conditionalFormatting>
  <conditionalFormatting sqref="C14:AF106">
    <cfRule type="expression" dxfId="26" priority="2">
      <formula>C$123&gt;C$122</formula>
    </cfRule>
  </conditionalFormatting>
  <conditionalFormatting sqref="C82:AF102">
    <cfRule type="expression" dxfId="25"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4" priority="14">
      <formula>LEN(TRIM(E14))=0</formula>
    </cfRule>
  </conditionalFormatting>
  <conditionalFormatting sqref="F91">
    <cfRule type="containsBlanks" dxfId="23" priority="12">
      <formula>LEN(TRIM(F91))=0</formula>
    </cfRule>
  </conditionalFormatting>
  <conditionalFormatting sqref="I91">
    <cfRule type="containsBlanks" dxfId="22" priority="11">
      <formula>LEN(TRIM(I91))=0</formula>
    </cfRule>
  </conditionalFormatting>
  <conditionalFormatting sqref="L91">
    <cfRule type="containsBlanks" dxfId="21" priority="10">
      <formula>LEN(TRIM(L91))=0</formula>
    </cfRule>
  </conditionalFormatting>
  <conditionalFormatting sqref="O91">
    <cfRule type="containsBlanks" dxfId="20" priority="9">
      <formula>LEN(TRIM(O91))=0</formula>
    </cfRule>
  </conditionalFormatting>
  <conditionalFormatting sqref="R91">
    <cfRule type="containsBlanks" dxfId="19" priority="8">
      <formula>LEN(TRIM(R91))=0</formula>
    </cfRule>
  </conditionalFormatting>
  <conditionalFormatting sqref="U91">
    <cfRule type="containsBlanks" dxfId="18" priority="7">
      <formula>LEN(TRIM(U91))=0</formula>
    </cfRule>
  </conditionalFormatting>
  <conditionalFormatting sqref="X91">
    <cfRule type="containsBlanks" dxfId="17" priority="6">
      <formula>LEN(TRIM(X91))=0</formula>
    </cfRule>
  </conditionalFormatting>
  <conditionalFormatting sqref="AA91">
    <cfRule type="containsBlanks" dxfId="16" priority="5">
      <formula>LEN(TRIM(AA91))=0</formula>
    </cfRule>
  </conditionalFormatting>
  <conditionalFormatting sqref="AD91">
    <cfRule type="containsBlanks" dxfId="15" priority="4">
      <formula>LEN(TRIM(AD91))=0</formula>
    </cfRule>
  </conditionalFormatting>
  <dataValidations count="1">
    <dataValidation type="whole" allowBlank="1" showInputMessage="1" showErrorMessage="1" sqref="AC57:AC66 Z57:Z66 W57:W66 T57:T66 Q57:Q66 N57:N66 K57:K66 H57:H66 E57:E66 AF57:AF66" xr:uid="{E9DE87B5-4F75-4896-888A-0ADBA5C41FB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86" id="{8E6C6881-E617-4DD8-92ED-E93B62B56836}">
            <xm:f>C$120&gt;'Summary - SS'!#REF!</xm:f>
            <x14:dxf>
              <fill>
                <patternFill>
                  <bgColor theme="0" tint="-0.499984740745262"/>
                </patternFill>
              </fill>
            </x14:dxf>
          </x14:cfRule>
          <xm:sqref>C9:AF106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9F2A-2E9F-49A9-B397-842E66A89AB6}">
  <sheetPr>
    <tabColor rgb="FFCC9900"/>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1640625" defaultRowHeight="12.5"/>
  <cols>
    <col min="1" max="1" width="31.7265625" style="8" customWidth="1"/>
    <col min="2" max="2" width="10.7265625" style="8" customWidth="1"/>
    <col min="3" max="3" width="11.26953125" style="180" customWidth="1"/>
    <col min="4" max="4" width="67.7265625" style="4" customWidth="1"/>
    <col min="5" max="5" width="26.7265625" style="8" customWidth="1"/>
    <col min="6" max="6" width="20.7265625" style="8" customWidth="1"/>
    <col min="7" max="7" width="16" style="703" customWidth="1"/>
    <col min="8" max="8" width="17.54296875" style="703" customWidth="1"/>
    <col min="9" max="9" width="20.54296875" style="8" customWidth="1"/>
    <col min="10" max="10" width="19.7265625" style="8" customWidth="1"/>
    <col min="11" max="16384" width="10.81640625" style="8"/>
  </cols>
  <sheetData>
    <row r="1" spans="1:10" ht="13.5" thickBot="1">
      <c r="A1" s="9" t="s">
        <v>325</v>
      </c>
      <c r="B1" s="1567" t="s">
        <v>326</v>
      </c>
      <c r="C1" s="1567"/>
      <c r="I1" s="685" t="s">
        <v>327</v>
      </c>
      <c r="J1" s="686" t="s">
        <v>328</v>
      </c>
    </row>
    <row r="2" spans="1:10" ht="27.75" customHeight="1" thickBot="1">
      <c r="A2" s="649">
        <f>'Summary (10)'!B12</f>
        <v>0</v>
      </c>
      <c r="B2" s="1645"/>
      <c r="C2" s="1646"/>
      <c r="D2" s="665"/>
      <c r="F2" s="207"/>
      <c r="I2" s="687" t="str">
        <f>IFERROR(VLOOKUP(B2,'Dropdown Lists'!F:G,2,FALSE), "auto-populate")</f>
        <v>auto-populate</v>
      </c>
      <c r="J2" s="688" t="str">
        <f>IFERROR(VLOOKUP(B2,'Dropdown Lists'!F:H,3,FALSE),"auto-populate")</f>
        <v>auto-populate</v>
      </c>
    </row>
    <row r="3" spans="1:10" s="4" customFormat="1" ht="39">
      <c r="A3" s="718" t="s">
        <v>329</v>
      </c>
      <c r="B3" s="211" t="s">
        <v>317</v>
      </c>
      <c r="C3" s="212" t="s">
        <v>318</v>
      </c>
      <c r="D3" s="211" t="s">
        <v>330</v>
      </c>
      <c r="E3" s="211" t="s">
        <v>331</v>
      </c>
      <c r="F3" s="663" t="s">
        <v>332</v>
      </c>
      <c r="G3" s="704"/>
      <c r="H3" s="704"/>
      <c r="I3" s="14"/>
    </row>
    <row r="4" spans="1:10">
      <c r="A4" s="826">
        <f>'Salary Detail (10)'!A15</f>
        <v>0</v>
      </c>
      <c r="B4" s="6" t="e" cm="1">
        <f t="array" ref="B4">INDEX('Salary Detail (10)'!$C15:$BT15,0,MATCH(1,('Salary Detail (10)'!$C$14:$BT$14='Budget Narrative (10)'!$B$3)*('Salary Detail (10)'!$C$75:$BT$75='Budget Narrative (10)'!$I$2),0))</f>
        <v>#N/A</v>
      </c>
      <c r="C4" s="195" t="e">
        <f t="array" ref="C4">INDEX('Salary Detail (10)'!$C15:$BT15,0,MATCH(1,('Salary Detail (10)'!$C$13:$BT$13="New")*('Salary Detail (10)'!$C$75:$BT$75='Budget Narrative (10)'!$I$2),0))</f>
        <v>#N/A</v>
      </c>
      <c r="D4" s="653"/>
      <c r="E4" s="653"/>
      <c r="F4" s="664"/>
      <c r="I4" s="7"/>
      <c r="J4" s="14"/>
    </row>
    <row r="5" spans="1:10">
      <c r="A5" s="826">
        <f>'Salary Detail (10)'!A16</f>
        <v>0</v>
      </c>
      <c r="B5" s="6" t="e">
        <f t="array" ref="B5">INDEX('Salary Detail (10)'!$C16:$BT16,0,MATCH(1,('Salary Detail (10)'!$C$14:$BT$14='Budget Narrative (10)'!$B$3)*('Salary Detail (10)'!$C$75:$BT$75='Budget Narrative (10)'!$I$2),0))</f>
        <v>#N/A</v>
      </c>
      <c r="C5" s="195" t="e">
        <f t="array" ref="C5">INDEX('Salary Detail (10)'!$C16:$BT16,0,MATCH(1,('Salary Detail (10)'!$C$13:$BT$13="New")*('Salary Detail (10)'!$C$75:$BT$75='Budget Narrative (10)'!$I$2),0))</f>
        <v>#N/A</v>
      </c>
      <c r="D5" s="653"/>
      <c r="E5" s="10"/>
      <c r="F5" s="664"/>
      <c r="I5" s="208"/>
      <c r="J5" s="14"/>
    </row>
    <row r="6" spans="1:10">
      <c r="A6" s="826">
        <f>'Salary Detail (10)'!A17</f>
        <v>0</v>
      </c>
      <c r="B6" s="6" t="e">
        <f t="array" ref="B6">INDEX('Salary Detail (10)'!$C17:$BT17,0,MATCH(1,('Salary Detail (10)'!$C$14:$BT$14='Budget Narrative (10)'!$B$3)*('Salary Detail (10)'!$C$75:$BT$75='Budget Narrative (10)'!$I$2),0))</f>
        <v>#N/A</v>
      </c>
      <c r="C6" s="195" t="e">
        <f t="array" ref="C6">INDEX('Salary Detail (10)'!$C17:$BT17,0,MATCH(1,('Salary Detail (10)'!$C$13:$BT$13="New")*('Salary Detail (10)'!$C$75:$BT$75='Budget Narrative (10)'!$I$2),0))</f>
        <v>#N/A</v>
      </c>
      <c r="D6" s="653"/>
      <c r="E6" s="10"/>
      <c r="F6" s="664"/>
      <c r="I6" s="209"/>
      <c r="J6" s="14"/>
    </row>
    <row r="7" spans="1:10">
      <c r="A7" s="826">
        <f>'Salary Detail (10)'!A18</f>
        <v>0</v>
      </c>
      <c r="B7" s="6" t="e">
        <f t="array" ref="B7">INDEX('Salary Detail (10)'!$C18:$BT18,0,MATCH(1,('Salary Detail (10)'!$C$14:$BT$14='Budget Narrative (10)'!$B$3)*('Salary Detail (10)'!$C$75:$BT$75='Budget Narrative (10)'!$I$2),0))</f>
        <v>#N/A</v>
      </c>
      <c r="C7" s="195" t="e">
        <f t="array" ref="C7">INDEX('Salary Detail (10)'!$C18:$BT18,0,MATCH(1,('Salary Detail (10)'!$C$13:$BT$13="New")*('Salary Detail (10)'!$C$75:$BT$75='Budget Narrative (10)'!$I$2),0))</f>
        <v>#N/A</v>
      </c>
      <c r="D7" s="653"/>
      <c r="E7" s="10"/>
      <c r="F7" s="664"/>
      <c r="I7" s="7"/>
      <c r="J7" s="14"/>
    </row>
    <row r="8" spans="1:10">
      <c r="A8" s="826">
        <f>'Salary Detail (10)'!A19</f>
        <v>0</v>
      </c>
      <c r="B8" s="6" t="e">
        <f t="array" ref="B8">INDEX('Salary Detail (10)'!$C19:$BT19,0,MATCH(1,('Salary Detail (10)'!$C$14:$BT$14='Budget Narrative (10)'!$B$3)*('Salary Detail (10)'!$C$75:$BT$75='Budget Narrative (10)'!$I$2),0))</f>
        <v>#N/A</v>
      </c>
      <c r="C8" s="195" t="e">
        <f t="array" ref="C8">INDEX('Salary Detail (10)'!$C19:$BT19,0,MATCH(1,('Salary Detail (10)'!$C$13:$BT$13="New")*('Salary Detail (10)'!$C$75:$BT$75='Budget Narrative (10)'!$I$2),0))</f>
        <v>#N/A</v>
      </c>
      <c r="D8" s="653"/>
      <c r="E8" s="10"/>
      <c r="F8" s="664"/>
      <c r="I8" s="7"/>
      <c r="J8" s="14"/>
    </row>
    <row r="9" spans="1:10">
      <c r="A9" s="826">
        <f>'Salary Detail (10)'!A20</f>
        <v>0</v>
      </c>
      <c r="B9" s="6" t="e">
        <f t="array" ref="B9">INDEX('Salary Detail (10)'!$C20:$BT20,0,MATCH(1,('Salary Detail (10)'!$C$14:$BT$14='Budget Narrative (10)'!$B$3)*('Salary Detail (10)'!$C$75:$BT$75='Budget Narrative (10)'!$I$2),0))</f>
        <v>#N/A</v>
      </c>
      <c r="C9" s="195" t="e">
        <f t="array" ref="C9">INDEX('Salary Detail (10)'!$C20:$BT20,0,MATCH(1,('Salary Detail (10)'!$C$13:$BT$13="New")*('Salary Detail (10)'!$C$75:$BT$75='Budget Narrative (10)'!$I$2),0))</f>
        <v>#N/A</v>
      </c>
      <c r="D9" s="653"/>
      <c r="E9" s="10"/>
      <c r="F9" s="664"/>
      <c r="I9" s="7"/>
      <c r="J9" s="14"/>
    </row>
    <row r="10" spans="1:10">
      <c r="A10" s="826">
        <f>'Salary Detail (10)'!A21</f>
        <v>0</v>
      </c>
      <c r="B10" s="6" t="e">
        <f t="array" ref="B10">INDEX('Salary Detail (10)'!$C21:$BT21,0,MATCH(1,('Salary Detail (10)'!$C$14:$BT$14='Budget Narrative (10)'!$B$3)*('Salary Detail (10)'!$C$75:$BT$75='Budget Narrative (10)'!$I$2),0))</f>
        <v>#N/A</v>
      </c>
      <c r="C10" s="195" t="e">
        <f t="array" ref="C10">INDEX('Salary Detail (10)'!$C21:$BT21,0,MATCH(1,('Salary Detail (10)'!$C$13:$BT$13="New")*('Salary Detail (10)'!$C$75:$BT$75='Budget Narrative (10)'!$I$2),0))</f>
        <v>#N/A</v>
      </c>
      <c r="D10" s="653"/>
      <c r="E10" s="10"/>
      <c r="F10" s="664"/>
      <c r="I10" s="7"/>
      <c r="J10" s="14"/>
    </row>
    <row r="11" spans="1:10">
      <c r="A11" s="826">
        <f>'Salary Detail (10)'!A22</f>
        <v>0</v>
      </c>
      <c r="B11" s="6" t="e">
        <f t="array" ref="B11">INDEX('Salary Detail (10)'!$C22:$BT22,0,MATCH(1,('Salary Detail (10)'!$C$14:$BT$14='Budget Narrative (10)'!$B$3)*('Salary Detail (10)'!$C$75:$BT$75='Budget Narrative (10)'!$I$2),0))</f>
        <v>#N/A</v>
      </c>
      <c r="C11" s="195" t="e">
        <f t="array" ref="C11">INDEX('Salary Detail (10)'!$C22:$BT22,0,MATCH(1,('Salary Detail (10)'!$C$13:$BT$13="New")*('Salary Detail (10)'!$C$75:$BT$75='Budget Narrative (10)'!$I$2),0))</f>
        <v>#N/A</v>
      </c>
      <c r="D11" s="653"/>
      <c r="E11" s="10"/>
      <c r="F11" s="664"/>
      <c r="I11" s="7"/>
      <c r="J11" s="14"/>
    </row>
    <row r="12" spans="1:10">
      <c r="A12" s="826">
        <f>'Salary Detail (10)'!A23</f>
        <v>0</v>
      </c>
      <c r="B12" s="6" t="e">
        <f t="array" ref="B12">INDEX('Salary Detail (10)'!$C23:$BT23,0,MATCH(1,('Salary Detail (10)'!$C$14:$BT$14='Budget Narrative (10)'!$B$3)*('Salary Detail (10)'!$C$75:$BT$75='Budget Narrative (10)'!$I$2),0))</f>
        <v>#N/A</v>
      </c>
      <c r="C12" s="195" t="e">
        <f t="array" ref="C12">INDEX('Salary Detail (10)'!$C23:$BT23,0,MATCH(1,('Salary Detail (10)'!$C$13:$BT$13="New")*('Salary Detail (10)'!$C$75:$BT$75='Budget Narrative (10)'!$I$2),0))</f>
        <v>#N/A</v>
      </c>
      <c r="D12" s="653"/>
      <c r="E12" s="10"/>
      <c r="F12" s="664"/>
      <c r="I12" s="7"/>
      <c r="J12" s="14"/>
    </row>
    <row r="13" spans="1:10">
      <c r="A13" s="826">
        <f>'Salary Detail (10)'!A24</f>
        <v>0</v>
      </c>
      <c r="B13" s="6" t="e">
        <f t="array" ref="B13">INDEX('Salary Detail (10)'!$C24:$BT24,0,MATCH(1,('Salary Detail (10)'!$C$14:$BT$14='Budget Narrative (10)'!$B$3)*('Salary Detail (10)'!$C$75:$BT$75='Budget Narrative (10)'!$I$2),0))</f>
        <v>#N/A</v>
      </c>
      <c r="C13" s="195" t="e">
        <f t="array" ref="C13">INDEX('Salary Detail (10)'!$C24:$BT24,0,MATCH(1,('Salary Detail (10)'!$C$13:$BT$13="New")*('Salary Detail (10)'!$C$75:$BT$75='Budget Narrative (10)'!$I$2),0))</f>
        <v>#N/A</v>
      </c>
      <c r="D13" s="653"/>
      <c r="E13" s="10"/>
      <c r="F13" s="664"/>
      <c r="I13" s="7"/>
      <c r="J13" s="14"/>
    </row>
    <row r="14" spans="1:10">
      <c r="A14" s="826">
        <f>'Salary Detail (10)'!A25</f>
        <v>0</v>
      </c>
      <c r="B14" s="6" t="e">
        <f t="array" ref="B14">INDEX('Salary Detail (10)'!$C25:$BT25,0,MATCH(1,('Salary Detail (10)'!$C$14:$BT$14='Budget Narrative (10)'!$B$3)*('Salary Detail (10)'!$C$75:$BT$75='Budget Narrative (10)'!$I$2),0))</f>
        <v>#N/A</v>
      </c>
      <c r="C14" s="427" t="e">
        <f t="array" ref="C14">INDEX('Salary Detail (10)'!$C25:$BT25,0,MATCH(1,('Salary Detail (10)'!$C$13:$BT$13="New")*('Salary Detail (10)'!$C$75:$BT$75='Budget Narrative (10)'!$I$2),0))</f>
        <v>#N/A</v>
      </c>
      <c r="D14" s="653"/>
      <c r="E14" s="10"/>
      <c r="F14" s="664"/>
      <c r="I14" s="7"/>
      <c r="J14" s="14"/>
    </row>
    <row r="15" spans="1:10">
      <c r="A15" s="826">
        <f>'Salary Detail (10)'!A26</f>
        <v>0</v>
      </c>
      <c r="B15" s="6" t="e">
        <f t="array" ref="B15">INDEX('Salary Detail (10)'!$C26:$BT26,0,MATCH(1,('Salary Detail (10)'!$C$14:$BT$14='Budget Narrative (10)'!$B$3)*('Salary Detail (10)'!$C$75:$BT$75='Budget Narrative (10)'!$I$2),0))</f>
        <v>#N/A</v>
      </c>
      <c r="C15" s="427" t="e">
        <f t="array" ref="C15">INDEX('Salary Detail (10)'!$C26:$BT26,0,MATCH(1,('Salary Detail (10)'!$C$13:$BT$13="New")*('Salary Detail (10)'!$C$75:$BT$75='Budget Narrative (10)'!$I$2),0))</f>
        <v>#N/A</v>
      </c>
      <c r="D15" s="653"/>
      <c r="E15" s="10"/>
      <c r="F15" s="664"/>
      <c r="I15" s="7"/>
      <c r="J15" s="14"/>
    </row>
    <row r="16" spans="1:10">
      <c r="A16" s="826">
        <f>'Salary Detail (10)'!A27</f>
        <v>0</v>
      </c>
      <c r="B16" s="6" t="e">
        <f t="array" ref="B16">INDEX('Salary Detail (10)'!$C27:$BT27,0,MATCH(1,('Salary Detail (10)'!$C$14:$BT$14='Budget Narrative (10)'!$B$3)*('Salary Detail (10)'!$C$75:$BT$75='Budget Narrative (10)'!$I$2),0))</f>
        <v>#N/A</v>
      </c>
      <c r="C16" s="427" t="e">
        <f t="array" ref="C16">INDEX('Salary Detail (10)'!$C27:$BT27,0,MATCH(1,('Salary Detail (10)'!$C$13:$BT$13="New")*('Salary Detail (10)'!$C$75:$BT$75='Budget Narrative (10)'!$I$2),0))</f>
        <v>#N/A</v>
      </c>
      <c r="D16" s="653"/>
      <c r="E16" s="10"/>
      <c r="F16" s="664"/>
      <c r="I16" s="7"/>
      <c r="J16" s="14"/>
    </row>
    <row r="17" spans="1:10">
      <c r="A17" s="826">
        <f>'Salary Detail (10)'!A28</f>
        <v>0</v>
      </c>
      <c r="B17" s="6" t="e">
        <f t="array" ref="B17">INDEX('Salary Detail (10)'!$C28:$BT28,0,MATCH(1,('Salary Detail (10)'!$C$14:$BT$14='Budget Narrative (10)'!$B$3)*('Salary Detail (10)'!$C$75:$BT$75='Budget Narrative (10)'!$I$2),0))</f>
        <v>#N/A</v>
      </c>
      <c r="C17" s="195" t="e">
        <f t="array" ref="C17">INDEX('Salary Detail (10)'!$C28:$BT28,0,MATCH(1,('Salary Detail (10)'!$C$13:$BT$13="New")*('Salary Detail (10)'!$C$75:$BT$75='Budget Narrative (10)'!$I$2),0))</f>
        <v>#N/A</v>
      </c>
      <c r="D17" s="653"/>
      <c r="E17" s="10"/>
      <c r="F17" s="664"/>
      <c r="I17" s="7"/>
      <c r="J17" s="14"/>
    </row>
    <row r="18" spans="1:10">
      <c r="A18" s="826">
        <f>'Salary Detail (10)'!A29</f>
        <v>0</v>
      </c>
      <c r="B18" s="6" t="e">
        <f t="array" ref="B18">INDEX('Salary Detail (10)'!$C29:$BT29,0,MATCH(1,('Salary Detail (10)'!$C$14:$BT$14='Budget Narrative (10)'!$B$3)*('Salary Detail (10)'!$C$75:$BT$75='Budget Narrative (10)'!$I$2),0))</f>
        <v>#N/A</v>
      </c>
      <c r="C18" s="195" t="e">
        <f t="array" ref="C18">INDEX('Salary Detail (10)'!$C29:$BT29,0,MATCH(1,('Salary Detail (10)'!$C$13:$BT$13="New")*('Salary Detail (10)'!$C$75:$BT$75='Budget Narrative (10)'!$I$2),0))</f>
        <v>#N/A</v>
      </c>
      <c r="D18" s="653"/>
      <c r="E18" s="10"/>
      <c r="F18" s="664"/>
      <c r="I18" s="7"/>
      <c r="J18" s="14"/>
    </row>
    <row r="19" spans="1:10">
      <c r="A19" s="826">
        <f>'Salary Detail (10)'!A30</f>
        <v>0</v>
      </c>
      <c r="B19" s="6" t="e">
        <f t="array" ref="B19">INDEX('Salary Detail (10)'!$C30:$BT30,0,MATCH(1,('Salary Detail (10)'!$C$14:$BT$14='Budget Narrative (10)'!$B$3)*('Salary Detail (10)'!$C$75:$BT$75='Budget Narrative (10)'!$I$2),0))</f>
        <v>#N/A</v>
      </c>
      <c r="C19" s="195" t="e">
        <f t="array" ref="C19">INDEX('Salary Detail (10)'!$C30:$BT30,0,MATCH(1,('Salary Detail (10)'!$C$13:$BT$13="New")*('Salary Detail (10)'!$C$75:$BT$75='Budget Narrative (10)'!$I$2),0))</f>
        <v>#N/A</v>
      </c>
      <c r="D19" s="653"/>
      <c r="E19" s="10"/>
      <c r="F19" s="664"/>
      <c r="I19" s="7"/>
      <c r="J19" s="14"/>
    </row>
    <row r="20" spans="1:10">
      <c r="A20" s="826">
        <f>'Salary Detail (10)'!A31</f>
        <v>0</v>
      </c>
      <c r="B20" s="6" t="e">
        <f t="array" ref="B20">INDEX('Salary Detail (10)'!$C31:$BT31,0,MATCH(1,('Salary Detail (10)'!$C$14:$BT$14='Budget Narrative (10)'!$B$3)*('Salary Detail (10)'!$C$75:$BT$75='Budget Narrative (10)'!$I$2),0))</f>
        <v>#N/A</v>
      </c>
      <c r="C20" s="195" t="e">
        <f t="array" ref="C20">INDEX('Salary Detail (10)'!$C31:$BT31,0,MATCH(1,('Salary Detail (10)'!$C$13:$BT$13="New")*('Salary Detail (10)'!$C$75:$BT$75='Budget Narrative (10)'!$I$2),0))</f>
        <v>#N/A</v>
      </c>
      <c r="D20" s="653"/>
      <c r="E20" s="10"/>
      <c r="F20" s="664"/>
      <c r="I20" s="7"/>
      <c r="J20" s="14"/>
    </row>
    <row r="21" spans="1:10">
      <c r="A21" s="826">
        <f>'Salary Detail (10)'!A32</f>
        <v>0</v>
      </c>
      <c r="B21" s="6" t="e">
        <f t="array" ref="B21">INDEX('Salary Detail (10)'!$C32:$BT32,0,MATCH(1,('Salary Detail (10)'!$C$14:$BT$14='Budget Narrative (10)'!$B$3)*('Salary Detail (10)'!$C$75:$BT$75='Budget Narrative (10)'!$I$2),0))</f>
        <v>#N/A</v>
      </c>
      <c r="C21" s="195" t="e">
        <f t="array" ref="C21">INDEX('Salary Detail (10)'!$C32:$BT32,0,MATCH(1,('Salary Detail (10)'!$C$13:$BT$13="New")*('Salary Detail (10)'!$C$75:$BT$75='Budget Narrative (10)'!$I$2),0))</f>
        <v>#N/A</v>
      </c>
      <c r="D21" s="653"/>
      <c r="E21" s="10"/>
      <c r="F21" s="664"/>
      <c r="I21" s="7"/>
      <c r="J21" s="14"/>
    </row>
    <row r="22" spans="1:10">
      <c r="A22" s="826">
        <f>'Salary Detail (10)'!A33</f>
        <v>0</v>
      </c>
      <c r="B22" s="6" t="e">
        <f t="array" ref="B22">INDEX('Salary Detail (10)'!$C33:$BT33,0,MATCH(1,('Salary Detail (10)'!$C$14:$BT$14='Budget Narrative (10)'!$B$3)*('Salary Detail (10)'!$C$75:$BT$75='Budget Narrative (10)'!$I$2),0))</f>
        <v>#N/A</v>
      </c>
      <c r="C22" s="195" t="e">
        <f t="array" ref="C22">INDEX('Salary Detail (10)'!$C33:$BT33,0,MATCH(1,('Salary Detail (10)'!$C$13:$BT$13="New")*('Salary Detail (10)'!$C$75:$BT$75='Budget Narrative (10)'!$I$2),0))</f>
        <v>#N/A</v>
      </c>
      <c r="D22" s="653"/>
      <c r="E22" s="10"/>
      <c r="F22" s="664"/>
      <c r="I22" s="7"/>
      <c r="J22" s="14"/>
    </row>
    <row r="23" spans="1:10">
      <c r="A23" s="826">
        <f>'Salary Detail (10)'!A34</f>
        <v>0</v>
      </c>
      <c r="B23" s="6" t="e">
        <f t="array" ref="B23">INDEX('Salary Detail (10)'!$C34:$BT34,0,MATCH(1,('Salary Detail (10)'!$C$14:$BT$14='Budget Narrative (10)'!$B$3)*('Salary Detail (10)'!$C$75:$BT$75='Budget Narrative (10)'!$I$2),0))</f>
        <v>#N/A</v>
      </c>
      <c r="C23" s="195" t="e">
        <f t="array" ref="C23">INDEX('Salary Detail (10)'!$C34:$BT34,0,MATCH(1,('Salary Detail (10)'!$C$13:$BT$13="New")*('Salary Detail (10)'!$C$75:$BT$75='Budget Narrative (10)'!$I$2),0))</f>
        <v>#N/A</v>
      </c>
      <c r="D23" s="653"/>
      <c r="E23" s="10"/>
      <c r="F23" s="664"/>
      <c r="I23" s="7"/>
      <c r="J23" s="14"/>
    </row>
    <row r="24" spans="1:10">
      <c r="A24" s="826">
        <f>'Salary Detail (10)'!A35</f>
        <v>0</v>
      </c>
      <c r="B24" s="6" t="e">
        <f t="array" ref="B24">INDEX('Salary Detail (10)'!$C35:$BT35,0,MATCH(1,('Salary Detail (10)'!$C$14:$BT$14='Budget Narrative (10)'!$B$3)*('Salary Detail (10)'!$C$75:$BT$75='Budget Narrative (10)'!$I$2),0))</f>
        <v>#N/A</v>
      </c>
      <c r="C24" s="195" t="e">
        <f t="array" ref="C24">INDEX('Salary Detail (10)'!$C35:$BT35,0,MATCH(1,('Salary Detail (10)'!$C$13:$BT$13="New")*('Salary Detail (10)'!$C$75:$BT$75='Budget Narrative (10)'!$I$2),0))</f>
        <v>#N/A</v>
      </c>
      <c r="D24" s="653"/>
      <c r="E24" s="10"/>
      <c r="F24" s="664"/>
      <c r="I24" s="7"/>
      <c r="J24" s="14"/>
    </row>
    <row r="25" spans="1:10">
      <c r="A25" s="826">
        <f>'Salary Detail (10)'!A36</f>
        <v>0</v>
      </c>
      <c r="B25" s="6" t="e">
        <f t="array" ref="B25">INDEX('Salary Detail (10)'!$C36:$BT36,0,MATCH(1,('Salary Detail (10)'!$C$14:$BT$14='Budget Narrative (10)'!$B$3)*('Salary Detail (10)'!$C$75:$BT$75='Budget Narrative (10)'!$I$2),0))</f>
        <v>#N/A</v>
      </c>
      <c r="C25" s="195" t="e" cm="1">
        <f t="array" ref="C25">INDEX('Salary Detail (10)'!$C36:$BT36,0,MATCH(1,('Salary Detail (10)'!$C$13:$BT$13="New")*('Salary Detail (10)'!$C$75:$BT$75='Budget Narrative (10)'!$I$2),0))</f>
        <v>#N/A</v>
      </c>
      <c r="D25" s="653"/>
      <c r="E25" s="10"/>
      <c r="F25" s="664"/>
      <c r="I25" s="7"/>
      <c r="J25" s="14"/>
    </row>
    <row r="26" spans="1:10">
      <c r="A26" s="826">
        <f>'Salary Detail (10)'!A37</f>
        <v>0</v>
      </c>
      <c r="B26" s="6" t="e">
        <f t="array" ref="B26">INDEX('Salary Detail (10)'!$C37:$BT37,0,MATCH(1,('Salary Detail (10)'!$C$14:$BT$14='Budget Narrative (10)'!$B$3)*('Salary Detail (10)'!$C$75:$BT$75='Budget Narrative (10)'!$I$2),0))</f>
        <v>#N/A</v>
      </c>
      <c r="C26" s="195" t="e">
        <f t="array" ref="C26">INDEX('Salary Detail (10)'!$C37:$BT37,0,MATCH(1,('Salary Detail (10)'!$C$13:$BT$13="New")*('Salary Detail (10)'!$C$75:$BT$75='Budget Narrative (10)'!$I$2),0))</f>
        <v>#N/A</v>
      </c>
      <c r="D26" s="653"/>
      <c r="E26" s="10"/>
      <c r="F26" s="664"/>
      <c r="J26" s="14"/>
    </row>
    <row r="27" spans="1:10">
      <c r="A27" s="826">
        <f>'Salary Detail (10)'!A38</f>
        <v>0</v>
      </c>
      <c r="B27" s="6" t="e">
        <f t="array" ref="B27">INDEX('Salary Detail (10)'!$C38:$BT38,0,MATCH(1,('Salary Detail (10)'!$C$14:$BT$14='Budget Narrative (10)'!$B$3)*('Salary Detail (10)'!$C$75:$BT$75='Budget Narrative (10)'!$I$2),0))</f>
        <v>#N/A</v>
      </c>
      <c r="C27" s="195" t="e">
        <f t="array" ref="C27">INDEX('Salary Detail (10)'!$C38:$BT38,0,MATCH(1,('Salary Detail (10)'!$C$13:$BT$13="New")*('Salary Detail (10)'!$C$75:$BT$75='Budget Narrative (10)'!$I$2),0))</f>
        <v>#N/A</v>
      </c>
      <c r="D27" s="653"/>
      <c r="E27" s="10"/>
      <c r="F27" s="664"/>
      <c r="I27" s="7"/>
      <c r="J27" s="14"/>
    </row>
    <row r="28" spans="1:10">
      <c r="A28" s="826">
        <f>'Salary Detail (10)'!A39</f>
        <v>0</v>
      </c>
      <c r="B28" s="6" t="e">
        <f t="array" ref="B28">INDEX('Salary Detail (10)'!$C39:$BT39,0,MATCH(1,('Salary Detail (10)'!$C$14:$BT$14='Budget Narrative (10)'!$B$3)*('Salary Detail (10)'!$C$75:$BT$75='Budget Narrative (10)'!$I$2),0))</f>
        <v>#N/A</v>
      </c>
      <c r="C28" s="195" t="e">
        <f t="array" ref="C28">INDEX('Salary Detail (10)'!$C39:$BT39,0,MATCH(1,('Salary Detail (10)'!$C$13:$BT$13="New")*('Salary Detail (10)'!$C$75:$BT$75='Budget Narrative (10)'!$I$2),0))</f>
        <v>#N/A</v>
      </c>
      <c r="D28" s="653"/>
      <c r="E28" s="10"/>
      <c r="F28" s="664"/>
      <c r="I28" s="7"/>
      <c r="J28" s="14"/>
    </row>
    <row r="29" spans="1:10">
      <c r="A29" s="826">
        <f>'Salary Detail (10)'!A40</f>
        <v>0</v>
      </c>
      <c r="B29" s="6" t="e">
        <f t="array" ref="B29">INDEX('Salary Detail (10)'!$C40:$BT40,0,MATCH(1,('Salary Detail (10)'!$C$14:$BT$14='Budget Narrative (10)'!$B$3)*('Salary Detail (10)'!$C$75:$BT$75='Budget Narrative (10)'!$I$2),0))</f>
        <v>#N/A</v>
      </c>
      <c r="C29" s="195" t="e">
        <f t="array" ref="C29">INDEX('Salary Detail (10)'!$C40:$BT40,0,MATCH(1,('Salary Detail (10)'!$C$13:$BT$13="New")*('Salary Detail (10)'!$C$75:$BT$75='Budget Narrative (10)'!$I$2),0))</f>
        <v>#N/A</v>
      </c>
      <c r="D29" s="653"/>
      <c r="E29" s="10"/>
      <c r="F29" s="664"/>
      <c r="I29" s="7"/>
      <c r="J29" s="14"/>
    </row>
    <row r="30" spans="1:10">
      <c r="A30" s="826">
        <f>'Salary Detail (10)'!A41</f>
        <v>0</v>
      </c>
      <c r="B30" s="6" t="e">
        <f t="array" ref="B30">INDEX('Salary Detail (10)'!$C41:$BT41,0,MATCH(1,('Salary Detail (10)'!$C$14:$BT$14='Budget Narrative (10)'!$B$3)*('Salary Detail (10)'!$C$75:$BT$75='Budget Narrative (10)'!$I$2),0))</f>
        <v>#N/A</v>
      </c>
      <c r="C30" s="195" t="e">
        <f t="array" ref="C30">INDEX('Salary Detail (10)'!$C41:$BT41,0,MATCH(1,('Salary Detail (10)'!$C$13:$BT$13="New")*('Salary Detail (10)'!$C$75:$BT$75='Budget Narrative (10)'!$I$2),0))</f>
        <v>#N/A</v>
      </c>
      <c r="D30" s="653"/>
      <c r="E30" s="10"/>
      <c r="F30" s="664"/>
      <c r="I30" s="7"/>
      <c r="J30" s="14"/>
    </row>
    <row r="31" spans="1:10">
      <c r="A31" s="826">
        <f>'Salary Detail (10)'!A42</f>
        <v>0</v>
      </c>
      <c r="B31" s="6" t="e">
        <f t="array" ref="B31">INDEX('Salary Detail (10)'!$C42:$BT42,0,MATCH(1,('Salary Detail (10)'!$C$14:$BT$14='Budget Narrative (10)'!$B$3)*('Salary Detail (10)'!$C$75:$BT$75='Budget Narrative (10)'!$I$2),0))</f>
        <v>#N/A</v>
      </c>
      <c r="C31" s="195" t="e">
        <f t="array" ref="C31">INDEX('Salary Detail (10)'!$C42:$BT42,0,MATCH(1,('Salary Detail (10)'!$C$13:$BT$13="New")*('Salary Detail (10)'!$C$75:$BT$75='Budget Narrative (10)'!$I$2),0))</f>
        <v>#N/A</v>
      </c>
      <c r="D31" s="653"/>
      <c r="E31" s="10"/>
      <c r="F31" s="664"/>
      <c r="I31" s="7"/>
      <c r="J31" s="14"/>
    </row>
    <row r="32" spans="1:10">
      <c r="A32" s="826">
        <f>'Salary Detail (10)'!A43</f>
        <v>0</v>
      </c>
      <c r="B32" s="6" t="e">
        <f t="array" ref="B32">INDEX('Salary Detail (10)'!$C43:$BT43,0,MATCH(1,('Salary Detail (10)'!$C$14:$BT$14='Budget Narrative (10)'!$B$3)*('Salary Detail (10)'!$C$75:$BT$75='Budget Narrative (10)'!$I$2),0))</f>
        <v>#N/A</v>
      </c>
      <c r="C32" s="195" t="e">
        <f t="array" ref="C32">INDEX('Salary Detail (10)'!$C43:$BT43,0,MATCH(1,('Salary Detail (10)'!$C$13:$BT$13="New")*('Salary Detail (10)'!$C$75:$BT$75='Budget Narrative (10)'!$I$2),0))</f>
        <v>#N/A</v>
      </c>
      <c r="D32" s="653"/>
      <c r="E32" s="10"/>
      <c r="F32" s="664"/>
      <c r="I32" s="7"/>
      <c r="J32" s="14"/>
    </row>
    <row r="33" spans="1:10">
      <c r="A33" s="826">
        <f>'Salary Detail (10)'!A44</f>
        <v>0</v>
      </c>
      <c r="B33" s="6" t="e">
        <f t="array" ref="B33">INDEX('Salary Detail (10)'!$C44:$BT44,0,MATCH(1,('Salary Detail (10)'!$C$14:$BT$14='Budget Narrative (10)'!$B$3)*('Salary Detail (10)'!$C$75:$BT$75='Budget Narrative (10)'!$I$2),0))</f>
        <v>#N/A</v>
      </c>
      <c r="C33" s="195" t="e">
        <f t="array" ref="C33">INDEX('Salary Detail (10)'!$C44:$BT44,0,MATCH(1,('Salary Detail (10)'!$C$13:$BT$13="New")*('Salary Detail (10)'!$C$75:$BT$75='Budget Narrative (10)'!$I$2),0))</f>
        <v>#N/A</v>
      </c>
      <c r="D33" s="653"/>
      <c r="E33" s="10"/>
      <c r="F33" s="664"/>
      <c r="I33" s="7"/>
      <c r="J33" s="14"/>
    </row>
    <row r="34" spans="1:10">
      <c r="A34" s="826">
        <f>'Salary Detail (10)'!A45</f>
        <v>0</v>
      </c>
      <c r="B34" s="6" t="e">
        <f t="array" ref="B34">INDEX('Salary Detail (10)'!$C45:$BT45,0,MATCH(1,('Salary Detail (10)'!$C$14:$BT$14='Budget Narrative (10)'!$B$3)*('Salary Detail (10)'!$C$75:$BT$75='Budget Narrative (10)'!$I$2),0))</f>
        <v>#N/A</v>
      </c>
      <c r="C34" s="195" t="e">
        <f t="array" ref="C34">INDEX('Salary Detail (10)'!$C45:$BT45,0,MATCH(1,('Salary Detail (10)'!$C$13:$BT$13="New")*('Salary Detail (10)'!$C$75:$BT$75='Budget Narrative (10)'!$I$2),0))</f>
        <v>#N/A</v>
      </c>
      <c r="D34" s="653"/>
      <c r="E34" s="10"/>
      <c r="F34" s="664"/>
      <c r="I34" s="7"/>
      <c r="J34" s="14"/>
    </row>
    <row r="35" spans="1:10">
      <c r="A35" s="826">
        <f>'Salary Detail (10)'!A46</f>
        <v>0</v>
      </c>
      <c r="B35" s="6" t="e">
        <f t="array" ref="B35">INDEX('Salary Detail (10)'!$C46:$BT46,0,MATCH(1,('Salary Detail (10)'!$C$14:$BT$14='Budget Narrative (10)'!$B$3)*('Salary Detail (10)'!$C$75:$BT$75='Budget Narrative (10)'!$I$2),0))</f>
        <v>#N/A</v>
      </c>
      <c r="C35" s="195" t="e">
        <f t="array" ref="C35">INDEX('Salary Detail (10)'!$C46:$BT46,0,MATCH(1,('Salary Detail (10)'!$C$13:$BT$13="New")*('Salary Detail (10)'!$C$75:$BT$75='Budget Narrative (10)'!$I$2),0))</f>
        <v>#N/A</v>
      </c>
      <c r="D35" s="653"/>
      <c r="E35" s="10"/>
      <c r="F35" s="664"/>
      <c r="I35" s="7"/>
      <c r="J35" s="14"/>
    </row>
    <row r="36" spans="1:10">
      <c r="A36" s="826">
        <f>'Salary Detail (10)'!A47</f>
        <v>0</v>
      </c>
      <c r="B36" s="6" t="e">
        <f t="array" ref="B36">INDEX('Salary Detail (10)'!$C47:$BT47,0,MATCH(1,('Salary Detail (10)'!$C$14:$BT$14='Budget Narrative (10)'!$B$3)*('Salary Detail (10)'!$C$75:$BT$75='Budget Narrative (10)'!$I$2),0))</f>
        <v>#N/A</v>
      </c>
      <c r="C36" s="195" t="e">
        <f t="array" ref="C36">INDEX('Salary Detail (10)'!$C47:$BT47,0,MATCH(1,('Salary Detail (10)'!$C$13:$BT$13="New")*('Salary Detail (10)'!$C$75:$BT$75='Budget Narrative (10)'!$I$2),0))</f>
        <v>#N/A</v>
      </c>
      <c r="D36" s="653"/>
      <c r="E36" s="10"/>
      <c r="F36" s="664"/>
      <c r="I36" s="7"/>
      <c r="J36" s="14"/>
    </row>
    <row r="37" spans="1:10">
      <c r="A37" s="826">
        <f>'Salary Detail (10)'!A48</f>
        <v>0</v>
      </c>
      <c r="B37" s="6" t="e">
        <f t="array" ref="B37">INDEX('Salary Detail (10)'!$C48:$BT48,0,MATCH(1,('Salary Detail (10)'!$C$14:$BT$14='Budget Narrative (10)'!$B$3)*('Salary Detail (10)'!$C$75:$BT$75='Budget Narrative (10)'!$I$2),0))</f>
        <v>#N/A</v>
      </c>
      <c r="C37" s="195" t="e">
        <f t="array" ref="C37">INDEX('Salary Detail (10)'!$C48:$BT48,0,MATCH(1,('Salary Detail (10)'!$C$13:$BT$13="New")*('Salary Detail (10)'!$C$75:$BT$75='Budget Narrative (10)'!$I$2),0))</f>
        <v>#N/A</v>
      </c>
      <c r="D37" s="653"/>
      <c r="E37" s="10"/>
      <c r="F37" s="664"/>
      <c r="I37" s="7"/>
      <c r="J37" s="14"/>
    </row>
    <row r="38" spans="1:10">
      <c r="A38" s="826">
        <f>'Salary Detail (10)'!A49</f>
        <v>0</v>
      </c>
      <c r="B38" s="6" t="e">
        <f t="array" ref="B38">INDEX('Salary Detail (10)'!$C49:$BT49,0,MATCH(1,('Salary Detail (10)'!$C$14:$BT$14='Budget Narrative (10)'!$B$3)*('Salary Detail (10)'!$C$75:$BT$75='Budget Narrative (10)'!$I$2),0))</f>
        <v>#N/A</v>
      </c>
      <c r="C38" s="195" t="e">
        <f t="array" ref="C38">INDEX('Salary Detail (10)'!$C49:$BT49,0,MATCH(1,('Salary Detail (10)'!$C$13:$BT$13="New")*('Salary Detail (10)'!$C$75:$BT$75='Budget Narrative (10)'!$I$2),0))</f>
        <v>#N/A</v>
      </c>
      <c r="D38" s="653"/>
      <c r="E38" s="10"/>
      <c r="F38" s="664"/>
      <c r="I38" s="7"/>
      <c r="J38" s="14"/>
    </row>
    <row r="39" spans="1:10">
      <c r="A39" s="826">
        <f>'Salary Detail (10)'!A50</f>
        <v>0</v>
      </c>
      <c r="B39" s="6" t="e">
        <f t="array" ref="B39">INDEX('Salary Detail (10)'!$C50:$BT50,0,MATCH(1,('Salary Detail (10)'!$C$14:$BT$14='Budget Narrative (10)'!$B$3)*('Salary Detail (10)'!$C$75:$BT$75='Budget Narrative (10)'!$I$2),0))</f>
        <v>#N/A</v>
      </c>
      <c r="C39" s="195" t="e">
        <f t="array" ref="C39">INDEX('Salary Detail (10)'!$C50:$BT50,0,MATCH(1,('Salary Detail (10)'!$C$13:$BT$13="New")*('Salary Detail (10)'!$C$75:$BT$75='Budget Narrative (10)'!$I$2),0))</f>
        <v>#N/A</v>
      </c>
      <c r="D39" s="653"/>
      <c r="E39" s="10"/>
      <c r="F39" s="664"/>
      <c r="I39" s="7"/>
      <c r="J39" s="14"/>
    </row>
    <row r="40" spans="1:10">
      <c r="A40" s="826">
        <f>'Salary Detail (10)'!A51</f>
        <v>0</v>
      </c>
      <c r="B40" s="6" t="e">
        <f t="array" ref="B40">INDEX('Salary Detail (10)'!$C51:$BT51,0,MATCH(1,('Salary Detail (10)'!$C$14:$BT$14='Budget Narrative (10)'!$B$3)*('Salary Detail (10)'!$C$75:$BT$75='Budget Narrative (10)'!$I$2),0))</f>
        <v>#N/A</v>
      </c>
      <c r="C40" s="195" t="e">
        <f t="array" ref="C40">INDEX('Salary Detail (10)'!$C51:$BT51,0,MATCH(1,('Salary Detail (10)'!$C$13:$BT$13="New")*('Salary Detail (10)'!$C$75:$BT$75='Budget Narrative (10)'!$I$2),0))</f>
        <v>#N/A</v>
      </c>
      <c r="D40" s="653"/>
      <c r="E40" s="3"/>
      <c r="F40" s="664"/>
    </row>
    <row r="41" spans="1:10">
      <c r="A41" s="826">
        <f>'Salary Detail (10)'!A52</f>
        <v>0</v>
      </c>
      <c r="B41" s="6" t="e">
        <f t="array" ref="B41">INDEX('Salary Detail (10)'!$C52:$BT52,0,MATCH(1,('Salary Detail (10)'!$C$14:$BT$14='Budget Narrative (10)'!$B$3)*('Salary Detail (10)'!$C$75:$BT$75='Budget Narrative (10)'!$I$2),0))</f>
        <v>#N/A</v>
      </c>
      <c r="C41" s="195" t="e">
        <f t="array" ref="C41">INDEX('Salary Detail (10)'!$C52:$BT52,0,MATCH(1,('Salary Detail (10)'!$C$13:$BT$13="New")*('Salary Detail (10)'!$C$75:$BT$75='Budget Narrative (10)'!$I$2),0))</f>
        <v>#N/A</v>
      </c>
      <c r="D41" s="653"/>
      <c r="E41" s="3"/>
      <c r="F41" s="664"/>
    </row>
    <row r="42" spans="1:10" ht="15.65" customHeight="1">
      <c r="A42" s="826">
        <f>'Salary Detail (10)'!A53</f>
        <v>0</v>
      </c>
      <c r="B42" s="6" t="e">
        <f t="array" ref="B42">INDEX('Salary Detail (10)'!$C53:$BT53,0,MATCH(1,('Salary Detail (10)'!$C$14:$BT$14='Budget Narrative (10)'!$B$3)*('Salary Detail (10)'!$C$75:$BT$75='Budget Narrative (10)'!$I$2),0))</f>
        <v>#N/A</v>
      </c>
      <c r="C42" s="195" t="e">
        <f t="array" ref="C42">INDEX('Salary Detail (10)'!$C53:$BT53,0,MATCH(1,('Salary Detail (10)'!$C$13:$BT$13="New")*('Salary Detail (10)'!$C$75:$BT$75='Budget Narrative (10)'!$I$2),0))</f>
        <v>#N/A</v>
      </c>
      <c r="D42" s="653"/>
      <c r="E42" s="10"/>
      <c r="F42" s="664"/>
      <c r="I42" s="7"/>
      <c r="J42" s="14"/>
    </row>
    <row r="43" spans="1:10" ht="15.65" customHeight="1">
      <c r="A43" s="826">
        <f>'Salary Detail (10)'!A54</f>
        <v>0</v>
      </c>
      <c r="B43" s="6" t="e">
        <f t="array" ref="B43">INDEX('Salary Detail (10)'!$C54:$BT54,0,MATCH(1,('Salary Detail (10)'!$C$14:$BT$14='Budget Narrative (10)'!$B$3)*('Salary Detail (10)'!$C$75:$BT$75='Budget Narrative (10)'!$I$2),0))</f>
        <v>#N/A</v>
      </c>
      <c r="C43" s="195" t="e">
        <f t="array" ref="C43">INDEX('Salary Detail (10)'!$C54:$BT54,0,MATCH(1,('Salary Detail (10)'!$C$13:$BT$13="New")*('Salary Detail (10)'!$C$75:$BT$75='Budget Narrative (10)'!$I$2),0))</f>
        <v>#N/A</v>
      </c>
      <c r="D43" s="653"/>
      <c r="E43" s="10"/>
      <c r="F43" s="664"/>
      <c r="I43" s="7"/>
      <c r="J43" s="14"/>
    </row>
    <row r="44" spans="1:10" ht="15.65" customHeight="1">
      <c r="A44" s="826">
        <f>'Salary Detail (10)'!A55</f>
        <v>0</v>
      </c>
      <c r="B44" s="6" t="e">
        <f t="array" ref="B44">INDEX('Salary Detail (10)'!$C55:$BT55,0,MATCH(1,('Salary Detail (10)'!$C$14:$BT$14='Budget Narrative (10)'!$B$3)*('Salary Detail (10)'!$C$75:$BT$75='Budget Narrative (10)'!$I$2),0))</f>
        <v>#N/A</v>
      </c>
      <c r="C44" s="195" t="e">
        <f t="array" ref="C44">INDEX('Salary Detail (10)'!$C55:$BT55,0,MATCH(1,('Salary Detail (10)'!$C$13:$BT$13="New")*('Salary Detail (10)'!$C$75:$BT$75='Budget Narrative (10)'!$I$2),0))</f>
        <v>#N/A</v>
      </c>
      <c r="D44" s="653"/>
      <c r="E44" s="10"/>
      <c r="F44" s="664"/>
      <c r="I44" s="7"/>
      <c r="J44" s="14"/>
    </row>
    <row r="45" spans="1:10" ht="15.65" customHeight="1">
      <c r="A45" s="829">
        <f>'Salary Detail (10)'!A56</f>
        <v>0</v>
      </c>
      <c r="B45" s="6" t="e">
        <f t="array" ref="B45">INDEX('Salary Detail (10)'!$C56:$BT56,0,MATCH(1,('Salary Detail (10)'!$C$14:$BT$14='Budget Narrative (10)'!$B$3)*('Salary Detail (10)'!$C$75:$BT$75='Budget Narrative (10)'!$I$2),0))</f>
        <v>#N/A</v>
      </c>
      <c r="C45" s="195" t="e">
        <f t="array" ref="C45">INDEX('Salary Detail (10)'!$C56:$BT56,0,MATCH(1,('Salary Detail (10)'!$C$13:$BT$13="New")*('Salary Detail (10)'!$C$75:$BT$75='Budget Narrative (10)'!$I$2),0))</f>
        <v>#N/A</v>
      </c>
      <c r="D45" s="654"/>
      <c r="E45" s="178"/>
      <c r="F45" s="664"/>
      <c r="I45" s="7"/>
      <c r="J45" s="14"/>
    </row>
    <row r="46" spans="1:10" ht="15.65"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(10)'!$C61:$BT61,0,MATCH(1,('Salary Detail (10)'!$C$13:$BT$13="New")*('Salary Detail (10)'!$C$75:$BT$75='Budget Narrative (10)'!$I$2),0))</f>
        <v>#N/A</v>
      </c>
      <c r="D47" s="746" t="s">
        <v>335</v>
      </c>
      <c r="E47" s="747"/>
      <c r="F47" s="748"/>
      <c r="G47" s="727"/>
      <c r="H47" s="728"/>
      <c r="I47" s="729"/>
      <c r="J47" s="730"/>
    </row>
    <row r="48" spans="1:10" s="731" customFormat="1" ht="16.5" customHeight="1" thickBot="1">
      <c r="A48" s="1467" t="s">
        <v>336</v>
      </c>
      <c r="B48" s="1468"/>
      <c r="C48" s="723" t="e">
        <f>C46+C47</f>
        <v>#N/A</v>
      </c>
      <c r="D48" s="724"/>
      <c r="E48" s="725"/>
      <c r="F48" s="726"/>
      <c r="G48" s="727"/>
      <c r="H48" s="728"/>
      <c r="I48" s="729"/>
      <c r="J48" s="730"/>
    </row>
    <row r="49" spans="1:10" ht="13" thickBot="1">
      <c r="A49" s="10"/>
      <c r="B49" s="12"/>
      <c r="C49" s="181"/>
      <c r="E49" s="10"/>
      <c r="F49" s="10"/>
      <c r="G49" s="705"/>
      <c r="I49" s="7"/>
      <c r="J49" s="4"/>
    </row>
    <row r="50" spans="1:10" s="4" customFormat="1" ht="39" customHeight="1">
      <c r="A50" s="1465" t="s">
        <v>263</v>
      </c>
      <c r="B50" s="1466"/>
      <c r="C50" s="212" t="s">
        <v>290</v>
      </c>
      <c r="D50" s="211" t="s">
        <v>330</v>
      </c>
      <c r="E50" s="213" t="s">
        <v>331</v>
      </c>
      <c r="F50" s="198"/>
      <c r="G50" s="704"/>
      <c r="H50" s="704"/>
    </row>
    <row r="51" spans="1:10">
      <c r="A51" s="1462" t="str">
        <f>'Operating Detail (10)'!A14</f>
        <v>Rental of Property</v>
      </c>
      <c r="B51" s="1463"/>
      <c r="C51" s="228" t="e">
        <f t="array" ref="C51">INDEX('Operating Detail (10)'!$C14:$AF14,0,MATCH(1,('Operating Detail (10)'!$C$12:$AF$12="New")*('Operating Detail (10)'!$C$121:$AF$121='Budget Narrative (10)'!$I$2),0))</f>
        <v>#N/A</v>
      </c>
      <c r="D51" s="657"/>
      <c r="E51" s="658"/>
      <c r="F51" s="827"/>
      <c r="I51" s="11"/>
      <c r="J51" s="4"/>
    </row>
    <row r="52" spans="1:10">
      <c r="A52" s="1462" t="str">
        <f>'Operating Detail (10)'!A15</f>
        <v xml:space="preserve">Utilities(Elec, Water, Gas, Phone, Scavenger) </v>
      </c>
      <c r="B52" s="1463"/>
      <c r="C52" s="228" t="e">
        <f t="array" ref="C52">INDEX('Operating Detail (10)'!$C15:$AF15,0,MATCH(1,('Operating Detail (10)'!$C$12:$AF$12="New")*('Operating Detail (10)'!$C$121:$AF$121='Budget Narrative (10)'!$I$2),0))</f>
        <v>#N/A</v>
      </c>
      <c r="D52" s="657"/>
      <c r="E52" s="659"/>
      <c r="F52" s="827"/>
      <c r="I52" s="11"/>
      <c r="J52" s="4"/>
    </row>
    <row r="53" spans="1:10">
      <c r="A53" s="1462" t="str">
        <f>'Operating Detail (10)'!A16</f>
        <v>Office Supplies, Postage</v>
      </c>
      <c r="B53" s="1463"/>
      <c r="C53" s="228" t="e">
        <f t="array" ref="C53">INDEX('Operating Detail (10)'!$C16:$AF16,0,MATCH(1,('Operating Detail (10)'!$C$12:$AF$12="New")*('Operating Detail (10)'!$C$121:$AF$121='Budget Narrative (10)'!$I$2),0))</f>
        <v>#N/A</v>
      </c>
      <c r="D53" s="657"/>
      <c r="E53" s="660"/>
      <c r="F53" s="827"/>
      <c r="I53" s="7"/>
      <c r="J53" s="14"/>
    </row>
    <row r="54" spans="1:10">
      <c r="A54" s="1462" t="str">
        <f>'Operating Detail (10)'!A17</f>
        <v>Building Maintenance Supplies and Repair</v>
      </c>
      <c r="B54" s="1463"/>
      <c r="C54" s="228" t="e">
        <f t="array" ref="C54">INDEX('Operating Detail (10)'!$C17:$AF17,0,MATCH(1,('Operating Detail (10)'!$C$12:$AF$12="New")*('Operating Detail (10)'!$C$121:$AF$121='Budget Narrative (10)'!$I$2),0))</f>
        <v>#N/A</v>
      </c>
      <c r="D54" s="657"/>
      <c r="E54" s="659"/>
      <c r="F54" s="827"/>
      <c r="I54" s="7"/>
      <c r="J54" s="14"/>
    </row>
    <row r="55" spans="1:10">
      <c r="A55" s="1462" t="str">
        <f>'Operating Detail (10)'!A18</f>
        <v>Printing and Reproduction</v>
      </c>
      <c r="B55" s="1463"/>
      <c r="C55" s="228" t="e">
        <f t="array" ref="C55">INDEX('Operating Detail (10)'!$C18:$AF18,0,MATCH(1,('Operating Detail (10)'!$C$12:$AF$12="New")*('Operating Detail (10)'!$C$121:$AF$121='Budget Narrative (10)'!$I$2),0))</f>
        <v>#N/A</v>
      </c>
      <c r="D55" s="657"/>
      <c r="E55" s="659"/>
      <c r="F55" s="827"/>
      <c r="I55" s="11"/>
      <c r="J55" s="14"/>
    </row>
    <row r="56" spans="1:10">
      <c r="A56" s="1462" t="str">
        <f>'Operating Detail (10)'!A19</f>
        <v>Insurance</v>
      </c>
      <c r="B56" s="1463"/>
      <c r="C56" s="228" t="e">
        <f t="array" ref="C56">INDEX('Operating Detail (10)'!$C19:$AF19,0,MATCH(1,('Operating Detail (10)'!$C$12:$AF$12="New")*('Operating Detail (10)'!$C$121:$AF$121='Budget Narrative (10)'!$I$2),0))</f>
        <v>#N/A</v>
      </c>
      <c r="D56" s="657"/>
      <c r="E56" s="659"/>
      <c r="F56" s="827"/>
      <c r="I56" s="11"/>
      <c r="J56" s="14"/>
    </row>
    <row r="57" spans="1:10">
      <c r="A57" s="1462" t="str">
        <f>'Operating Detail (10)'!A20</f>
        <v>Staff Training</v>
      </c>
      <c r="B57" s="1463"/>
      <c r="C57" s="228" t="e">
        <f t="array" ref="C57">INDEX('Operating Detail (10)'!$C20:$AF20,0,MATCH(1,('Operating Detail (10)'!$C$12:$AF$12="New")*('Operating Detail (10)'!$C$121:$AF$121='Budget Narrative (10)'!$I$2),0))</f>
        <v>#N/A</v>
      </c>
      <c r="D57" s="657"/>
      <c r="E57" s="659"/>
      <c r="F57" s="827"/>
      <c r="I57" s="11"/>
      <c r="J57" s="14"/>
    </row>
    <row r="58" spans="1:10">
      <c r="A58" s="1462" t="str">
        <f>'Operating Detail (10)'!A21</f>
        <v>Staff Travel-(Local &amp; Out of Town)</v>
      </c>
      <c r="B58" s="1463"/>
      <c r="C58" s="228" t="e">
        <f t="array" ref="C58">INDEX('Operating Detail (10)'!$C21:$AF21,0,MATCH(1,('Operating Detail (10)'!$C$12:$AF$12="New")*('Operating Detail (10)'!$C$121:$AF$121='Budget Narrative (10)'!$I$2),0))</f>
        <v>#N/A</v>
      </c>
      <c r="D58" s="657"/>
      <c r="E58" s="659"/>
      <c r="F58" s="827"/>
      <c r="I58" s="11"/>
      <c r="J58" s="14"/>
    </row>
    <row r="59" spans="1:10">
      <c r="A59" s="1462" t="str">
        <f>'Operating Detail (10)'!A22</f>
        <v>Rental of Equipment</v>
      </c>
      <c r="B59" s="1463"/>
      <c r="C59" s="228" t="e">
        <f t="array" ref="C59">INDEX('Operating Detail (10)'!$C22:$AF22,0,MATCH(1,('Operating Detail (10)'!$C$12:$AF$12="New")*('Operating Detail (10)'!$C$121:$AF$121='Budget Narrative (10)'!$I$2),0))</f>
        <v>#N/A</v>
      </c>
      <c r="D59" s="657"/>
      <c r="E59" s="659"/>
      <c r="F59" s="827"/>
      <c r="I59" s="11"/>
      <c r="J59" s="14"/>
    </row>
    <row r="60" spans="1:10">
      <c r="A60" s="1469">
        <f>'Operating Detail (10)'!A23</f>
        <v>0</v>
      </c>
      <c r="B60" s="1470"/>
      <c r="C60" s="228" t="e">
        <f t="array" ref="C60">INDEX('Operating Detail (10)'!$C23:$AF23,0,MATCH(1,('Operating Detail (10)'!$C$12:$AF$12="New")*('Operating Detail (10)'!$C$121:$AF$121='Budget Narrative (10)'!$I$2),0))</f>
        <v>#N/A</v>
      </c>
      <c r="D60" s="657"/>
      <c r="E60" s="659"/>
      <c r="F60" s="827"/>
      <c r="I60" s="11"/>
      <c r="J60" s="14"/>
    </row>
    <row r="61" spans="1:10">
      <c r="A61" s="1469">
        <f>'Operating Detail (10)'!A24</f>
        <v>0</v>
      </c>
      <c r="B61" s="1470"/>
      <c r="C61" s="228" t="e">
        <f t="array" ref="C61">INDEX('Operating Detail (10)'!$C24:$AF24,0,MATCH(1,('Operating Detail (10)'!$C$12:$AF$12="New")*('Operating Detail (10)'!$C$121:$AF$121='Budget Narrative (10)'!$I$2),0))</f>
        <v>#N/A</v>
      </c>
      <c r="D61" s="657"/>
      <c r="E61" s="659"/>
      <c r="F61" s="827"/>
      <c r="I61" s="7"/>
      <c r="J61" s="14"/>
    </row>
    <row r="62" spans="1:10">
      <c r="A62" s="1469">
        <f>'Operating Detail (10)'!A25</f>
        <v>0</v>
      </c>
      <c r="B62" s="1470"/>
      <c r="C62" s="228" t="e">
        <f t="array" ref="C62">INDEX('Operating Detail (10)'!$C25:$AF25,0,MATCH(1,('Operating Detail (10)'!$C$12:$AF$12="New")*('Operating Detail (10)'!$C$121:$AF$121='Budget Narrative (10)'!$I$2),0))</f>
        <v>#N/A</v>
      </c>
      <c r="D62" s="657"/>
      <c r="E62" s="659"/>
      <c r="F62" s="827"/>
      <c r="I62" s="7"/>
      <c r="J62" s="14"/>
    </row>
    <row r="63" spans="1:10">
      <c r="A63" s="1469">
        <f>'Operating Detail (10)'!A26</f>
        <v>0</v>
      </c>
      <c r="B63" s="1470"/>
      <c r="C63" s="228" t="e">
        <f t="array" ref="C63">INDEX('Operating Detail (10)'!$C26:$AF26,0,MATCH(1,('Operating Detail (10)'!$C$12:$AF$12="New")*('Operating Detail (10)'!$C$121:$AF$121='Budget Narrative (10)'!$I$2),0))</f>
        <v>#N/A</v>
      </c>
      <c r="D63" s="657"/>
      <c r="E63" s="659"/>
      <c r="F63" s="827"/>
      <c r="I63" s="7"/>
      <c r="J63" s="14"/>
    </row>
    <row r="64" spans="1:10">
      <c r="A64" s="1469">
        <f>'Operating Detail (10)'!A27</f>
        <v>0</v>
      </c>
      <c r="B64" s="1470"/>
      <c r="C64" s="228" t="e">
        <f t="array" ref="C64">INDEX('Operating Detail (10)'!$C27:$AF27,0,MATCH(1,('Operating Detail (10)'!$C$12:$AF$12="New")*('Operating Detail (10)'!$C$121:$AF$121='Budget Narrative (10)'!$I$2),0))</f>
        <v>#N/A</v>
      </c>
      <c r="D64" s="657"/>
      <c r="E64" s="659"/>
      <c r="F64" s="827"/>
      <c r="I64" s="7"/>
      <c r="J64" s="14"/>
    </row>
    <row r="65" spans="1:10">
      <c r="A65" s="1469">
        <f>'Operating Detail (10)'!A28</f>
        <v>0</v>
      </c>
      <c r="B65" s="1470"/>
      <c r="C65" s="228" t="e">
        <f t="array" ref="C65">INDEX('Operating Detail (10)'!$C28:$AF28,0,MATCH(1,('Operating Detail (10)'!$C$12:$AF$12="New")*('Operating Detail (10)'!$C$121:$AF$121='Budget Narrative (10)'!$I$2),0))</f>
        <v>#N/A</v>
      </c>
      <c r="D65" s="657"/>
      <c r="E65" s="659"/>
      <c r="F65" s="827"/>
    </row>
    <row r="66" spans="1:10">
      <c r="A66" s="1469">
        <f>'Operating Detail (10)'!A29</f>
        <v>0</v>
      </c>
      <c r="B66" s="1470"/>
      <c r="C66" s="228" t="e">
        <f t="array" ref="C66">INDEX('Operating Detail (10)'!$C29:$AF29,0,MATCH(1,('Operating Detail (10)'!$C$12:$AF$12="New")*('Operating Detail (10)'!$C$121:$AF$121='Budget Narrative (10)'!$I$2),0))</f>
        <v>#N/A</v>
      </c>
      <c r="D66" s="657"/>
      <c r="E66" s="659"/>
      <c r="F66" s="827"/>
      <c r="I66" s="7"/>
      <c r="J66" s="14"/>
    </row>
    <row r="67" spans="1:10">
      <c r="A67" s="1469">
        <f>'Operating Detail (10)'!A30</f>
        <v>0</v>
      </c>
      <c r="B67" s="1470"/>
      <c r="C67" s="228" t="e">
        <f t="array" ref="C67">INDEX('Operating Detail (10)'!$C30:$AF30,0,MATCH(1,('Operating Detail (10)'!$C$12:$AF$12="New")*('Operating Detail (10)'!$C$121:$AF$121='Budget Narrative (10)'!$I$2),0))</f>
        <v>#N/A</v>
      </c>
      <c r="D67" s="657"/>
      <c r="E67" s="659"/>
      <c r="F67" s="827"/>
      <c r="I67" s="7"/>
      <c r="J67" s="14"/>
    </row>
    <row r="68" spans="1:10">
      <c r="A68" s="1469">
        <f>'Operating Detail (10)'!A31</f>
        <v>0</v>
      </c>
      <c r="B68" s="1470"/>
      <c r="C68" s="228" t="e">
        <f t="array" ref="C68">INDEX('Operating Detail (10)'!$C31:$AF31,0,MATCH(1,('Operating Detail (10)'!$C$12:$AF$12="New")*('Operating Detail (10)'!$C$121:$AF$121='Budget Narrative (10)'!$I$2),0))</f>
        <v>#N/A</v>
      </c>
      <c r="D68" s="657"/>
      <c r="E68" s="659"/>
      <c r="F68" s="827"/>
      <c r="I68" s="7"/>
      <c r="J68" s="14"/>
    </row>
    <row r="69" spans="1:10">
      <c r="A69" s="1469">
        <f>'Operating Detail (10)'!A32</f>
        <v>0</v>
      </c>
      <c r="B69" s="1470"/>
      <c r="C69" s="228" t="e">
        <f t="array" ref="C69">INDEX('Operating Detail (10)'!$C32:$AF32,0,MATCH(1,('Operating Detail (10)'!$C$12:$AF$12="New")*('Operating Detail (10)'!$C$121:$AF$121='Budget Narrative (10)'!$I$2),0))</f>
        <v>#N/A</v>
      </c>
      <c r="D69" s="657"/>
      <c r="E69" s="659"/>
      <c r="F69" s="827"/>
      <c r="I69" s="7"/>
    </row>
    <row r="70" spans="1:10">
      <c r="A70" s="1469">
        <f>'Operating Detail (10)'!A33</f>
        <v>0</v>
      </c>
      <c r="B70" s="1470"/>
      <c r="C70" s="228" t="e">
        <f t="array" ref="C70">INDEX('Operating Detail (10)'!$C33:$AF33,0,MATCH(1,('Operating Detail (10)'!$C$12:$AF$12="New")*('Operating Detail (10)'!$C$121:$AF$121='Budget Narrative (10)'!$I$2),0))</f>
        <v>#N/A</v>
      </c>
      <c r="D70" s="657"/>
      <c r="E70" s="659"/>
      <c r="F70" s="827"/>
      <c r="I70" s="7"/>
      <c r="J70" s="14"/>
    </row>
    <row r="71" spans="1:10">
      <c r="A71" s="1469">
        <f>'Operating Detail (10)'!A34</f>
        <v>0</v>
      </c>
      <c r="B71" s="1470"/>
      <c r="C71" s="228" t="e">
        <f t="array" ref="C71">INDEX('Operating Detail (10)'!$C34:$AF34,0,MATCH(1,('Operating Detail (10)'!$C$12:$AF$12="New")*('Operating Detail (10)'!$C$121:$AF$121='Budget Narrative (10)'!$I$2),0))</f>
        <v>#N/A</v>
      </c>
      <c r="D71" s="657"/>
      <c r="E71" s="659"/>
      <c r="F71" s="827"/>
      <c r="I71" s="7"/>
      <c r="J71" s="14"/>
    </row>
    <row r="72" spans="1:10">
      <c r="A72" s="1469">
        <f>'Operating Detail (10)'!A35</f>
        <v>0</v>
      </c>
      <c r="B72" s="1470"/>
      <c r="C72" s="228" t="e">
        <f t="array" ref="C72">INDEX('Operating Detail (10)'!$C35:$AF35,0,MATCH(1,('Operating Detail (10)'!$C$12:$AF$12="New")*('Operating Detail (10)'!$C$121:$AF$121='Budget Narrative (10)'!$I$2),0))</f>
        <v>#N/A</v>
      </c>
      <c r="D72" s="657"/>
      <c r="E72" s="659"/>
      <c r="F72" s="827"/>
      <c r="I72" s="7"/>
      <c r="J72" s="14"/>
    </row>
    <row r="73" spans="1:10">
      <c r="A73" s="1469">
        <f>'Operating Detail (10)'!A36</f>
        <v>0</v>
      </c>
      <c r="B73" s="1470"/>
      <c r="C73" s="228" t="e">
        <f t="array" ref="C73">INDEX('Operating Detail (10)'!$C36:$AF36,0,MATCH(1,('Operating Detail (10)'!$C$12:$AF$12="New")*('Operating Detail (10)'!$C$121:$AF$121='Budget Narrative (10)'!$I$2),0))</f>
        <v>#N/A</v>
      </c>
      <c r="D73" s="657"/>
      <c r="E73" s="659"/>
      <c r="F73" s="827"/>
    </row>
    <row r="74" spans="1:10">
      <c r="A74" s="1469">
        <f>'Operating Detail (10)'!A37</f>
        <v>0</v>
      </c>
      <c r="B74" s="1470"/>
      <c r="C74" s="228" t="e">
        <f t="array" ref="C74">INDEX('Operating Detail (10)'!$C37:$AF37,0,MATCH(1,('Operating Detail (10)'!$C$12:$AF$12="New")*('Operating Detail (10)'!$C$121:$AF$121='Budget Narrative (10)'!$I$2),0))</f>
        <v>#N/A</v>
      </c>
      <c r="D74" s="657"/>
      <c r="E74" s="659"/>
      <c r="F74" s="827"/>
      <c r="I74" s="7"/>
      <c r="J74" s="4"/>
    </row>
    <row r="75" spans="1:10">
      <c r="A75" s="1469">
        <f>'Operating Detail (10)'!A38</f>
        <v>0</v>
      </c>
      <c r="B75" s="1470"/>
      <c r="C75" s="228" t="e">
        <f t="array" ref="C75">INDEX('Operating Detail (10)'!$C38:$AF38,0,MATCH(1,('Operating Detail (10)'!$C$12:$AF$12="New")*('Operating Detail (10)'!$C$121:$AF$121='Budget Narrative (10)'!$I$2),0))</f>
        <v>#N/A</v>
      </c>
      <c r="D75" s="657"/>
      <c r="E75" s="659"/>
      <c r="F75" s="827"/>
      <c r="I75" s="7"/>
      <c r="J75" s="4"/>
    </row>
    <row r="76" spans="1:10">
      <c r="A76" s="1469">
        <f>'Operating Detail (10)'!A39</f>
        <v>0</v>
      </c>
      <c r="B76" s="1470"/>
      <c r="C76" s="228" t="e">
        <f t="array" ref="C76">INDEX('Operating Detail (10)'!$C39:$AF39,0,MATCH(1,('Operating Detail (10)'!$C$12:$AF$12="New")*('Operating Detail (10)'!$C$121:$AF$121='Budget Narrative (10)'!$I$2),0))</f>
        <v>#N/A</v>
      </c>
      <c r="D76" s="657"/>
      <c r="E76" s="659"/>
      <c r="F76" s="827"/>
      <c r="I76" s="7"/>
      <c r="J76" s="4"/>
    </row>
    <row r="77" spans="1:10">
      <c r="A77" s="1469">
        <f>'Operating Detail (10)'!A40</f>
        <v>0</v>
      </c>
      <c r="B77" s="1470"/>
      <c r="C77" s="228" t="e">
        <f t="array" ref="C77">INDEX('Operating Detail (10)'!$C40:$AF40,0,MATCH(1,('Operating Detail (10)'!$C$12:$AF$12="New")*('Operating Detail (10)'!$C$121:$AF$121='Budget Narrative (10)'!$I$2),0))</f>
        <v>#N/A</v>
      </c>
      <c r="D77" s="657"/>
      <c r="E77" s="659"/>
      <c r="F77" s="827"/>
    </row>
    <row r="78" spans="1:10">
      <c r="A78" s="1469">
        <f>'Operating Detail (10)'!A41</f>
        <v>0</v>
      </c>
      <c r="B78" s="1470"/>
      <c r="C78" s="228" t="e">
        <f t="array" ref="C78">INDEX('Operating Detail (10)'!$C41:$AF41,0,MATCH(1,('Operating Detail (10)'!$C$12:$AF$12="New")*('Operating Detail (10)'!$C$121:$AF$121='Budget Narrative (10)'!$I$2),0))</f>
        <v>#N/A</v>
      </c>
      <c r="D78" s="657"/>
      <c r="E78" s="659"/>
      <c r="F78" s="827"/>
      <c r="I78" s="7"/>
      <c r="J78" s="14"/>
    </row>
    <row r="79" spans="1:10">
      <c r="A79" s="1469">
        <f>'Operating Detail (10)'!A42</f>
        <v>0</v>
      </c>
      <c r="B79" s="1470"/>
      <c r="C79" s="228" t="e">
        <f t="array" ref="C79">INDEX('Operating Detail (10)'!$C42:$AF42,0,MATCH(1,('Operating Detail (10)'!$C$12:$AF$12="New")*('Operating Detail (10)'!$C$121:$AF$121='Budget Narrative (10)'!$I$2),0))</f>
        <v>#N/A</v>
      </c>
      <c r="D79" s="657"/>
      <c r="E79" s="659"/>
      <c r="F79" s="827"/>
      <c r="I79" s="7"/>
      <c r="J79" s="14"/>
    </row>
    <row r="80" spans="1:10">
      <c r="A80" s="1469">
        <f>'Operating Detail (10)'!A43</f>
        <v>0</v>
      </c>
      <c r="B80" s="1470"/>
      <c r="C80" s="228" t="e">
        <f t="array" ref="C80">INDEX('Operating Detail (10)'!$C43:$AF43,0,MATCH(1,('Operating Detail (10)'!$C$12:$AF$12="New")*('Operating Detail (10)'!$C$121:$AF$121='Budget Narrative (10)'!$I$2),0))</f>
        <v>#N/A</v>
      </c>
      <c r="D80" s="657"/>
      <c r="E80" s="659"/>
      <c r="F80" s="827"/>
      <c r="I80" s="7"/>
      <c r="J80" s="14"/>
    </row>
    <row r="81" spans="1:10">
      <c r="A81" s="1469">
        <f>'Operating Detail (10)'!A44</f>
        <v>0</v>
      </c>
      <c r="B81" s="1470"/>
      <c r="C81" s="228" t="e">
        <f t="array" ref="C81">INDEX('Operating Detail (10)'!$C44:$AF44,0,MATCH(1,('Operating Detail (10)'!$C$12:$AF$12="New")*('Operating Detail (10)'!$C$121:$AF$121='Budget Narrative (10)'!$I$2),0))</f>
        <v>#N/A</v>
      </c>
      <c r="D81" s="657"/>
      <c r="E81" s="659"/>
      <c r="F81" s="827"/>
      <c r="I81" s="7"/>
      <c r="J81" s="14"/>
    </row>
    <row r="82" spans="1:10">
      <c r="A82" s="1469">
        <f>'Operating Detail (10)'!A45</f>
        <v>0</v>
      </c>
      <c r="B82" s="1470"/>
      <c r="C82" s="228" t="e">
        <f t="array" ref="C82">INDEX('Operating Detail (10)'!$C45:$AF45,0,MATCH(1,('Operating Detail (10)'!$C$12:$AF$12="New")*('Operating Detail (10)'!$C$121:$AF$121='Budget Narrative (10)'!$I$2),0))</f>
        <v>#N/A</v>
      </c>
      <c r="D82" s="657"/>
      <c r="E82" s="659"/>
      <c r="F82" s="827"/>
      <c r="I82" s="7"/>
      <c r="J82" s="14"/>
    </row>
    <row r="83" spans="1:10">
      <c r="A83" s="1469">
        <f>'Operating Detail (10)'!A46</f>
        <v>0</v>
      </c>
      <c r="B83" s="1470"/>
      <c r="C83" s="228" t="e">
        <f t="array" ref="C83">INDEX('Operating Detail (10)'!$C46:$AF46,0,MATCH(1,('Operating Detail (10)'!$C$12:$AF$12="New")*('Operating Detail (10)'!$C$121:$AF$121='Budget Narrative (10)'!$I$2),0))</f>
        <v>#N/A</v>
      </c>
      <c r="D83" s="657"/>
      <c r="E83" s="659"/>
      <c r="F83" s="827"/>
      <c r="I83" s="7"/>
      <c r="J83" s="14"/>
    </row>
    <row r="84" spans="1:10">
      <c r="A84" s="1469">
        <f>'Operating Detail (10)'!A47</f>
        <v>0</v>
      </c>
      <c r="B84" s="1470"/>
      <c r="C84" s="228" t="e">
        <f t="array" ref="C84">INDEX('Operating Detail (10)'!$C47:$AF47,0,MATCH(1,('Operating Detail (10)'!$C$12:$AF$12="New")*('Operating Detail (10)'!$C$121:$AF$121='Budget Narrative (10)'!$I$2),0))</f>
        <v>#N/A</v>
      </c>
      <c r="D84" s="657"/>
      <c r="E84" s="659"/>
      <c r="F84" s="827"/>
      <c r="I84" s="7"/>
      <c r="J84" s="14"/>
    </row>
    <row r="85" spans="1:10">
      <c r="A85" s="1469">
        <f>'Operating Detail (10)'!A48</f>
        <v>0</v>
      </c>
      <c r="B85" s="1470"/>
      <c r="C85" s="228" t="e">
        <f t="array" ref="C85">INDEX('Operating Detail (10)'!$C48:$AF48,0,MATCH(1,('Operating Detail (10)'!$C$12:$AF$12="New")*('Operating Detail (10)'!$C$121:$AF$121='Budget Narrative (10)'!$I$2),0))</f>
        <v>#N/A</v>
      </c>
      <c r="D85" s="657"/>
      <c r="E85" s="659"/>
      <c r="F85" s="827"/>
      <c r="I85" s="7"/>
      <c r="J85" s="14"/>
    </row>
    <row r="86" spans="1:10">
      <c r="A86" s="1469">
        <f>'Operating Detail (10)'!A49</f>
        <v>0</v>
      </c>
      <c r="B86" s="1470"/>
      <c r="C86" s="228" t="e">
        <f t="array" ref="C86">INDEX('Operating Detail (10)'!$C49:$AF49,0,MATCH(1,('Operating Detail (10)'!$C$12:$AF$12="New")*('Operating Detail (10)'!$C$121:$AF$121='Budget Narrative (10)'!$I$2),0))</f>
        <v>#N/A</v>
      </c>
      <c r="D86" s="657"/>
      <c r="E86" s="659"/>
      <c r="F86" s="827"/>
      <c r="I86" s="7"/>
      <c r="J86" s="14"/>
    </row>
    <row r="87" spans="1:10">
      <c r="A87" s="1469">
        <f>'Operating Detail (10)'!A50</f>
        <v>0</v>
      </c>
      <c r="B87" s="1470"/>
      <c r="C87" s="228" t="e">
        <f t="array" ref="C87">INDEX('Operating Detail (10)'!$C50:$AF50,0,MATCH(1,('Operating Detail (10)'!$C$12:$AF$12="New")*('Operating Detail (10)'!$C$121:$AF$121='Budget Narrative (10)'!$I$2),0))</f>
        <v>#N/A</v>
      </c>
      <c r="D87" s="657"/>
      <c r="E87" s="659"/>
      <c r="F87" s="827"/>
      <c r="I87" s="7"/>
      <c r="J87" s="14"/>
    </row>
    <row r="88" spans="1:10">
      <c r="A88" s="1469">
        <f>'Operating Detail (10)'!A51</f>
        <v>0</v>
      </c>
      <c r="B88" s="1470"/>
      <c r="C88" s="228" t="e">
        <f t="array" ref="C88">INDEX('Operating Detail (10)'!$C51:$AF51,0,MATCH(1,('Operating Detail (10)'!$C$12:$AF$12="New")*('Operating Detail (10)'!$C$121:$AF$121='Budget Narrative (10)'!$I$2),0))</f>
        <v>#N/A</v>
      </c>
      <c r="D88" s="657"/>
      <c r="E88" s="659"/>
      <c r="F88" s="827"/>
      <c r="I88" s="7"/>
      <c r="J88" s="14"/>
    </row>
    <row r="89" spans="1:10">
      <c r="A89" s="1469">
        <f>'Operating Detail (10)'!A52</f>
        <v>0</v>
      </c>
      <c r="B89" s="1470"/>
      <c r="C89" s="228" t="e">
        <f t="array" ref="C89">INDEX('Operating Detail (10)'!$C52:$AF52,0,MATCH(1,('Operating Detail (10)'!$C$12:$AF$12="New")*('Operating Detail (10)'!$C$121:$AF$121='Budget Narrative (10)'!$I$2),0))</f>
        <v>#N/A</v>
      </c>
      <c r="D89" s="657"/>
      <c r="E89" s="659"/>
      <c r="F89" s="827"/>
      <c r="I89" s="7"/>
      <c r="J89" s="14"/>
    </row>
    <row r="90" spans="1:10">
      <c r="A90" s="1469">
        <f>'Operating Detail (10)'!A53</f>
        <v>0</v>
      </c>
      <c r="B90" s="1470"/>
      <c r="C90" s="228" t="e">
        <f t="array" ref="C90">INDEX('Operating Detail (10)'!$C53:$AF53,0,MATCH(1,('Operating Detail (10)'!$C$12:$AF$12="New")*('Operating Detail (10)'!$C$121:$AF$121='Budget Narrative (10)'!$I$2),0))</f>
        <v>#N/A</v>
      </c>
      <c r="D90" s="657"/>
      <c r="E90" s="659"/>
      <c r="F90" s="827"/>
      <c r="I90" s="7"/>
      <c r="J90" s="14"/>
    </row>
    <row r="91" spans="1:10">
      <c r="A91" s="1469">
        <f>'Operating Detail (10)'!A54</f>
        <v>0</v>
      </c>
      <c r="B91" s="1470"/>
      <c r="C91" s="228" t="e">
        <f t="array" ref="C91">INDEX('Operating Detail (10)'!$C54:$AF54,0,MATCH(1,('Operating Detail (10)'!$C$12:$AF$12="New")*('Operating Detail (10)'!$C$121:$AF$121='Budget Narrative (10)'!$I$2),0))</f>
        <v>#N/A</v>
      </c>
      <c r="D91" s="657"/>
      <c r="E91" s="659"/>
      <c r="F91" s="827"/>
      <c r="I91" s="7"/>
      <c r="J91" s="14"/>
    </row>
    <row r="92" spans="1:10">
      <c r="A92" s="1469">
        <f>'Operating Detail (10)'!A55</f>
        <v>0</v>
      </c>
      <c r="B92" s="1470"/>
      <c r="C92" s="228" t="e">
        <f t="array" ref="C92">INDEX('Operating Detail (10)'!$C55:$AF55,0,MATCH(1,('Operating Detail (10)'!$C$12:$AF$12="New")*('Operating Detail (10)'!$C$121:$AF$121='Budget Narrative (10)'!$I$2),0))</f>
        <v>#N/A</v>
      </c>
      <c r="D92" s="657"/>
      <c r="E92" s="659"/>
      <c r="F92" s="827"/>
      <c r="I92" s="7"/>
      <c r="J92" s="14"/>
    </row>
    <row r="93" spans="1:10">
      <c r="A93" s="1471" t="str">
        <f>'Operating Detail (10)'!A56</f>
        <v>Consultants:</v>
      </c>
      <c r="B93" s="1472"/>
      <c r="C93" s="661"/>
      <c r="D93" s="661"/>
      <c r="E93" s="662"/>
      <c r="F93" s="827"/>
      <c r="I93" s="7"/>
      <c r="J93" s="14"/>
    </row>
    <row r="94" spans="1:10">
      <c r="A94" s="1469">
        <f>'Operating Detail (10)'!A57</f>
        <v>0</v>
      </c>
      <c r="B94" s="1470"/>
      <c r="C94" s="228" t="e">
        <f t="array" ref="C94">INDEX('Operating Detail (10)'!$C57:$AF57,0,MATCH(1,('Operating Detail (10)'!$C$12:$AF$12="New")*('Operating Detail (10)'!$C$121:$AF$121='Budget Narrative (10)'!$I$2),0))</f>
        <v>#N/A</v>
      </c>
      <c r="D94" s="657"/>
      <c r="E94" s="659"/>
      <c r="F94" s="827"/>
      <c r="I94" s="7"/>
      <c r="J94" s="14"/>
    </row>
    <row r="95" spans="1:10">
      <c r="A95" s="1469">
        <f>'Operating Detail (10)'!A58</f>
        <v>0</v>
      </c>
      <c r="B95" s="1470"/>
      <c r="C95" s="228" t="e">
        <f t="array" ref="C95">INDEX('Operating Detail (10)'!$C58:$AF58,0,MATCH(1,('Operating Detail (10)'!$C$12:$AF$12="New")*('Operating Detail (10)'!$C$121:$AF$121='Budget Narrative (10)'!$I$2),0))</f>
        <v>#N/A</v>
      </c>
      <c r="D95" s="657"/>
      <c r="E95" s="659"/>
      <c r="F95" s="827"/>
      <c r="I95" s="7"/>
      <c r="J95" s="14"/>
    </row>
    <row r="96" spans="1:10">
      <c r="A96" s="1469">
        <f>'Operating Detail (10)'!A59</f>
        <v>0</v>
      </c>
      <c r="B96" s="1470"/>
      <c r="C96" s="228" t="e">
        <f t="array" ref="C96">INDEX('Operating Detail (10)'!$C59:$AF59,0,MATCH(1,('Operating Detail (10)'!$C$12:$AF$12="New")*('Operating Detail (10)'!$C$121:$AF$121='Budget Narrative (10)'!$I$2),0))</f>
        <v>#N/A</v>
      </c>
      <c r="D96" s="657"/>
      <c r="E96" s="659"/>
      <c r="F96" s="827"/>
      <c r="I96" s="7"/>
      <c r="J96" s="14"/>
    </row>
    <row r="97" spans="1:10">
      <c r="A97" s="1469">
        <f>'Operating Detail (10)'!A60</f>
        <v>0</v>
      </c>
      <c r="B97" s="1470"/>
      <c r="C97" s="228" t="e">
        <f t="array" ref="C97">INDEX('Operating Detail (10)'!$C60:$AF60,0,MATCH(1,('Operating Detail (10)'!$C$12:$AF$12="New")*('Operating Detail (10)'!$C$121:$AF$121='Budget Narrative (10)'!$I$2),0))</f>
        <v>#N/A</v>
      </c>
      <c r="D97" s="657"/>
      <c r="E97" s="659"/>
      <c r="F97" s="827"/>
      <c r="I97" s="7"/>
      <c r="J97" s="14"/>
    </row>
    <row r="98" spans="1:10">
      <c r="A98" s="1469">
        <f>'Operating Detail (10)'!A61</f>
        <v>0</v>
      </c>
      <c r="B98" s="1470"/>
      <c r="C98" s="228" t="e">
        <f t="array" ref="C98">INDEX('Operating Detail (10)'!$C61:$AF61,0,MATCH(1,('Operating Detail (10)'!$C$12:$AF$12="New")*('Operating Detail (10)'!$C$121:$AF$121='Budget Narrative (10)'!$I$2),0))</f>
        <v>#N/A</v>
      </c>
      <c r="D98" s="657"/>
      <c r="E98" s="659"/>
      <c r="F98" s="827"/>
      <c r="I98" s="7"/>
      <c r="J98" s="14"/>
    </row>
    <row r="99" spans="1:10">
      <c r="A99" s="1469">
        <f>'Operating Detail (10)'!A62</f>
        <v>0</v>
      </c>
      <c r="B99" s="1470"/>
      <c r="C99" s="228" t="e">
        <f t="array" ref="C99">INDEX('Operating Detail (10)'!$C62:$AF62,0,MATCH(1,('Operating Detail (10)'!$C$12:$AF$12="New")*('Operating Detail (10)'!$C$121:$AF$121='Budget Narrative (10)'!$I$2),0))</f>
        <v>#N/A</v>
      </c>
      <c r="D99" s="657"/>
      <c r="E99" s="659"/>
      <c r="F99" s="827"/>
      <c r="I99" s="7"/>
      <c r="J99" s="14"/>
    </row>
    <row r="100" spans="1:10">
      <c r="A100" s="1469">
        <f>'Operating Detail (10)'!A63</f>
        <v>0</v>
      </c>
      <c r="B100" s="1470"/>
      <c r="C100" s="228" t="e">
        <f t="array" ref="C100">INDEX('Operating Detail (10)'!$C63:$AF63,0,MATCH(1,('Operating Detail (10)'!$C$12:$AF$12="New")*('Operating Detail (10)'!$C$121:$AF$121='Budget Narrative (10)'!$I$2),0))</f>
        <v>#N/A</v>
      </c>
      <c r="D100" s="657"/>
      <c r="E100" s="659"/>
      <c r="F100" s="827"/>
      <c r="I100" s="7"/>
      <c r="J100" s="14"/>
    </row>
    <row r="101" spans="1:10">
      <c r="A101" s="1469">
        <f>'Operating Detail (10)'!A64</f>
        <v>0</v>
      </c>
      <c r="B101" s="1470"/>
      <c r="C101" s="228" t="e">
        <f t="array" ref="C101">INDEX('Operating Detail (10)'!$C64:$AF64,0,MATCH(1,('Operating Detail (10)'!$C$12:$AF$12="New")*('Operating Detail (10)'!$C$121:$AF$121='Budget Narrative (10)'!$I$2),0))</f>
        <v>#N/A</v>
      </c>
      <c r="D101" s="657"/>
      <c r="E101" s="659"/>
      <c r="F101" s="827"/>
      <c r="I101" s="7"/>
      <c r="J101" s="14"/>
    </row>
    <row r="102" spans="1:10">
      <c r="A102" s="1469">
        <f>'Operating Detail (10)'!A65</f>
        <v>0</v>
      </c>
      <c r="B102" s="1470"/>
      <c r="C102" s="228" t="e">
        <f t="array" ref="C102">INDEX('Operating Detail (10)'!$C65:$AF65,0,MATCH(1,('Operating Detail (10)'!$C$12:$AF$12="New")*('Operating Detail (10)'!$C$121:$AF$121='Budget Narrative (10)'!$I$2),0))</f>
        <v>#N/A</v>
      </c>
      <c r="D102" s="657"/>
      <c r="E102" s="659"/>
      <c r="F102" s="827"/>
      <c r="I102" s="7"/>
      <c r="J102" s="14"/>
    </row>
    <row r="103" spans="1:10">
      <c r="A103" s="1469">
        <f>'Operating Detail (10)'!A65</f>
        <v>0</v>
      </c>
      <c r="B103" s="1470"/>
      <c r="C103" s="228" t="e">
        <f t="array" ref="C103">INDEX('Operating Detail (10)'!$C66:$AF66,0,MATCH(1,('Operating Detail (10)'!$C$12:$AF$12="New")*('Operating Detail (10)'!$C$121:$AF$121='Budget Narrative (10)'!$I$2),0))</f>
        <v>#N/A</v>
      </c>
      <c r="D103" s="657"/>
      <c r="E103" s="659"/>
      <c r="F103" s="827"/>
      <c r="I103" s="7"/>
      <c r="J103" s="14"/>
    </row>
    <row r="104" spans="1:10">
      <c r="A104" s="1469">
        <f>'Operating Detail (10)'!A66</f>
        <v>0</v>
      </c>
      <c r="B104" s="1470"/>
      <c r="C104" s="228" t="e">
        <f t="array" ref="C104">INDEX('Operating Detail (10)'!$C67:$AF67,0,MATCH(1,('Operating Detail (10)'!$C$12:$AF$12="New")*('Operating Detail (10)'!$C$121:$AF$121='Budget Narrative (10)'!$I$2),0))</f>
        <v>#N/A</v>
      </c>
      <c r="D104" s="657"/>
      <c r="E104" s="659"/>
      <c r="F104" s="827"/>
      <c r="I104" s="7"/>
      <c r="J104" s="14"/>
    </row>
    <row r="105" spans="1:10">
      <c r="A105" s="1475">
        <f>'Operating Detail (10)'!A67</f>
        <v>0</v>
      </c>
      <c r="B105" s="1476"/>
      <c r="C105" s="370"/>
      <c r="D105" s="179"/>
      <c r="E105" s="219"/>
      <c r="F105" s="827"/>
      <c r="I105" s="7"/>
      <c r="J105" s="14"/>
    </row>
    <row r="106" spans="1:10">
      <c r="A106" s="1477" t="str">
        <f>'Operating Detail (10)'!A68</f>
        <v>TOTAL OPERATING EXPENSES</v>
      </c>
      <c r="B106" s="1478"/>
      <c r="C106" s="717" t="e">
        <f>SUM(C51:C105)</f>
        <v>#N/A</v>
      </c>
      <c r="D106" s="14"/>
      <c r="E106" s="218"/>
      <c r="F106" s="3"/>
      <c r="I106" s="7"/>
      <c r="J106" s="14"/>
    </row>
    <row r="107" spans="1:10" s="731" customFormat="1" ht="13.5" thickBot="1">
      <c r="A107" s="732" t="s">
        <v>337</v>
      </c>
      <c r="B107" s="733" t="e">
        <f t="array" ref="B107">INDEX('Summary (10)'!E26:AH26,0,MATCH(1,('Summary (10)'!$E$21:$AH$21="New")*('Summary (10)'!$E$88:$AH$88='Budget Narrative (10)'!$I$2),0))</f>
        <v>#N/A</v>
      </c>
      <c r="C107" s="734" t="e">
        <f t="array" ref="C107">INDEX('Summary (10)'!E27:AH27,0,MATCH(1,('Summary (10)'!$E$21:$AH$21="New")*('Summary (10)'!$E$88:$AH$88='Budget Narrative (10)'!$I$2),0))</f>
        <v>#N/A</v>
      </c>
      <c r="D107" s="735"/>
      <c r="E107" s="736"/>
      <c r="F107" s="737"/>
      <c r="G107" s="728"/>
      <c r="H107" s="728"/>
      <c r="J107" s="730"/>
    </row>
    <row r="108" spans="1:10">
      <c r="A108" s="3"/>
      <c r="B108" s="6"/>
      <c r="C108" s="181"/>
      <c r="E108" s="3"/>
      <c r="F108" s="3"/>
      <c r="H108" s="706"/>
      <c r="I108" s="5"/>
      <c r="J108" s="4"/>
    </row>
    <row r="109" spans="1:10" ht="13" thickBot="1">
      <c r="A109" s="3"/>
      <c r="B109" s="6"/>
      <c r="C109" s="181"/>
      <c r="E109" s="3"/>
      <c r="F109" s="3"/>
      <c r="H109" s="706"/>
      <c r="I109" s="5"/>
      <c r="J109" s="4"/>
    </row>
    <row r="110" spans="1:10" s="4" customFormat="1" ht="25.5" customHeight="1">
      <c r="A110" s="1473" t="s">
        <v>338</v>
      </c>
      <c r="B110" s="1474"/>
      <c r="C110" s="212" t="s">
        <v>339</v>
      </c>
      <c r="D110" s="211" t="s">
        <v>330</v>
      </c>
      <c r="E110" s="213" t="s">
        <v>331</v>
      </c>
      <c r="F110" s="198"/>
      <c r="G110" s="704"/>
      <c r="H110" s="704"/>
    </row>
    <row r="111" spans="1:10">
      <c r="A111" s="1469">
        <f>'Operating Detail (10)'!A71</f>
        <v>0</v>
      </c>
      <c r="B111" s="1470"/>
      <c r="C111" s="228" t="e">
        <f t="array" ref="C111">INDEX('Operating Detail (10)'!$C71:$AF71,0,MATCH(1,('Operating Detail (10)'!$C$12:$AF$12="New")*('Operating Detail (10)'!$C$121:$AF$121='Budget Narrative (10)'!$I$2),0))</f>
        <v>#N/A</v>
      </c>
      <c r="D111" s="20"/>
      <c r="E111" s="214"/>
      <c r="F111" s="827"/>
    </row>
    <row r="112" spans="1:10">
      <c r="A112" s="1469">
        <f>'Operating Detail (10)'!A72</f>
        <v>0</v>
      </c>
      <c r="B112" s="1470"/>
      <c r="C112" s="228" t="e">
        <f t="array" ref="C112">INDEX('Operating Detail (10)'!$C72:$AF72,0,MATCH(1,('Operating Detail (10)'!$C$12:$AF$12="New")*('Operating Detail (10)'!$C$121:$AF$121='Budget Narrative (10)'!$I$2),0))</f>
        <v>#N/A</v>
      </c>
      <c r="D112" s="20"/>
      <c r="E112" s="215"/>
      <c r="F112" s="827"/>
    </row>
    <row r="113" spans="1:6">
      <c r="A113" s="1469">
        <f>'Operating Detail (10)'!A73</f>
        <v>0</v>
      </c>
      <c r="B113" s="1470"/>
      <c r="C113" s="228" t="e">
        <f t="array" ref="C113">INDEX('Operating Detail (10)'!$C73:$AF73,0,MATCH(1,('Operating Detail (10)'!$C$12:$AF$12="New")*('Operating Detail (10)'!$C$121:$AF$121='Budget Narrative (10)'!$I$2),0))</f>
        <v>#N/A</v>
      </c>
      <c r="D113" s="20"/>
      <c r="E113" s="215"/>
      <c r="F113" s="827"/>
    </row>
    <row r="114" spans="1:6">
      <c r="A114" s="1469">
        <f>'Operating Detail (10)'!A74</f>
        <v>0</v>
      </c>
      <c r="B114" s="1470"/>
      <c r="C114" s="228" t="e">
        <f t="array" ref="C114">INDEX('Operating Detail (10)'!$C74:$AF74,0,MATCH(1,('Operating Detail (10)'!$C$12:$AF$12="New")*('Operating Detail (10)'!$C$121:$AF$121='Budget Narrative (10)'!$I$2),0))</f>
        <v>#N/A</v>
      </c>
      <c r="D114" s="20"/>
      <c r="E114" s="215"/>
      <c r="F114" s="827"/>
    </row>
    <row r="115" spans="1:6">
      <c r="A115" s="1469">
        <f>'Operating Detail (10)'!A75</f>
        <v>0</v>
      </c>
      <c r="B115" s="1470"/>
      <c r="C115" s="228" t="e">
        <f t="array" ref="C115">INDEX('Operating Detail (10)'!$C75:$AF75,0,MATCH(1,('Operating Detail (10)'!$C$12:$AF$12="New")*('Operating Detail (10)'!$C$121:$AF$121='Budget Narrative (10)'!$I$2),0))</f>
        <v>#N/A</v>
      </c>
      <c r="D115" s="20"/>
      <c r="E115" s="215"/>
      <c r="F115" s="827"/>
    </row>
    <row r="116" spans="1:6">
      <c r="A116" s="1469">
        <f>'Operating Detail (10)'!A76</f>
        <v>0</v>
      </c>
      <c r="B116" s="1470"/>
      <c r="C116" s="228" t="e">
        <f t="array" ref="C116">INDEX('Operating Detail (10)'!$C76:$AF76,0,MATCH(1,('Operating Detail (10)'!$C$12:$AF$12="New")*('Operating Detail (10)'!$C$121:$AF$121='Budget Narrative (10)'!$I$2),0))</f>
        <v>#N/A</v>
      </c>
      <c r="D116" s="20"/>
      <c r="E116" s="215"/>
      <c r="F116" s="827"/>
    </row>
    <row r="117" spans="1:6">
      <c r="A117" s="1469">
        <f>'Operating Detail (10)'!A77</f>
        <v>0</v>
      </c>
      <c r="B117" s="1470"/>
      <c r="C117" s="228" t="e">
        <f t="array" ref="C117">INDEX('Operating Detail (10)'!$C77:$AF77,0,MATCH(1,('Operating Detail (10)'!$C$12:$AF$12="New")*('Operating Detail (10)'!$C$121:$AF$121='Budget Narrative (10)'!$I$2),0))</f>
        <v>#N/A</v>
      </c>
      <c r="D117" s="20"/>
      <c r="E117" s="215"/>
      <c r="F117" s="827"/>
    </row>
    <row r="118" spans="1:6">
      <c r="A118" s="1469">
        <f>'Operating Detail (10)'!A78</f>
        <v>0</v>
      </c>
      <c r="B118" s="1470"/>
      <c r="C118" s="228" t="e">
        <f t="array" ref="C118">INDEX('Operating Detail (10)'!$C78:$AF78,0,MATCH(1,('Operating Detail (10)'!$C$12:$AF$12="New")*('Operating Detail (10)'!$C$121:$AF$121='Budget Narrative (10)'!$I$2),0))</f>
        <v>#N/A</v>
      </c>
      <c r="D118" s="20"/>
      <c r="E118" s="215"/>
      <c r="F118" s="827"/>
    </row>
    <row r="119" spans="1:6">
      <c r="A119" s="1469">
        <f>'Operating Detail (10)'!A79</f>
        <v>0</v>
      </c>
      <c r="B119" s="1470"/>
      <c r="C119" s="228" t="e">
        <f t="array" ref="C119">INDEX('Operating Detail (10)'!$C79:$AF79,0,MATCH(1,('Operating Detail (10)'!$C$12:$AF$12="New")*('Operating Detail (10)'!$C$121:$AF$121='Budget Narrative (10)'!$I$2),0))</f>
        <v>#N/A</v>
      </c>
      <c r="D119" s="20"/>
      <c r="E119" s="215"/>
      <c r="F119" s="827"/>
    </row>
    <row r="120" spans="1:6">
      <c r="A120" s="1469">
        <f>'Operating Detail (10)'!A80</f>
        <v>0</v>
      </c>
      <c r="B120" s="1470"/>
      <c r="C120" s="228" t="e">
        <f t="array" ref="C120">INDEX('Operating Detail (10)'!$C80:$AF80,0,MATCH(1,('Operating Detail (10)'!$C$12:$AF$12="New")*('Operating Detail (10)'!$C$121:$AF$121='Budget Narrative (10)'!$I$2),0))</f>
        <v>#N/A</v>
      </c>
      <c r="D120" s="20"/>
      <c r="E120" s="215"/>
      <c r="F120" s="827"/>
    </row>
    <row r="121" spans="1:6">
      <c r="A121" s="1471" t="str">
        <f>'Operating Detail (10)'!A81</f>
        <v>Subcontractors:</v>
      </c>
      <c r="B121" s="1472"/>
      <c r="C121" s="661"/>
      <c r="D121" s="661"/>
      <c r="E121" s="662"/>
      <c r="F121" s="827"/>
    </row>
    <row r="122" spans="1:6">
      <c r="A122" s="1469">
        <f>'Operating Detail (10)'!A82</f>
        <v>0</v>
      </c>
      <c r="B122" s="1470"/>
      <c r="C122" s="228" t="e">
        <f t="array" ref="C122">INDEX('Operating Detail (10)'!$C82:$AF82,0,MATCH(1,('Operating Detail (10)'!$C$12:$AF$12="New")*('Operating Detail (10)'!$C$121:$AF$121='Budget Narrative (10)'!$I$2),0))</f>
        <v>#N/A</v>
      </c>
      <c r="D122" s="20"/>
      <c r="E122" s="216"/>
      <c r="F122" s="827"/>
    </row>
    <row r="123" spans="1:6">
      <c r="A123" s="1469">
        <f>'Operating Detail (10)'!A83</f>
        <v>0</v>
      </c>
      <c r="B123" s="1470"/>
      <c r="C123" s="228" t="e">
        <f t="array" ref="C123">INDEX('Operating Detail (10)'!$C83:$AF83,0,MATCH(1,('Operating Detail (10)'!$C$12:$AF$12="New")*('Operating Detail (10)'!$C$121:$AF$121='Budget Narrative (10)'!$I$2),0))</f>
        <v>#N/A</v>
      </c>
      <c r="D123" s="20"/>
      <c r="E123" s="216"/>
      <c r="F123" s="827"/>
    </row>
    <row r="124" spans="1:6">
      <c r="A124" s="1469">
        <f>'Operating Detail (10)'!A84</f>
        <v>0</v>
      </c>
      <c r="B124" s="1470"/>
      <c r="C124" s="228" t="e">
        <f t="array" ref="C124">INDEX('Operating Detail (10)'!$C84:$AF84,0,MATCH(1,('Operating Detail (10)'!$C$12:$AF$12="New")*('Operating Detail (10)'!$C$121:$AF$121='Budget Narrative (10)'!$I$2),0))</f>
        <v>#N/A</v>
      </c>
      <c r="D124" s="20"/>
      <c r="E124" s="215"/>
      <c r="F124" s="827"/>
    </row>
    <row r="125" spans="1:6">
      <c r="A125" s="1469">
        <f>'Operating Detail (10)'!A85</f>
        <v>0</v>
      </c>
      <c r="B125" s="1470"/>
      <c r="C125" s="228" t="e">
        <f t="array" ref="C125">INDEX('Operating Detail (10)'!$C85:$AF85,0,MATCH(1,('Operating Detail (10)'!$C$12:$AF$12="New")*('Operating Detail (10)'!$C$121:$AF$121='Budget Narrative (10)'!$I$2),0))</f>
        <v>#N/A</v>
      </c>
      <c r="D125" s="20"/>
      <c r="E125" s="215"/>
      <c r="F125" s="827"/>
    </row>
    <row r="126" spans="1:6">
      <c r="A126" s="1469">
        <f>'Operating Detail (10)'!A86</f>
        <v>0</v>
      </c>
      <c r="B126" s="1470"/>
      <c r="C126" s="228" t="e">
        <f t="array" ref="C126">INDEX('Operating Detail (10)'!$C86:$AF86,0,MATCH(1,('Operating Detail (10)'!$C$12:$AF$12="New")*('Operating Detail (10)'!$C$121:$AF$121='Budget Narrative (10)'!$I$2),0))</f>
        <v>#N/A</v>
      </c>
      <c r="D126" s="20"/>
      <c r="E126" s="215"/>
      <c r="F126" s="827"/>
    </row>
    <row r="127" spans="1:6">
      <c r="A127" s="1469">
        <f>'Operating Detail (10)'!A87</f>
        <v>0</v>
      </c>
      <c r="B127" s="1470"/>
      <c r="C127" s="228" t="e">
        <f t="array" ref="C127">INDEX('Operating Detail (10)'!$C87:$AF87,0,MATCH(1,('Operating Detail (10)'!$C$12:$AF$12="New")*('Operating Detail (10)'!$C$121:$AF$121='Budget Narrative (10)'!$I$2),0))</f>
        <v>#N/A</v>
      </c>
      <c r="D127" s="20"/>
      <c r="E127" s="215"/>
      <c r="F127" s="827"/>
    </row>
    <row r="128" spans="1:6">
      <c r="A128" s="1469">
        <f>'Operating Detail (10)'!A88</f>
        <v>0</v>
      </c>
      <c r="B128" s="1470"/>
      <c r="C128" s="228" t="e">
        <f t="array" ref="C128">INDEX('Operating Detail (10)'!$C88:$AF88,0,MATCH(1,('Operating Detail (10)'!$C$12:$AF$12="New")*('Operating Detail (10)'!$C$121:$AF$121='Budget Narrative (10)'!$I$2),0))</f>
        <v>#N/A</v>
      </c>
      <c r="E128" s="217"/>
    </row>
    <row r="129" spans="1:8">
      <c r="A129" s="1469">
        <f>'Operating Detail (10)'!A89</f>
        <v>0</v>
      </c>
      <c r="B129" s="1470"/>
      <c r="C129" s="228" t="e">
        <f t="array" ref="C129">INDEX('Operating Detail (10)'!$C89:$AF89,0,MATCH(1,('Operating Detail (10)'!$C$12:$AF$12="New")*('Operating Detail (10)'!$C$121:$AF$121='Budget Narrative (10)'!$I$2),0))</f>
        <v>#N/A</v>
      </c>
      <c r="E129" s="217"/>
    </row>
    <row r="130" spans="1:8">
      <c r="A130" s="1469">
        <f>'Operating Detail (10)'!A90</f>
        <v>0</v>
      </c>
      <c r="B130" s="1470"/>
      <c r="C130" s="228" t="e">
        <f t="array" ref="C130">INDEX('Operating Detail (10)'!$C90:$AF90,0,MATCH(1,('Operating Detail (10)'!$C$12:$AF$12="New")*('Operating Detail (10)'!$C$121:$AF$121='Budget Narrative (10)'!$I$2),0))</f>
        <v>#N/A</v>
      </c>
      <c r="E130" s="217"/>
    </row>
    <row r="131" spans="1:8">
      <c r="A131" s="1469" t="str">
        <f>'Operating Detail (10)'!A91</f>
        <v>Subcontractor indirect (First $25k only)</v>
      </c>
      <c r="B131" s="1470"/>
      <c r="C131" s="228" t="e" cm="1">
        <f t="array" ref="C131">INDEX('Operating Detail Capacity Build'!$C90:$G90,0,MATCH(1,('Operating Detail Capacity Build'!$C$11:$G$11="New")*('Operating Detail Capacity Build'!$C$117:$G$117='Budget Narrative Capacity Build'!$I$3),0))</f>
        <v>#N/A</v>
      </c>
      <c r="E131" s="217"/>
    </row>
    <row r="132" spans="1:8">
      <c r="A132" s="1469"/>
      <c r="B132" s="1470"/>
      <c r="C132" s="228"/>
      <c r="E132" s="217"/>
    </row>
    <row r="133" spans="1:8" s="731" customFormat="1" ht="13" thickBot="1">
      <c r="A133" s="1479" t="str">
        <f>'Operating Detail (10)'!A93</f>
        <v>TOTAL OTHER EXPENSES</v>
      </c>
      <c r="B133" s="1480"/>
      <c r="C133" s="734" t="e">
        <f>SUM(C111:C131)</f>
        <v>#N/A</v>
      </c>
      <c r="D133" s="735"/>
      <c r="E133" s="738"/>
      <c r="F133" s="739"/>
      <c r="G133" s="728"/>
      <c r="H133" s="728"/>
    </row>
    <row r="134" spans="1:8">
      <c r="A134" s="1470">
        <f>'Operating Detail (10)'!A94</f>
        <v>0</v>
      </c>
      <c r="B134" s="1470"/>
      <c r="C134" s="228"/>
    </row>
    <row r="135" spans="1:8" ht="13" thickBot="1">
      <c r="A135" s="827"/>
      <c r="B135" s="827"/>
      <c r="C135" s="228"/>
    </row>
    <row r="136" spans="1:8" ht="12.75" customHeight="1">
      <c r="A136" s="1473" t="str">
        <f>'Operating Detail (10)'!A95</f>
        <v>CAPITAL EXPENSES</v>
      </c>
      <c r="B136" s="1474"/>
      <c r="C136" s="212" t="s">
        <v>339</v>
      </c>
      <c r="D136" s="211" t="s">
        <v>330</v>
      </c>
      <c r="E136" s="213" t="s">
        <v>331</v>
      </c>
    </row>
    <row r="137" spans="1:8">
      <c r="A137" s="1469">
        <f>'Operating Detail (10)'!A96</f>
        <v>0</v>
      </c>
      <c r="B137" s="1470"/>
      <c r="C137" s="228" t="e" cm="1">
        <f t="array" ref="C137">INDEX('Operating Detail - SS'!$C95:$G95,0,MATCH(1,('Operating Detail - SS'!$C$11:$G$11="New")*('Operating Detail - SS'!$C$113:$G$113='Budget Narrative - SS'!#REF!),0))</f>
        <v>#N/A</v>
      </c>
      <c r="E137" s="217"/>
    </row>
    <row r="138" spans="1:8">
      <c r="A138" s="1469">
        <f>'Operating Detail (10)'!A97</f>
        <v>0</v>
      </c>
      <c r="B138" s="1470"/>
      <c r="C138" s="228" t="e">
        <f t="array" ref="C138">INDEX('Operating Detail (10)'!$C97:$AF97,0,MATCH(1,('Operating Detail (10)'!$C$12:$AF$12="New")*('Operating Detail (10)'!$C$121:$AF$121='Budget Narrative (10)'!$I$2),0))</f>
        <v>#N/A</v>
      </c>
      <c r="E138" s="217"/>
    </row>
    <row r="139" spans="1:8">
      <c r="A139" s="1469">
        <f>'Operating Detail (10)'!A98</f>
        <v>0</v>
      </c>
      <c r="B139" s="1470"/>
      <c r="C139" s="228" t="e">
        <f t="array" ref="C139">INDEX('Operating Detail (10)'!$C98:$AF98,0,MATCH(1,('Operating Detail (10)'!$C$12:$AF$12="New")*('Operating Detail (10)'!$C$121:$AF$121='Budget Narrative (10)'!$I$2),0))</f>
        <v>#N/A</v>
      </c>
      <c r="E139" s="217"/>
    </row>
    <row r="140" spans="1:8">
      <c r="A140" s="1469">
        <f>'Operating Detail (10)'!A99</f>
        <v>0</v>
      </c>
      <c r="B140" s="1470"/>
      <c r="C140" s="228" t="e">
        <f t="array" ref="C140">INDEX('Operating Detail (10)'!$C99:$AF99,0,MATCH(1,('Operating Detail (10)'!$C$12:$AF$12="New")*('Operating Detail (10)'!$C$121:$AF$121='Budget Narrative (10)'!$I$2),0))</f>
        <v>#N/A</v>
      </c>
      <c r="E140" s="217"/>
    </row>
    <row r="141" spans="1:8">
      <c r="A141" s="1469">
        <f>'Operating Detail (10)'!A100</f>
        <v>0</v>
      </c>
      <c r="B141" s="1470"/>
      <c r="C141" s="228" t="e">
        <f t="array" ref="C141">INDEX('Operating Detail (10)'!$C100:$AF100,0,MATCH(1,('Operating Detail (10)'!$C$12:$AF$12="New")*('Operating Detail (10)'!$C$121:$AF$121='Budget Narrative (10)'!$I$2),0))</f>
        <v>#N/A</v>
      </c>
      <c r="E141" s="217"/>
    </row>
    <row r="142" spans="1:8">
      <c r="A142" s="1469">
        <f>'Operating Detail (10)'!A101</f>
        <v>0</v>
      </c>
      <c r="B142" s="1470"/>
      <c r="C142" s="228" t="e">
        <f t="array" ref="C142">INDEX('Operating Detail (10)'!$C101:$AF101,0,MATCH(1,('Operating Detail (10)'!$C$12:$AF$12="New")*('Operating Detail (10)'!$C$121:$AF$121='Budget Narrative (10)'!$I$2),0))</f>
        <v>#N/A</v>
      </c>
      <c r="E142" s="217"/>
    </row>
    <row r="143" spans="1:8">
      <c r="A143" s="1469">
        <f>'Operating Detail (10)'!A102</f>
        <v>0</v>
      </c>
      <c r="B143" s="1470"/>
      <c r="C143" s="228" t="e">
        <f t="array" ref="C143">INDEX('Operating Detail (10)'!$C102:$AF102,0,MATCH(1,('Operating Detail (10)'!$C$12:$AF$12="New")*('Operating Detail (10)'!$C$121:$AF$121='Budget Narrative (10)'!$I$2),0))</f>
        <v>#N/A</v>
      </c>
      <c r="E143" s="217"/>
    </row>
    <row r="144" spans="1:8">
      <c r="A144" s="1469">
        <f>'Operating Detail (10)'!A103</f>
        <v>0</v>
      </c>
      <c r="B144" s="1470"/>
      <c r="C144" s="228"/>
      <c r="E144" s="217"/>
    </row>
    <row r="145" spans="1:8" s="731" customFormat="1" ht="13" thickBot="1">
      <c r="A145" s="1479" t="str">
        <f>'Operating Detail (10)'!A104</f>
        <v>TOTAL CAPITAL EXPENSES</v>
      </c>
      <c r="B145" s="1480"/>
      <c r="C145" s="734" t="e">
        <f>SUM(C137:C143)</f>
        <v>#N/A</v>
      </c>
      <c r="D145" s="735"/>
      <c r="E145" s="738"/>
      <c r="F145" s="739"/>
      <c r="G145" s="728"/>
      <c r="H145" s="728"/>
    </row>
    <row r="146" spans="1:8">
      <c r="A146" s="1470"/>
      <c r="B146" s="1470"/>
      <c r="C146" s="228"/>
    </row>
    <row r="147" spans="1:8" ht="13" thickBot="1">
      <c r="A147" s="1470"/>
      <c r="B147" s="1470"/>
      <c r="C147" s="228"/>
    </row>
    <row r="148" spans="1:8" ht="13">
      <c r="A148" s="1473" t="s">
        <v>340</v>
      </c>
      <c r="B148" s="1474"/>
      <c r="C148" s="212" t="s">
        <v>339</v>
      </c>
      <c r="D148" s="211" t="s">
        <v>330</v>
      </c>
      <c r="E148" s="213" t="s">
        <v>331</v>
      </c>
    </row>
    <row r="149" spans="1:8">
      <c r="A149" s="1469"/>
      <c r="B149" s="1470"/>
      <c r="C149" s="228"/>
      <c r="E149" s="217"/>
    </row>
    <row r="150" spans="1:8">
      <c r="A150" s="1469"/>
      <c r="B150" s="1470"/>
      <c r="C150" s="228"/>
      <c r="E150" s="217"/>
    </row>
    <row r="151" spans="1:8">
      <c r="A151" s="1469"/>
      <c r="B151" s="1470"/>
      <c r="C151" s="228"/>
      <c r="E151" s="217"/>
    </row>
    <row r="152" spans="1:8">
      <c r="A152" s="1469"/>
      <c r="B152" s="1470"/>
      <c r="C152" s="228"/>
      <c r="E152" s="217"/>
    </row>
    <row r="153" spans="1:8">
      <c r="A153" s="1469"/>
      <c r="B153" s="1470"/>
      <c r="C153" s="228"/>
      <c r="E153" s="217"/>
    </row>
    <row r="154" spans="1:8">
      <c r="A154" s="1469"/>
      <c r="B154" s="1470"/>
      <c r="C154" s="228"/>
      <c r="E154" s="217"/>
    </row>
    <row r="155" spans="1:8">
      <c r="A155" s="1469"/>
      <c r="B155" s="1470"/>
      <c r="C155" s="228"/>
      <c r="E155" s="217"/>
    </row>
    <row r="156" spans="1:8">
      <c r="A156" s="1469"/>
      <c r="B156" s="1470"/>
      <c r="C156" s="228"/>
      <c r="E156" s="217"/>
    </row>
    <row r="157" spans="1:8">
      <c r="A157" s="1469"/>
      <c r="B157" s="1470"/>
      <c r="C157" s="228"/>
      <c r="E157" s="217"/>
    </row>
    <row r="158" spans="1:8">
      <c r="A158" s="1469"/>
      <c r="B158" s="1470"/>
      <c r="C158" s="228"/>
      <c r="E158" s="217"/>
    </row>
    <row r="159" spans="1:8">
      <c r="A159" s="1469"/>
      <c r="B159" s="1470"/>
      <c r="C159" s="228"/>
      <c r="E159" s="217"/>
    </row>
    <row r="160" spans="1:8">
      <c r="A160" s="1469"/>
      <c r="B160" s="1470"/>
      <c r="C160" s="228"/>
      <c r="E160" s="217"/>
    </row>
    <row r="161" spans="1:5">
      <c r="A161" s="1469"/>
      <c r="B161" s="1470"/>
      <c r="C161" s="228"/>
      <c r="E161" s="217"/>
    </row>
    <row r="162" spans="1:5">
      <c r="A162" s="1469"/>
      <c r="B162" s="1470"/>
      <c r="C162" s="228"/>
      <c r="E162" s="217"/>
    </row>
    <row r="163" spans="1:5">
      <c r="A163" s="1469"/>
      <c r="B163" s="1470"/>
      <c r="C163" s="228"/>
      <c r="E163" s="217"/>
    </row>
    <row r="164" spans="1:5">
      <c r="A164" s="1469"/>
      <c r="B164" s="1470"/>
      <c r="C164" s="228"/>
      <c r="E164" s="217"/>
    </row>
    <row r="165" spans="1:5">
      <c r="A165" s="1469"/>
      <c r="B165" s="1470"/>
      <c r="C165" s="228"/>
      <c r="E165" s="217"/>
    </row>
    <row r="166" spans="1:5">
      <c r="A166" s="1469"/>
      <c r="B166" s="1470"/>
      <c r="C166" s="228"/>
      <c r="E166" s="217"/>
    </row>
    <row r="167" spans="1:5">
      <c r="A167" s="1469"/>
      <c r="B167" s="1470"/>
      <c r="C167" s="228"/>
      <c r="E167" s="217"/>
    </row>
    <row r="168" spans="1:5">
      <c r="A168" s="1469"/>
      <c r="B168" s="1470"/>
      <c r="C168" s="228"/>
      <c r="E168" s="217"/>
    </row>
    <row r="169" spans="1:5">
      <c r="A169" s="1469"/>
      <c r="B169" s="1470"/>
      <c r="C169" s="228"/>
      <c r="E169" s="217"/>
    </row>
    <row r="170" spans="1:5">
      <c r="A170" s="1469"/>
      <c r="B170" s="1470"/>
      <c r="C170" s="228"/>
      <c r="E170" s="217"/>
    </row>
    <row r="171" spans="1:5">
      <c r="A171" s="1469"/>
      <c r="B171" s="1470"/>
      <c r="C171" s="228"/>
      <c r="E171" s="217"/>
    </row>
    <row r="172" spans="1:5">
      <c r="A172" s="1469"/>
      <c r="B172" s="1470"/>
      <c r="C172" s="228"/>
      <c r="E172" s="217"/>
    </row>
    <row r="173" spans="1:5">
      <c r="A173" s="1469"/>
      <c r="B173" s="1470"/>
      <c r="C173" s="228"/>
      <c r="E173" s="217"/>
    </row>
    <row r="174" spans="1:5">
      <c r="A174" s="1469"/>
      <c r="B174" s="1470"/>
      <c r="C174" s="228"/>
      <c r="E174" s="217"/>
    </row>
    <row r="175" spans="1:5">
      <c r="A175" s="1469"/>
      <c r="B175" s="1470"/>
      <c r="C175" s="228"/>
      <c r="E175" s="217"/>
    </row>
    <row r="176" spans="1:5">
      <c r="A176" s="1469"/>
      <c r="B176" s="1470"/>
      <c r="C176" s="228"/>
      <c r="E176" s="217"/>
    </row>
    <row r="177" spans="1:9">
      <c r="A177" s="1469"/>
      <c r="B177" s="1470"/>
      <c r="C177" s="228"/>
      <c r="E177" s="217"/>
    </row>
    <row r="178" spans="1:9" s="737" customFormat="1" ht="13">
      <c r="A178" s="1647" t="s">
        <v>341</v>
      </c>
      <c r="B178" s="1648"/>
      <c r="C178" s="740">
        <f>SUM(C149:C177)</f>
        <v>0</v>
      </c>
      <c r="D178" s="741"/>
      <c r="E178" s="742"/>
      <c r="G178" s="743"/>
      <c r="H178" s="743"/>
    </row>
    <row r="179" spans="1:9" s="731" customFormat="1" ht="13" thickBot="1">
      <c r="A179" s="1649" t="s">
        <v>342</v>
      </c>
      <c r="B179" s="1650"/>
      <c r="C179" s="744" t="e">
        <f t="array" ref="C179">INDEX('Summary (10)'!$E30:$AH30,0,MATCH(1,('Summary (10)'!$E21:$AH21="New")*('Summary (10)'!$E88:$AH88='Budget Narrative (10)'!$I$2),0))</f>
        <v>#N/A</v>
      </c>
      <c r="D179" s="735"/>
      <c r="E179" s="738"/>
      <c r="G179" s="728"/>
      <c r="H179" s="728"/>
    </row>
    <row r="180" spans="1:9" s="731" customFormat="1">
      <c r="A180" s="1651" t="s">
        <v>343</v>
      </c>
      <c r="B180" s="1651"/>
      <c r="C180" s="745" t="e">
        <f>C179-C178</f>
        <v>#N/A</v>
      </c>
      <c r="D180" s="730"/>
      <c r="G180" s="728"/>
      <c r="H180" s="728"/>
    </row>
    <row r="181" spans="1:9" ht="13" thickBot="1">
      <c r="A181" s="1470"/>
      <c r="B181" s="1470"/>
      <c r="C181" s="228"/>
    </row>
    <row r="182" spans="1:9" ht="14">
      <c r="A182" s="1652" t="s">
        <v>344</v>
      </c>
      <c r="B182" s="1653"/>
      <c r="C182" s="1653"/>
      <c r="D182" s="1653"/>
      <c r="E182" s="1653"/>
      <c r="F182" s="1653"/>
      <c r="G182" s="1653"/>
      <c r="H182" s="1653"/>
      <c r="I182" s="1654"/>
    </row>
    <row r="183" spans="1:9" ht="13">
      <c r="A183" s="1655" t="s">
        <v>345</v>
      </c>
      <c r="B183" s="1655"/>
      <c r="C183" s="1655"/>
      <c r="D183" s="367" t="s">
        <v>1</v>
      </c>
      <c r="E183" s="1656" t="s">
        <v>346</v>
      </c>
      <c r="F183" s="1656"/>
      <c r="G183" s="1656" t="s">
        <v>2</v>
      </c>
      <c r="H183" s="1656"/>
      <c r="I183" s="1656"/>
    </row>
    <row r="184" spans="1:9" ht="96.75" customHeight="1">
      <c r="A184" s="1679" t="s">
        <v>347</v>
      </c>
      <c r="B184" s="1679"/>
      <c r="C184" s="1679"/>
      <c r="D184" s="368" t="s">
        <v>348</v>
      </c>
      <c r="E184" s="1657"/>
      <c r="F184" s="1657"/>
      <c r="G184" s="1658" t="s">
        <v>349</v>
      </c>
      <c r="H184" s="1659"/>
      <c r="I184" s="1660"/>
    </row>
    <row r="185" spans="1:9">
      <c r="A185" s="1679"/>
      <c r="B185" s="1679"/>
      <c r="C185" s="1679"/>
      <c r="D185" s="368" t="s">
        <v>350</v>
      </c>
      <c r="E185" s="1667" t="s">
        <v>367</v>
      </c>
      <c r="F185" s="1668"/>
      <c r="G185" s="1661"/>
      <c r="H185" s="1662"/>
      <c r="I185" s="1663"/>
    </row>
    <row r="186" spans="1:9">
      <c r="A186" s="1679"/>
      <c r="B186" s="1679"/>
      <c r="C186" s="1679"/>
      <c r="D186" s="368" t="s">
        <v>351</v>
      </c>
      <c r="E186" s="1667" t="s">
        <v>368</v>
      </c>
      <c r="F186" s="1668"/>
      <c r="G186" s="1661"/>
      <c r="H186" s="1662"/>
      <c r="I186" s="1663"/>
    </row>
    <row r="187" spans="1:9" ht="25">
      <c r="A187" s="1679"/>
      <c r="B187" s="1679"/>
      <c r="C187" s="1679"/>
      <c r="D187" s="368" t="s">
        <v>352</v>
      </c>
      <c r="E187" s="1667" t="s">
        <v>369</v>
      </c>
      <c r="F187" s="1668"/>
      <c r="G187" s="1661"/>
      <c r="H187" s="1662"/>
      <c r="I187" s="1663"/>
    </row>
    <row r="188" spans="1:9" ht="25">
      <c r="A188" s="1679"/>
      <c r="B188" s="1679"/>
      <c r="C188" s="1679"/>
      <c r="D188" s="368" t="s">
        <v>353</v>
      </c>
      <c r="E188" s="1667" t="s">
        <v>370</v>
      </c>
      <c r="F188" s="1668"/>
      <c r="G188" s="1661"/>
      <c r="H188" s="1662"/>
      <c r="I188" s="1663"/>
    </row>
    <row r="189" spans="1:9" ht="25">
      <c r="A189" s="1679"/>
      <c r="B189" s="1679"/>
      <c r="C189" s="1679"/>
      <c r="D189" s="368" t="s">
        <v>354</v>
      </c>
      <c r="E189" s="1667" t="s">
        <v>370</v>
      </c>
      <c r="F189" s="1668"/>
      <c r="G189" s="1661"/>
      <c r="H189" s="1662"/>
      <c r="I189" s="1663"/>
    </row>
    <row r="190" spans="1:9">
      <c r="A190" s="1679"/>
      <c r="B190" s="1679"/>
      <c r="C190" s="1679"/>
      <c r="D190" s="368" t="s">
        <v>355</v>
      </c>
      <c r="E190" s="1667" t="s">
        <v>371</v>
      </c>
      <c r="F190" s="1668"/>
      <c r="G190" s="1661"/>
      <c r="H190" s="1662"/>
      <c r="I190" s="1663"/>
    </row>
    <row r="191" spans="1:9">
      <c r="A191" s="1679"/>
      <c r="B191" s="1679"/>
      <c r="C191" s="1679"/>
      <c r="D191" s="368" t="s">
        <v>356</v>
      </c>
      <c r="E191" s="1667" t="s">
        <v>372</v>
      </c>
      <c r="F191" s="1668"/>
      <c r="G191" s="1661"/>
      <c r="H191" s="1662"/>
      <c r="I191" s="1663"/>
    </row>
    <row r="192" spans="1:9" ht="25">
      <c r="A192" s="1679"/>
      <c r="B192" s="1679"/>
      <c r="C192" s="1679"/>
      <c r="D192" s="368" t="s">
        <v>357</v>
      </c>
      <c r="E192" s="1667" t="s">
        <v>373</v>
      </c>
      <c r="F192" s="1668"/>
      <c r="G192" s="1664"/>
      <c r="H192" s="1665"/>
      <c r="I192" s="1666"/>
    </row>
    <row r="193" spans="1:9">
      <c r="A193" s="1679"/>
      <c r="B193" s="1679"/>
      <c r="C193" s="1679"/>
      <c r="D193" s="369"/>
      <c r="E193" s="1674"/>
      <c r="F193" s="1675"/>
      <c r="G193" s="1676"/>
      <c r="H193" s="1677"/>
      <c r="I193" s="1678"/>
    </row>
    <row r="194" spans="1:9" ht="15.5">
      <c r="A194" s="1679"/>
      <c r="B194" s="1679"/>
      <c r="C194" s="1679"/>
      <c r="D194" s="368" t="s">
        <v>358</v>
      </c>
      <c r="E194" s="1667" t="s">
        <v>374</v>
      </c>
      <c r="F194" s="1668"/>
      <c r="G194" s="1670"/>
      <c r="H194" s="1670"/>
      <c r="I194" s="1670"/>
    </row>
    <row r="195" spans="1:9" ht="15.5">
      <c r="A195" s="1679"/>
      <c r="B195" s="1679"/>
      <c r="C195" s="1679"/>
      <c r="D195" s="368" t="s">
        <v>359</v>
      </c>
      <c r="E195" s="1667" t="s">
        <v>375</v>
      </c>
      <c r="F195" s="1668"/>
      <c r="G195" s="1670"/>
      <c r="H195" s="1670"/>
      <c r="I195" s="1670"/>
    </row>
    <row r="196" spans="1:9" ht="28">
      <c r="A196" s="1679"/>
      <c r="B196" s="1679"/>
      <c r="C196" s="1679"/>
      <c r="D196" s="368" t="s">
        <v>360</v>
      </c>
      <c r="E196" s="1667" t="s">
        <v>376</v>
      </c>
      <c r="F196" s="1668"/>
      <c r="G196" s="1670"/>
      <c r="H196" s="1670"/>
      <c r="I196" s="1670"/>
    </row>
    <row r="197" spans="1:9" ht="25">
      <c r="A197" s="1679" t="s">
        <v>361</v>
      </c>
      <c r="B197" s="1679"/>
      <c r="C197" s="1679"/>
      <c r="D197" s="828" t="s">
        <v>362</v>
      </c>
      <c r="E197" s="1667" t="s">
        <v>377</v>
      </c>
      <c r="F197" s="1668"/>
      <c r="G197" s="1670"/>
      <c r="H197" s="1670"/>
      <c r="I197" s="1670"/>
    </row>
    <row r="198" spans="1:9" ht="15.5">
      <c r="A198" s="1669" t="s">
        <v>363</v>
      </c>
      <c r="B198" s="1669"/>
      <c r="C198" s="1669"/>
      <c r="D198" s="828" t="s">
        <v>364</v>
      </c>
      <c r="E198" s="1668"/>
      <c r="F198" s="1668"/>
      <c r="G198" s="1670"/>
      <c r="H198" s="1670"/>
      <c r="I198" s="1670"/>
    </row>
    <row r="199" spans="1:9">
      <c r="A199" s="1671" t="s">
        <v>365</v>
      </c>
      <c r="B199" s="1671"/>
      <c r="C199" s="1671"/>
      <c r="D199" s="1671"/>
      <c r="E199" s="1671"/>
      <c r="F199" s="1671"/>
      <c r="G199" s="1671"/>
      <c r="H199" s="1671"/>
      <c r="I199" s="1671"/>
    </row>
    <row r="200" spans="1:9" ht="13">
      <c r="A200" s="1672" t="s">
        <v>366</v>
      </c>
      <c r="B200" s="1673"/>
      <c r="C200" s="1673"/>
      <c r="D200" s="1673"/>
      <c r="E200" s="1673"/>
      <c r="F200" s="1673"/>
      <c r="G200" s="1673"/>
      <c r="H200" s="1673"/>
      <c r="I200" s="1673"/>
    </row>
    <row r="201" spans="1:9">
      <c r="A201" s="827">
        <f>'Operating Detail (10)'!A160</f>
        <v>0</v>
      </c>
      <c r="B201" s="827"/>
      <c r="C201" s="228"/>
    </row>
    <row r="202" spans="1:9">
      <c r="A202" s="827">
        <f>'Operating Detail (10)'!A161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14" priority="2">
      <formula>LEN(TRIM(B2))=0</formula>
    </cfRule>
  </conditionalFormatting>
  <conditionalFormatting sqref="B4:F45 C111:E120 C122:E131 C137:E143">
    <cfRule type="expression" dxfId="13" priority="17">
      <formula>$C4=0</formula>
    </cfRule>
  </conditionalFormatting>
  <conditionalFormatting sqref="C48">
    <cfRule type="expression" dxfId="12" priority="1">
      <formula>$A48=0</formula>
    </cfRule>
  </conditionalFormatting>
  <conditionalFormatting sqref="C106">
    <cfRule type="expression" dxfId="11" priority="15">
      <formula>$A106=0</formula>
    </cfRule>
  </conditionalFormatting>
  <conditionalFormatting sqref="C133">
    <cfRule type="expression" dxfId="10" priority="14">
      <formula>$A133=0</formula>
    </cfRule>
  </conditionalFormatting>
  <conditionalFormatting sqref="C145">
    <cfRule type="expression" dxfId="9" priority="13">
      <formula>$A145=0</formula>
    </cfRule>
  </conditionalFormatting>
  <conditionalFormatting sqref="C179">
    <cfRule type="expression" dxfId="8" priority="10">
      <formula>$C179=0</formula>
    </cfRule>
  </conditionalFormatting>
  <conditionalFormatting sqref="C180">
    <cfRule type="cellIs" dxfId="7" priority="9" operator="notBetween">
      <formula>-2</formula>
      <formula>2</formula>
    </cfRule>
  </conditionalFormatting>
  <conditionalFormatting sqref="C51:E92">
    <cfRule type="expression" dxfId="6" priority="5">
      <formula>$C51=0</formula>
    </cfRule>
  </conditionalFormatting>
  <conditionalFormatting sqref="C94:E105">
    <cfRule type="expression" dxfId="5" priority="3">
      <formula>$C94=0</formula>
    </cfRule>
  </conditionalFormatting>
  <conditionalFormatting sqref="C149:E177">
    <cfRule type="expression" dxfId="4" priority="11">
      <formula>$C149=0</formula>
    </cfRule>
  </conditionalFormatting>
  <conditionalFormatting sqref="D51:E92">
    <cfRule type="containsBlanks" dxfId="3" priority="6">
      <formula>LEN(TRIM(D51))=0</formula>
    </cfRule>
  </conditionalFormatting>
  <conditionalFormatting sqref="D94:E104">
    <cfRule type="containsBlanks" dxfId="2" priority="4">
      <formula>LEN(TRIM(D94))=0</formula>
    </cfRule>
  </conditionalFormatting>
  <conditionalFormatting sqref="D149:E177">
    <cfRule type="containsBlanks" dxfId="1" priority="12">
      <formula>LEN(TRIM(D149))=0</formula>
    </cfRule>
  </conditionalFormatting>
  <conditionalFormatting sqref="D4:F45 D111:E120 D122:E131 D137:E143">
    <cfRule type="containsBlanks" dxfId="0" priority="18">
      <formula>LEN(TRIM(D4))=0</formula>
    </cfRule>
  </conditionalFormatting>
  <hyperlinks>
    <hyperlink ref="A200" r:id="rId1" xr:uid="{7E7DD909-9D88-44A3-8374-B25FB364568E}"/>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496A50DF-C785-489F-9085-CFE67AFD0181}">
          <x14:formula1>
            <xm:f>'Dropdown Lists'!$F$2:$F$31</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75E2-3F49-4130-B0AE-CCBFA682927D}">
  <sheetPr>
    <pageSetUpPr fitToPage="1"/>
  </sheetPr>
  <dimension ref="A1:E50"/>
  <sheetViews>
    <sheetView showGridLines="0" zoomScaleNormal="100" workbookViewId="0">
      <selection activeCell="G2" sqref="G2"/>
    </sheetView>
  </sheetViews>
  <sheetFormatPr defaultColWidth="11.453125" defaultRowHeight="15.5"/>
  <cols>
    <col min="1" max="1" width="18.81640625" style="33" customWidth="1"/>
    <col min="2" max="3" width="13.1796875" style="33" customWidth="1"/>
    <col min="4" max="4" width="16.1796875" style="33" customWidth="1"/>
    <col min="5" max="5" width="14.26953125" style="33" customWidth="1"/>
    <col min="6" max="6" width="14" style="33" bestFit="1" customWidth="1"/>
    <col min="7" max="8" width="21.1796875" style="33" customWidth="1"/>
    <col min="9" max="9" width="14" style="33" bestFit="1" customWidth="1"/>
    <col min="10" max="16384" width="11.453125" style="33"/>
  </cols>
  <sheetData>
    <row r="1" spans="1:5" ht="17.25" customHeight="1">
      <c r="A1" s="32" t="s">
        <v>218</v>
      </c>
      <c r="B1" s="32"/>
      <c r="C1" s="32"/>
      <c r="D1" s="32"/>
    </row>
    <row r="2" spans="1:5" ht="18" customHeight="1">
      <c r="A2" s="32" t="s">
        <v>219</v>
      </c>
      <c r="B2" s="32"/>
      <c r="C2" s="32"/>
      <c r="D2" s="32"/>
    </row>
    <row r="3" spans="1:5">
      <c r="A3" s="34" t="s">
        <v>220</v>
      </c>
      <c r="B3" s="817" t="str">
        <f>'Summary (ALL Budgets)'!B3</f>
        <v/>
      </c>
    </row>
    <row r="4" spans="1:5" ht="28.5" customHeight="1">
      <c r="A4" s="190" t="s">
        <v>221</v>
      </c>
      <c r="B4" s="191" t="s">
        <v>222</v>
      </c>
      <c r="C4" s="191" t="s">
        <v>223</v>
      </c>
      <c r="D4" s="191" t="s">
        <v>224</v>
      </c>
    </row>
    <row r="5" spans="1:5">
      <c r="A5" s="35" t="s">
        <v>225</v>
      </c>
      <c r="B5" s="817">
        <f>'Summary - SS'!B5</f>
        <v>45566</v>
      </c>
      <c r="C5" s="817">
        <f>'Summary - SS'!C5</f>
        <v>47299</v>
      </c>
      <c r="D5" s="810">
        <f>ROUNDUP(YEARFRAC(B5,C5),0)</f>
        <v>5</v>
      </c>
    </row>
    <row r="6" spans="1:5">
      <c r="A6" s="35" t="s">
        <v>226</v>
      </c>
      <c r="B6" s="817">
        <f>B5</f>
        <v>45566</v>
      </c>
      <c r="C6" s="817" t="e">
        <f>'Summary - SS'!#REF!</f>
        <v>#REF!</v>
      </c>
      <c r="D6" s="810" t="e">
        <f>ROUNDUP(YEARFRAC(B6,C6),0)</f>
        <v>#REF!</v>
      </c>
    </row>
    <row r="7" spans="1:5" s="73" customFormat="1" ht="18.75" customHeight="1">
      <c r="A7" s="510" t="str">
        <f>'Summary - SS'!A7</f>
        <v>Program</v>
      </c>
      <c r="B7" s="1185" t="str">
        <f>'Summary - SS'!B7</f>
        <v>RFQ #144 TAY Site at 42 Otis</v>
      </c>
      <c r="C7" s="1186"/>
      <c r="D7" s="1187"/>
    </row>
    <row r="8" spans="1:5">
      <c r="A8" s="509" t="s">
        <v>227</v>
      </c>
      <c r="B8" s="1188" t="e">
        <f>'Summary - SS'!#REF!</f>
        <v>#REF!</v>
      </c>
      <c r="C8" s="1188"/>
      <c r="D8" s="1188"/>
    </row>
    <row r="9" spans="1:5" s="73" customFormat="1" ht="26.25" customHeight="1">
      <c r="A9" s="638"/>
      <c r="B9" s="811"/>
      <c r="C9" s="811"/>
      <c r="D9" s="811"/>
    </row>
    <row r="10" spans="1:5" s="93" customFormat="1" ht="22.5" customHeight="1">
      <c r="A10" s="1188" t="s">
        <v>228</v>
      </c>
      <c r="B10" s="1188"/>
      <c r="C10" s="1188"/>
      <c r="D10" s="1188"/>
    </row>
    <row r="11" spans="1:5">
      <c r="A11" s="68" t="s">
        <v>229</v>
      </c>
      <c r="B11" s="1189" t="s">
        <v>230</v>
      </c>
      <c r="C11" s="1189"/>
      <c r="D11" s="1189"/>
      <c r="E11" s="41"/>
    </row>
    <row r="12" spans="1:5" s="32" customFormat="1">
      <c r="A12" s="589"/>
      <c r="B12" s="1184"/>
      <c r="C12" s="1184"/>
      <c r="D12" s="1184"/>
    </row>
    <row r="13" spans="1:5">
      <c r="A13" s="589"/>
      <c r="B13" s="1184"/>
      <c r="C13" s="1184"/>
      <c r="D13" s="1184"/>
    </row>
    <row r="14" spans="1:5">
      <c r="A14" s="589"/>
      <c r="B14" s="1184"/>
      <c r="C14" s="1184"/>
      <c r="D14" s="1184"/>
    </row>
    <row r="15" spans="1:5">
      <c r="A15" s="589"/>
      <c r="B15" s="1184"/>
      <c r="C15" s="1184"/>
      <c r="D15" s="1184"/>
    </row>
    <row r="16" spans="1:5">
      <c r="A16" s="589"/>
      <c r="B16" s="1184"/>
      <c r="C16" s="1184"/>
      <c r="D16" s="1184"/>
    </row>
    <row r="17" spans="1:4">
      <c r="A17" s="589"/>
      <c r="B17" s="1184"/>
      <c r="C17" s="1184"/>
      <c r="D17" s="1184"/>
    </row>
    <row r="18" spans="1:4">
      <c r="A18" s="589"/>
      <c r="B18" s="1184"/>
      <c r="C18" s="1184"/>
      <c r="D18" s="1184"/>
    </row>
    <row r="19" spans="1:4">
      <c r="A19" s="589"/>
      <c r="B19" s="1184"/>
      <c r="C19" s="1184"/>
      <c r="D19" s="1184"/>
    </row>
    <row r="20" spans="1:4">
      <c r="A20" s="589"/>
      <c r="B20" s="1184"/>
      <c r="C20" s="1184"/>
      <c r="D20" s="1184"/>
    </row>
    <row r="21" spans="1:4">
      <c r="A21" s="589"/>
      <c r="B21" s="1184"/>
      <c r="C21" s="1184"/>
      <c r="D21" s="1184"/>
    </row>
    <row r="22" spans="1:4">
      <c r="A22" s="589"/>
      <c r="B22" s="1184"/>
      <c r="C22" s="1184"/>
      <c r="D22" s="1184"/>
    </row>
    <row r="23" spans="1:4">
      <c r="A23" s="589"/>
      <c r="B23" s="1184"/>
      <c r="C23" s="1184"/>
      <c r="D23" s="1184"/>
    </row>
    <row r="24" spans="1:4">
      <c r="A24" s="589"/>
      <c r="B24" s="1184"/>
      <c r="C24" s="1184"/>
      <c r="D24" s="1184"/>
    </row>
    <row r="25" spans="1:4">
      <c r="A25" s="589"/>
      <c r="B25" s="1184"/>
      <c r="C25" s="1184"/>
      <c r="D25" s="1184"/>
    </row>
    <row r="26" spans="1:4">
      <c r="A26" s="589"/>
      <c r="B26" s="1184"/>
      <c r="C26" s="1184"/>
      <c r="D26" s="1184"/>
    </row>
    <row r="46" spans="1:4">
      <c r="A46" s="49" t="s">
        <v>231</v>
      </c>
      <c r="B46" s="49"/>
      <c r="C46" s="49"/>
      <c r="D46" s="49"/>
    </row>
    <row r="47" spans="1:4">
      <c r="A47" s="252" t="s">
        <v>232</v>
      </c>
      <c r="B47" s="49"/>
      <c r="C47" s="49"/>
      <c r="D47" s="49"/>
    </row>
    <row r="48" spans="1:4">
      <c r="A48" s="252" t="s">
        <v>233</v>
      </c>
      <c r="B48" s="49"/>
      <c r="C48" s="49"/>
      <c r="D48" s="49"/>
    </row>
    <row r="49" spans="1:4" ht="13.5" customHeight="1">
      <c r="A49" s="49" t="s">
        <v>220</v>
      </c>
      <c r="B49" s="49"/>
      <c r="C49" s="49"/>
      <c r="D49" s="49"/>
    </row>
    <row r="50" spans="1:4">
      <c r="A50" s="51" t="s">
        <v>234</v>
      </c>
      <c r="B50" s="51"/>
      <c r="C50" s="51"/>
      <c r="D50" s="51"/>
    </row>
  </sheetData>
  <sheetProtection formatCells="0" formatColumns="0" formatRows="0" insertHyperlinks="0" sort="0" autoFilter="0" pivotTables="0"/>
  <mergeCells count="19">
    <mergeCell ref="B24:D24"/>
    <mergeCell ref="B25:D25"/>
    <mergeCell ref="B26:D26"/>
    <mergeCell ref="B15:D15"/>
    <mergeCell ref="B16:D16"/>
    <mergeCell ref="B17:D17"/>
    <mergeCell ref="B18:D18"/>
    <mergeCell ref="B19:D19"/>
    <mergeCell ref="B20:D20"/>
    <mergeCell ref="B21:D21"/>
    <mergeCell ref="B22:D22"/>
    <mergeCell ref="B23:D23"/>
    <mergeCell ref="B14:D14"/>
    <mergeCell ref="B7:D7"/>
    <mergeCell ref="A10:D10"/>
    <mergeCell ref="B11:D11"/>
    <mergeCell ref="B12:D12"/>
    <mergeCell ref="B13:D13"/>
    <mergeCell ref="B8:D8"/>
  </mergeCells>
  <conditionalFormatting sqref="B3 B5:C5 C6">
    <cfRule type="containsBlanks" dxfId="546"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18"/>
  <sheetViews>
    <sheetView showGridLines="0" zoomScaleNormal="100" workbookViewId="0">
      <selection activeCell="G6" sqref="G6"/>
    </sheetView>
  </sheetViews>
  <sheetFormatPr defaultColWidth="11.453125" defaultRowHeight="15.5"/>
  <cols>
    <col min="1" max="1" width="18" style="33" customWidth="1"/>
    <col min="2" max="2" width="15.1796875" style="33" customWidth="1"/>
    <col min="3" max="3" width="15" style="33" customWidth="1"/>
    <col min="4" max="4" width="14.7265625" style="33" customWidth="1"/>
    <col min="5" max="5" width="14.26953125" style="33" customWidth="1"/>
    <col min="6" max="6" width="14" style="33" bestFit="1" customWidth="1"/>
    <col min="7" max="8" width="21.1796875" style="33" customWidth="1"/>
    <col min="9" max="9" width="14" style="33" bestFit="1" customWidth="1"/>
    <col min="10" max="16384" width="11.453125" style="33"/>
  </cols>
  <sheetData>
    <row r="1" spans="1:5" ht="17.25" customHeight="1">
      <c r="A1" s="32" t="s">
        <v>218</v>
      </c>
      <c r="B1" s="32"/>
      <c r="C1" s="32"/>
      <c r="D1" s="32"/>
    </row>
    <row r="2" spans="1:5" ht="18" customHeight="1">
      <c r="A2" s="32" t="s">
        <v>219</v>
      </c>
      <c r="B2" s="32"/>
      <c r="C2" s="32"/>
      <c r="D2" s="32"/>
    </row>
    <row r="3" spans="1:5">
      <c r="A3" s="34" t="s">
        <v>220</v>
      </c>
      <c r="B3" s="1003" t="str">
        <f>'Summary (ALL Budgets)'!B3</f>
        <v/>
      </c>
    </row>
    <row r="4" spans="1:5" ht="28.5" customHeight="1">
      <c r="A4" s="190" t="s">
        <v>221</v>
      </c>
      <c r="B4" s="191" t="s">
        <v>222</v>
      </c>
      <c r="C4" s="191" t="s">
        <v>223</v>
      </c>
      <c r="D4" s="191" t="s">
        <v>224</v>
      </c>
    </row>
    <row r="5" spans="1:5">
      <c r="A5" s="35" t="s">
        <v>225</v>
      </c>
      <c r="B5" s="817">
        <f>'Summary - SS'!B5</f>
        <v>45566</v>
      </c>
      <c r="C5" s="817">
        <f>'Summary - SS'!C5</f>
        <v>47299</v>
      </c>
      <c r="D5" s="810">
        <f>ROUNDUP(YEARFRAC(B5,C5),0)</f>
        <v>5</v>
      </c>
    </row>
    <row r="6" spans="1:5" s="73" customFormat="1" ht="18" customHeight="1">
      <c r="A6" s="510" t="str">
        <f>'Summary - SS'!A7</f>
        <v>Program</v>
      </c>
      <c r="B6" s="1185" t="str">
        <f>'Summary - SS'!B7</f>
        <v>RFQ #144 TAY Site at 42 Otis</v>
      </c>
      <c r="C6" s="1186"/>
      <c r="D6" s="1187"/>
    </row>
    <row r="7" spans="1:5" s="73" customFormat="1" ht="18.75" customHeight="1">
      <c r="A7" s="511"/>
      <c r="B7" s="512"/>
      <c r="C7" s="512"/>
      <c r="D7" s="512"/>
    </row>
    <row r="8" spans="1:5" s="93" customFormat="1" ht="28.5" customHeight="1">
      <c r="A8" s="1188" t="s">
        <v>235</v>
      </c>
      <c r="B8" s="1188"/>
      <c r="C8" s="1188"/>
      <c r="D8" s="1188"/>
    </row>
    <row r="9" spans="1:5">
      <c r="A9" s="1192"/>
      <c r="B9" s="1190"/>
      <c r="C9" s="1190"/>
      <c r="D9" s="1191"/>
      <c r="E9" s="41"/>
    </row>
    <row r="10" spans="1:5" s="32" customFormat="1">
      <c r="A10" s="1190"/>
      <c r="B10" s="1190"/>
      <c r="C10" s="1190"/>
      <c r="D10" s="1191"/>
    </row>
    <row r="11" spans="1:5">
      <c r="A11" s="1190"/>
      <c r="B11" s="1190"/>
      <c r="C11" s="1190"/>
      <c r="D11" s="1191"/>
    </row>
    <row r="12" spans="1:5">
      <c r="A12" s="1190"/>
      <c r="B12" s="1190"/>
      <c r="C12" s="1190"/>
      <c r="D12" s="1191"/>
    </row>
    <row r="13" spans="1:5">
      <c r="A13" s="1190"/>
      <c r="B13" s="1190"/>
      <c r="C13" s="1190"/>
      <c r="D13" s="1191"/>
    </row>
    <row r="14" spans="1:5">
      <c r="A14" s="1190"/>
      <c r="B14" s="1190"/>
      <c r="C14" s="1190"/>
      <c r="D14" s="1191"/>
    </row>
    <row r="15" spans="1:5">
      <c r="A15" s="1190"/>
      <c r="B15" s="1190"/>
      <c r="C15" s="1190"/>
      <c r="D15" s="1191"/>
    </row>
    <row r="16" spans="1:5">
      <c r="A16" s="1190"/>
      <c r="B16" s="1190"/>
      <c r="C16" s="1190"/>
      <c r="D16" s="1191"/>
    </row>
    <row r="17" spans="1:4">
      <c r="A17" s="1190"/>
      <c r="B17" s="1190"/>
      <c r="C17" s="1190"/>
      <c r="D17" s="1191"/>
    </row>
    <row r="18" spans="1:4">
      <c r="A18" s="231"/>
      <c r="B18" s="231"/>
      <c r="C18" s="231"/>
      <c r="D18" s="231"/>
    </row>
  </sheetData>
  <sheetProtection formatCells="0" formatColumns="0" formatRows="0" insertHyperlinks="0" sort="0" autoFilter="0" pivotTables="0"/>
  <mergeCells count="11">
    <mergeCell ref="A11:D11"/>
    <mergeCell ref="A10:D10"/>
    <mergeCell ref="B6:D6"/>
    <mergeCell ref="A17:D17"/>
    <mergeCell ref="A9:D9"/>
    <mergeCell ref="A8:D8"/>
    <mergeCell ref="A14:D14"/>
    <mergeCell ref="A13:D13"/>
    <mergeCell ref="A12:D12"/>
    <mergeCell ref="A16:D16"/>
    <mergeCell ref="A15:D15"/>
  </mergeCells>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I45"/>
  <sheetViews>
    <sheetView showGridLines="0" zoomScaleNormal="100" workbookViewId="0">
      <pane xSplit="4" topLeftCell="E1" activePane="topRight" state="frozen"/>
      <selection activeCell="A67" sqref="A67:N67"/>
      <selection pane="topRight" activeCell="A14" sqref="A14:D14"/>
    </sheetView>
  </sheetViews>
  <sheetFormatPr defaultColWidth="11.453125" defaultRowHeight="15.5"/>
  <cols>
    <col min="1" max="1" width="18" style="33" customWidth="1"/>
    <col min="2" max="3" width="13.1796875" style="33" customWidth="1"/>
    <col min="4" max="4" width="17.26953125" style="33" customWidth="1"/>
    <col min="5" max="34" width="6.453125" style="33" customWidth="1"/>
    <col min="35" max="35" width="14.26953125" style="33" customWidth="1"/>
    <col min="36" max="36" width="14" style="33" bestFit="1" customWidth="1"/>
    <col min="37" max="38" width="21.1796875" style="33" customWidth="1"/>
    <col min="39" max="39" width="14" style="33" bestFit="1" customWidth="1"/>
    <col min="40" max="16384" width="11.453125" style="33"/>
  </cols>
  <sheetData>
    <row r="1" spans="1:35" ht="15.75" customHeight="1">
      <c r="A1" s="32" t="s">
        <v>218</v>
      </c>
      <c r="B1" s="32"/>
      <c r="C1" s="32"/>
      <c r="D1" s="32"/>
    </row>
    <row r="2" spans="1:35" ht="15.75" customHeight="1">
      <c r="A2" s="32" t="s">
        <v>219</v>
      </c>
      <c r="B2" s="32"/>
      <c r="C2" s="32"/>
      <c r="D2" s="32"/>
    </row>
    <row r="3" spans="1:35">
      <c r="A3" s="34" t="s">
        <v>220</v>
      </c>
      <c r="B3" s="817" t="str">
        <f>'Summary (ALL Budgets)'!B3</f>
        <v/>
      </c>
      <c r="E3" s="32"/>
    </row>
    <row r="4" spans="1:35" ht="28.5" customHeight="1">
      <c r="A4" s="190" t="s">
        <v>221</v>
      </c>
      <c r="B4" s="191" t="s">
        <v>222</v>
      </c>
      <c r="C4" s="191" t="s">
        <v>223</v>
      </c>
      <c r="D4" s="191" t="s">
        <v>224</v>
      </c>
      <c r="E4" s="32"/>
    </row>
    <row r="5" spans="1:35">
      <c r="A5" s="35" t="s">
        <v>225</v>
      </c>
      <c r="B5" s="817">
        <f>'Summary - SS'!B5</f>
        <v>45566</v>
      </c>
      <c r="C5" s="817">
        <f>'Summary - SS'!C5</f>
        <v>47299</v>
      </c>
      <c r="D5" s="810">
        <f>ROUNDUP(YEARFRAC(B5,C5),0)</f>
        <v>5</v>
      </c>
    </row>
    <row r="6" spans="1:35">
      <c r="A6" s="35" t="s">
        <v>226</v>
      </c>
      <c r="B6" s="817">
        <f>B5</f>
        <v>45566</v>
      </c>
      <c r="C6" s="817" t="e">
        <f>'Summary - SS'!#REF!</f>
        <v>#REF!</v>
      </c>
      <c r="D6" s="810" t="e">
        <f>ROUNDUP(YEARFRAC(B6,C6),0)</f>
        <v>#REF!</v>
      </c>
    </row>
    <row r="7" spans="1:35">
      <c r="A7" s="509" t="str">
        <f>'Summary (ALL Budgets)'!A7</f>
        <v>Program</v>
      </c>
      <c r="B7" s="1196" t="str">
        <f>'Summary - SS'!B7</f>
        <v>RFQ #144 TAY Site at 42 Otis</v>
      </c>
      <c r="C7" s="1197"/>
      <c r="D7" s="1198"/>
    </row>
    <row r="8" spans="1:35">
      <c r="A8" s="509" t="s">
        <v>227</v>
      </c>
      <c r="B8" s="1188" t="e">
        <f>'Summary - SS'!#REF!</f>
        <v>#REF!</v>
      </c>
      <c r="C8" s="1188"/>
      <c r="D8" s="1188"/>
    </row>
    <row r="10" spans="1:35" ht="16" thickBot="1"/>
    <row r="11" spans="1:35" s="73" customFormat="1" ht="18.75" customHeight="1">
      <c r="A11" s="1193" t="s">
        <v>236</v>
      </c>
      <c r="B11" s="1194"/>
      <c r="C11" s="1194"/>
      <c r="D11" s="1195"/>
      <c r="E11" s="1247" t="s">
        <v>237</v>
      </c>
      <c r="F11" s="1248"/>
      <c r="G11" s="1249"/>
      <c r="H11" s="1250" t="s">
        <v>238</v>
      </c>
      <c r="I11" s="1251"/>
      <c r="J11" s="1252"/>
      <c r="K11" s="1253" t="s">
        <v>239</v>
      </c>
      <c r="L11" s="1254"/>
      <c r="M11" s="1255"/>
      <c r="N11" s="1256" t="s">
        <v>240</v>
      </c>
      <c r="O11" s="1257"/>
      <c r="P11" s="1258"/>
      <c r="Q11" s="1259" t="s">
        <v>241</v>
      </c>
      <c r="R11" s="1260"/>
      <c r="S11" s="1261"/>
      <c r="T11" s="1262" t="s">
        <v>242</v>
      </c>
      <c r="U11" s="1262"/>
      <c r="V11" s="1262"/>
      <c r="W11" s="1219" t="s">
        <v>243</v>
      </c>
      <c r="X11" s="1220"/>
      <c r="Y11" s="1221"/>
      <c r="Z11" s="1222" t="s">
        <v>244</v>
      </c>
      <c r="AA11" s="1223"/>
      <c r="AB11" s="1224"/>
      <c r="AC11" s="1225" t="s">
        <v>245</v>
      </c>
      <c r="AD11" s="1226"/>
      <c r="AE11" s="1227"/>
      <c r="AF11" s="1228" t="s">
        <v>246</v>
      </c>
      <c r="AG11" s="1229"/>
      <c r="AH11" s="1230"/>
    </row>
    <row r="12" spans="1:35" s="93" customFormat="1" ht="26.25" customHeight="1">
      <c r="A12" s="1231" t="s">
        <v>247</v>
      </c>
      <c r="B12" s="1231"/>
      <c r="C12" s="1231"/>
      <c r="D12" s="1231"/>
      <c r="E12" s="1232" t="e">
        <f>IF($D$6&gt;=E41,CONCATENATE(TEXT(E42,"m/d/yyyy")," - ",TEXT(E43,"m/d/yyyy")),"N/A")</f>
        <v>#REF!</v>
      </c>
      <c r="F12" s="1233"/>
      <c r="G12" s="1234"/>
      <c r="H12" s="1235" t="e">
        <f>IF($D$6&gt;=H41,CONCATENATE(TEXT(H42,"m/d/yyyy")," - ",TEXT(H43,"m/d/yyyy")),"N/A")</f>
        <v>#REF!</v>
      </c>
      <c r="I12" s="1236"/>
      <c r="J12" s="1237"/>
      <c r="K12" s="1238" t="e">
        <f>IF($D$6&gt;=K41,CONCATENATE(TEXT(K42,"m/d/yyyy")," - ",TEXT(K43,"m/d/yyyy")),"N/A")</f>
        <v>#REF!</v>
      </c>
      <c r="L12" s="1239"/>
      <c r="M12" s="1240"/>
      <c r="N12" s="1241" t="e">
        <f>IF($D$6&gt;=N41,CONCATENATE(TEXT(N42,"m/d/yyyy")," - ",TEXT(N43,"m/d/yyyy")),"N/A")</f>
        <v>#REF!</v>
      </c>
      <c r="O12" s="1242"/>
      <c r="P12" s="1243"/>
      <c r="Q12" s="1244" t="e">
        <f>IF($D$6&gt;=Q41,CONCATENATE(TEXT(Q42,"m/d/yyyy")," - ",TEXT(Q43,"m/d/yyyy")),"N/A")</f>
        <v>#REF!</v>
      </c>
      <c r="R12" s="1245"/>
      <c r="S12" s="1246"/>
      <c r="T12" s="1263" t="e">
        <f>IF($D$6&gt;=T41,CONCATENATE(TEXT(T42,"m/d/yyyy")," - ",TEXT(T43,"m/d/yyyy")),"N/A")</f>
        <v>#REF!</v>
      </c>
      <c r="U12" s="1264"/>
      <c r="V12" s="1265"/>
      <c r="W12" s="1266" t="e">
        <f>IF($D$6&gt;=W41,CONCATENATE(TEXT(W42,"m/d/yyyy")," - ",TEXT(W43,"m/d/yyyy")),"N/A")</f>
        <v>#REF!</v>
      </c>
      <c r="X12" s="1267"/>
      <c r="Y12" s="1268"/>
      <c r="Z12" s="1269" t="e">
        <f>IF($D$6&gt;=Z41,CONCATENATE(TEXT(Z42,"m/d/yyyy")," - ",TEXT(Z43,"m/d/yyyy")),"N/A")</f>
        <v>#REF!</v>
      </c>
      <c r="AA12" s="1270"/>
      <c r="AB12" s="1271"/>
      <c r="AC12" s="1212" t="e">
        <f>IF($D$6&gt;=AC41,CONCATENATE(TEXT(AC42,"m/d/yyyy")," - ",TEXT(AC43,"m/d/yyyy")),"N/A")</f>
        <v>#REF!</v>
      </c>
      <c r="AD12" s="1213"/>
      <c r="AE12" s="1214"/>
      <c r="AF12" s="1216" t="e">
        <f>IF($D$6&gt;=AF41,CONCATENATE(TEXT(AF42,"m/d/yyyy")," - ",TEXT(AF43,"m/d/yyyy")),"N/A")</f>
        <v>#REF!</v>
      </c>
      <c r="AG12" s="1217"/>
      <c r="AH12" s="1218"/>
    </row>
    <row r="13" spans="1:35">
      <c r="A13" s="1215"/>
      <c r="B13" s="1202"/>
      <c r="C13" s="1202"/>
      <c r="D13" s="1202"/>
      <c r="E13" s="1209"/>
      <c r="F13" s="1210"/>
      <c r="G13" s="1211"/>
      <c r="H13" s="1209"/>
      <c r="I13" s="1210"/>
      <c r="J13" s="1211"/>
      <c r="K13" s="1209"/>
      <c r="L13" s="1210"/>
      <c r="M13" s="1211"/>
      <c r="N13" s="1209"/>
      <c r="O13" s="1210"/>
      <c r="P13" s="1211"/>
      <c r="Q13" s="1209"/>
      <c r="R13" s="1210"/>
      <c r="S13" s="1211"/>
      <c r="T13" s="1209"/>
      <c r="U13" s="1210"/>
      <c r="V13" s="1211"/>
      <c r="W13" s="1209"/>
      <c r="X13" s="1210"/>
      <c r="Y13" s="1211"/>
      <c r="Z13" s="1209"/>
      <c r="AA13" s="1210"/>
      <c r="AB13" s="1211"/>
      <c r="AC13" s="1209"/>
      <c r="AD13" s="1210"/>
      <c r="AE13" s="1211"/>
      <c r="AF13" s="1209"/>
      <c r="AG13" s="1210"/>
      <c r="AH13" s="1211"/>
      <c r="AI13" s="41"/>
    </row>
    <row r="14" spans="1:35" s="32" customFormat="1">
      <c r="A14" s="1202"/>
      <c r="B14" s="1202"/>
      <c r="C14" s="1202"/>
      <c r="D14" s="1202"/>
      <c r="E14" s="1206"/>
      <c r="F14" s="1207"/>
      <c r="G14" s="1208"/>
      <c r="H14" s="1206"/>
      <c r="I14" s="1207"/>
      <c r="J14" s="1208"/>
      <c r="K14" s="1206"/>
      <c r="L14" s="1207"/>
      <c r="M14" s="1208"/>
      <c r="N14" s="1206"/>
      <c r="O14" s="1207"/>
      <c r="P14" s="1208"/>
      <c r="Q14" s="1206"/>
      <c r="R14" s="1207"/>
      <c r="S14" s="1208"/>
      <c r="T14" s="1206"/>
      <c r="U14" s="1207"/>
      <c r="V14" s="1208"/>
      <c r="W14" s="1206"/>
      <c r="X14" s="1207"/>
      <c r="Y14" s="1208"/>
      <c r="Z14" s="1206"/>
      <c r="AA14" s="1207"/>
      <c r="AB14" s="1208"/>
      <c r="AC14" s="1206"/>
      <c r="AD14" s="1207"/>
      <c r="AE14" s="1208"/>
      <c r="AF14" s="1206"/>
      <c r="AG14" s="1207"/>
      <c r="AH14" s="1208"/>
    </row>
    <row r="15" spans="1:35">
      <c r="A15" s="1202"/>
      <c r="B15" s="1202"/>
      <c r="C15" s="1202"/>
      <c r="D15" s="1202"/>
      <c r="E15" s="1203"/>
      <c r="F15" s="1204"/>
      <c r="G15" s="1205"/>
      <c r="H15" s="1203"/>
      <c r="I15" s="1204"/>
      <c r="J15" s="1205"/>
      <c r="K15" s="1203"/>
      <c r="L15" s="1204"/>
      <c r="M15" s="1205"/>
      <c r="N15" s="1203"/>
      <c r="O15" s="1204"/>
      <c r="P15" s="1205"/>
      <c r="Q15" s="1203"/>
      <c r="R15" s="1204"/>
      <c r="S15" s="1205"/>
      <c r="T15" s="1203"/>
      <c r="U15" s="1204"/>
      <c r="V15" s="1205"/>
      <c r="W15" s="1203"/>
      <c r="X15" s="1204"/>
      <c r="Y15" s="1205"/>
      <c r="Z15" s="1203"/>
      <c r="AA15" s="1204"/>
      <c r="AB15" s="1205"/>
      <c r="AC15" s="1203"/>
      <c r="AD15" s="1204"/>
      <c r="AE15" s="1205"/>
      <c r="AF15" s="1203"/>
      <c r="AG15" s="1204"/>
      <c r="AH15" s="1205"/>
    </row>
    <row r="16" spans="1:35">
      <c r="A16" s="1202"/>
      <c r="B16" s="1202"/>
      <c r="C16" s="1202"/>
      <c r="D16" s="1202"/>
      <c r="E16" s="1203"/>
      <c r="F16" s="1204"/>
      <c r="G16" s="1205"/>
      <c r="H16" s="1203"/>
      <c r="I16" s="1204"/>
      <c r="J16" s="1205"/>
      <c r="K16" s="1203"/>
      <c r="L16" s="1204"/>
      <c r="M16" s="1205"/>
      <c r="N16" s="1203"/>
      <c r="O16" s="1204"/>
      <c r="P16" s="1205"/>
      <c r="Q16" s="1203"/>
      <c r="R16" s="1204"/>
      <c r="S16" s="1205"/>
      <c r="T16" s="1203"/>
      <c r="U16" s="1204"/>
      <c r="V16" s="1205"/>
      <c r="W16" s="1203"/>
      <c r="X16" s="1204"/>
      <c r="Y16" s="1205"/>
      <c r="Z16" s="1203"/>
      <c r="AA16" s="1204"/>
      <c r="AB16" s="1205"/>
      <c r="AC16" s="1203"/>
      <c r="AD16" s="1204"/>
      <c r="AE16" s="1205"/>
      <c r="AF16" s="1203"/>
      <c r="AG16" s="1204"/>
      <c r="AH16" s="1205"/>
    </row>
    <row r="17" spans="1:34">
      <c r="A17" s="1202"/>
      <c r="B17" s="1202"/>
      <c r="C17" s="1202"/>
      <c r="D17" s="1202"/>
      <c r="E17" s="1203"/>
      <c r="F17" s="1204"/>
      <c r="G17" s="1205"/>
      <c r="H17" s="1203"/>
      <c r="I17" s="1204"/>
      <c r="J17" s="1205"/>
      <c r="K17" s="1203"/>
      <c r="L17" s="1204"/>
      <c r="M17" s="1205"/>
      <c r="N17" s="1203"/>
      <c r="O17" s="1204"/>
      <c r="P17" s="1205"/>
      <c r="Q17" s="1203"/>
      <c r="R17" s="1204"/>
      <c r="S17" s="1205"/>
      <c r="T17" s="1203"/>
      <c r="U17" s="1204"/>
      <c r="V17" s="1205"/>
      <c r="W17" s="1203"/>
      <c r="X17" s="1204"/>
      <c r="Y17" s="1205"/>
      <c r="Z17" s="1203"/>
      <c r="AA17" s="1204"/>
      <c r="AB17" s="1205"/>
      <c r="AC17" s="1203"/>
      <c r="AD17" s="1204"/>
      <c r="AE17" s="1205"/>
      <c r="AF17" s="1203"/>
      <c r="AG17" s="1204"/>
      <c r="AH17" s="1205"/>
    </row>
    <row r="18" spans="1:34">
      <c r="A18" s="1202"/>
      <c r="B18" s="1202"/>
      <c r="C18" s="1202"/>
      <c r="D18" s="1202"/>
      <c r="E18" s="1203"/>
      <c r="F18" s="1204"/>
      <c r="G18" s="1205"/>
      <c r="H18" s="1203"/>
      <c r="I18" s="1204"/>
      <c r="J18" s="1205"/>
      <c r="K18" s="1203"/>
      <c r="L18" s="1204"/>
      <c r="M18" s="1205"/>
      <c r="N18" s="1203"/>
      <c r="O18" s="1204"/>
      <c r="P18" s="1205"/>
      <c r="Q18" s="1203"/>
      <c r="R18" s="1204"/>
      <c r="S18" s="1205"/>
      <c r="T18" s="1203"/>
      <c r="U18" s="1204"/>
      <c r="V18" s="1205"/>
      <c r="W18" s="1203"/>
      <c r="X18" s="1204"/>
      <c r="Y18" s="1205"/>
      <c r="Z18" s="1203"/>
      <c r="AA18" s="1204"/>
      <c r="AB18" s="1205"/>
      <c r="AC18" s="1203"/>
      <c r="AD18" s="1204"/>
      <c r="AE18" s="1205"/>
      <c r="AF18" s="1203"/>
      <c r="AG18" s="1204"/>
      <c r="AH18" s="1205"/>
    </row>
    <row r="19" spans="1:34">
      <c r="A19" s="1202"/>
      <c r="B19" s="1202"/>
      <c r="C19" s="1202"/>
      <c r="D19" s="1202"/>
      <c r="E19" s="1203"/>
      <c r="F19" s="1200"/>
      <c r="G19" s="1205"/>
      <c r="H19" s="1203"/>
      <c r="I19" s="1200"/>
      <c r="J19" s="1205"/>
      <c r="K19" s="1203"/>
      <c r="L19" s="1200"/>
      <c r="M19" s="1205"/>
      <c r="N19" s="1203"/>
      <c r="O19" s="1200"/>
      <c r="P19" s="1205"/>
      <c r="Q19" s="1203"/>
      <c r="R19" s="1200"/>
      <c r="S19" s="1205"/>
      <c r="T19" s="1203"/>
      <c r="U19" s="1200"/>
      <c r="V19" s="1205"/>
      <c r="W19" s="1203"/>
      <c r="X19" s="1200"/>
      <c r="Y19" s="1205"/>
      <c r="Z19" s="1203"/>
      <c r="AA19" s="1200"/>
      <c r="AB19" s="1205"/>
      <c r="AC19" s="1203"/>
      <c r="AD19" s="1200"/>
      <c r="AE19" s="1205"/>
      <c r="AF19" s="1203"/>
      <c r="AG19" s="1200"/>
      <c r="AH19" s="1205"/>
    </row>
    <row r="20" spans="1:34">
      <c r="A20" s="1202"/>
      <c r="B20" s="1202"/>
      <c r="C20" s="1202"/>
      <c r="D20" s="1202"/>
      <c r="E20" s="1203"/>
      <c r="F20" s="1204"/>
      <c r="G20" s="1205"/>
      <c r="H20" s="1203"/>
      <c r="I20" s="1204"/>
      <c r="J20" s="1205"/>
      <c r="K20" s="1203"/>
      <c r="L20" s="1204"/>
      <c r="M20" s="1205"/>
      <c r="N20" s="1203"/>
      <c r="O20" s="1204"/>
      <c r="P20" s="1205"/>
      <c r="Q20" s="1203"/>
      <c r="R20" s="1204"/>
      <c r="S20" s="1205"/>
      <c r="T20" s="1203"/>
      <c r="U20" s="1204"/>
      <c r="V20" s="1205"/>
      <c r="W20" s="1203"/>
      <c r="X20" s="1204"/>
      <c r="Y20" s="1205"/>
      <c r="Z20" s="1203"/>
      <c r="AA20" s="1204"/>
      <c r="AB20" s="1205"/>
      <c r="AC20" s="1203"/>
      <c r="AD20" s="1204"/>
      <c r="AE20" s="1205"/>
      <c r="AF20" s="1203"/>
      <c r="AG20" s="1204"/>
      <c r="AH20" s="1205"/>
    </row>
    <row r="21" spans="1:34">
      <c r="A21" s="1202"/>
      <c r="B21" s="1202"/>
      <c r="C21" s="1202"/>
      <c r="D21" s="1202"/>
      <c r="E21" s="1199"/>
      <c r="F21" s="1200"/>
      <c r="G21" s="1201"/>
      <c r="H21" s="1199"/>
      <c r="I21" s="1200"/>
      <c r="J21" s="1201"/>
      <c r="K21" s="1199"/>
      <c r="L21" s="1200"/>
      <c r="M21" s="1201"/>
      <c r="N21" s="1199"/>
      <c r="O21" s="1200"/>
      <c r="P21" s="1201"/>
      <c r="Q21" s="1199"/>
      <c r="R21" s="1200"/>
      <c r="S21" s="1201"/>
      <c r="T21" s="1199"/>
      <c r="U21" s="1200"/>
      <c r="V21" s="1201"/>
      <c r="W21" s="1199"/>
      <c r="X21" s="1200"/>
      <c r="Y21" s="1201"/>
      <c r="Z21" s="1199"/>
      <c r="AA21" s="1200"/>
      <c r="AB21" s="1201"/>
      <c r="AC21" s="1199"/>
      <c r="AD21" s="1200"/>
      <c r="AE21" s="1201"/>
      <c r="AF21" s="1199"/>
      <c r="AG21" s="1200"/>
      <c r="AH21" s="1201"/>
    </row>
    <row r="41" spans="1:34">
      <c r="A41" s="49" t="s">
        <v>231</v>
      </c>
      <c r="B41" s="49"/>
      <c r="C41" s="49"/>
      <c r="D41" s="49"/>
      <c r="E41" s="49">
        <v>1</v>
      </c>
      <c r="F41" s="49">
        <v>1</v>
      </c>
      <c r="G41" s="49">
        <v>1</v>
      </c>
      <c r="H41" s="49">
        <f t="shared" ref="H41:AH41" si="0">E41+1</f>
        <v>2</v>
      </c>
      <c r="I41" s="49">
        <f t="shared" si="0"/>
        <v>2</v>
      </c>
      <c r="J41" s="49">
        <f t="shared" si="0"/>
        <v>2</v>
      </c>
      <c r="K41" s="49">
        <f t="shared" si="0"/>
        <v>3</v>
      </c>
      <c r="L41" s="49">
        <f t="shared" si="0"/>
        <v>3</v>
      </c>
      <c r="M41" s="49">
        <f t="shared" si="0"/>
        <v>3</v>
      </c>
      <c r="N41" s="49">
        <f t="shared" si="0"/>
        <v>4</v>
      </c>
      <c r="O41" s="49">
        <f t="shared" si="0"/>
        <v>4</v>
      </c>
      <c r="P41" s="49">
        <f t="shared" si="0"/>
        <v>4</v>
      </c>
      <c r="Q41" s="49">
        <f t="shared" si="0"/>
        <v>5</v>
      </c>
      <c r="R41" s="49">
        <f t="shared" si="0"/>
        <v>5</v>
      </c>
      <c r="S41" s="49">
        <f t="shared" si="0"/>
        <v>5</v>
      </c>
      <c r="T41" s="49">
        <f t="shared" si="0"/>
        <v>6</v>
      </c>
      <c r="U41" s="49">
        <f t="shared" si="0"/>
        <v>6</v>
      </c>
      <c r="V41" s="49">
        <f t="shared" si="0"/>
        <v>6</v>
      </c>
      <c r="W41" s="49">
        <f t="shared" si="0"/>
        <v>7</v>
      </c>
      <c r="X41" s="49">
        <f t="shared" si="0"/>
        <v>7</v>
      </c>
      <c r="Y41" s="49">
        <f t="shared" si="0"/>
        <v>7</v>
      </c>
      <c r="Z41" s="49">
        <f t="shared" si="0"/>
        <v>8</v>
      </c>
      <c r="AA41" s="49">
        <f t="shared" si="0"/>
        <v>8</v>
      </c>
      <c r="AB41" s="49">
        <f t="shared" si="0"/>
        <v>8</v>
      </c>
      <c r="AC41" s="49">
        <f t="shared" si="0"/>
        <v>9</v>
      </c>
      <c r="AD41" s="49">
        <f t="shared" si="0"/>
        <v>9</v>
      </c>
      <c r="AE41" s="49">
        <f t="shared" si="0"/>
        <v>9</v>
      </c>
      <c r="AF41" s="49">
        <f t="shared" si="0"/>
        <v>10</v>
      </c>
      <c r="AG41" s="49">
        <f t="shared" si="0"/>
        <v>10</v>
      </c>
      <c r="AH41" s="49">
        <f t="shared" si="0"/>
        <v>10</v>
      </c>
    </row>
    <row r="42" spans="1:34">
      <c r="A42" s="252" t="s">
        <v>232</v>
      </c>
      <c r="B42" s="49"/>
      <c r="C42" s="49"/>
      <c r="D42" s="49"/>
      <c r="E42" s="50" t="e">
        <f>'Summary - SS'!#REF!</f>
        <v>#REF!</v>
      </c>
      <c r="F42" s="50" t="e">
        <f>'Summary - SS'!#REF!</f>
        <v>#REF!</v>
      </c>
      <c r="G42" s="50">
        <f>'Summary - SS'!E80</f>
        <v>45566</v>
      </c>
      <c r="H42" s="50" t="e">
        <f>'Summary - SS'!#REF!</f>
        <v>#REF!</v>
      </c>
      <c r="I42" s="50" t="e">
        <f>'Summary - SS'!#REF!</f>
        <v>#REF!</v>
      </c>
      <c r="J42" s="50">
        <f>'Summary - SS'!F80</f>
        <v>45839</v>
      </c>
      <c r="K42" s="50" t="e">
        <f>'Summary - SS'!#REF!</f>
        <v>#REF!</v>
      </c>
      <c r="L42" s="50" t="e">
        <f>'Summary - SS'!#REF!</f>
        <v>#REF!</v>
      </c>
      <c r="M42" s="50">
        <f>'Summary - SS'!G80</f>
        <v>46204</v>
      </c>
      <c r="N42" s="50" t="e">
        <f>'Summary - SS'!#REF!</f>
        <v>#REF!</v>
      </c>
      <c r="O42" s="50" t="e">
        <f>'Summary - SS'!#REF!</f>
        <v>#REF!</v>
      </c>
      <c r="P42" s="50">
        <f>'Summary - SS'!H80</f>
        <v>46569</v>
      </c>
      <c r="Q42" s="50" t="e">
        <f>'Summary - SS'!#REF!</f>
        <v>#REF!</v>
      </c>
      <c r="R42" s="50" t="e">
        <f>'Summary - SS'!#REF!</f>
        <v>#REF!</v>
      </c>
      <c r="S42" s="50">
        <f>'Summary - SS'!I80</f>
        <v>46935</v>
      </c>
      <c r="T42" s="50" t="e">
        <f>'Summary - SS'!#REF!</f>
        <v>#REF!</v>
      </c>
      <c r="U42" s="50" t="e">
        <f>'Summary - SS'!#REF!</f>
        <v>#REF!</v>
      </c>
      <c r="V42" s="50" t="e">
        <f>'Summary - SS'!#REF!</f>
        <v>#REF!</v>
      </c>
      <c r="W42" s="50" t="e">
        <f>'Summary - SS'!#REF!</f>
        <v>#REF!</v>
      </c>
      <c r="X42" s="50" t="e">
        <f>'Summary - SS'!#REF!</f>
        <v>#REF!</v>
      </c>
      <c r="Y42" s="50" t="e">
        <f>'Summary - SS'!#REF!</f>
        <v>#REF!</v>
      </c>
      <c r="Z42" s="50" t="e">
        <f>'Summary - SS'!#REF!</f>
        <v>#REF!</v>
      </c>
      <c r="AA42" s="50" t="e">
        <f>'Summary - SS'!#REF!</f>
        <v>#REF!</v>
      </c>
      <c r="AB42" s="50" t="e">
        <f>'Summary - SS'!#REF!</f>
        <v>#REF!</v>
      </c>
      <c r="AC42" s="50" t="e">
        <f>'Summary - SS'!#REF!</f>
        <v>#REF!</v>
      </c>
      <c r="AD42" s="50" t="e">
        <f>'Summary - SS'!#REF!</f>
        <v>#REF!</v>
      </c>
      <c r="AE42" s="50" t="e">
        <f>'Summary - SS'!#REF!</f>
        <v>#REF!</v>
      </c>
      <c r="AF42" s="50" t="e">
        <f>'Summary - SS'!#REF!</f>
        <v>#REF!</v>
      </c>
      <c r="AG42" s="50" t="e">
        <f>'Summary - SS'!#REF!</f>
        <v>#REF!</v>
      </c>
      <c r="AH42" s="50" t="e">
        <f>'Summary - SS'!#REF!</f>
        <v>#REF!</v>
      </c>
    </row>
    <row r="43" spans="1:34">
      <c r="A43" s="252" t="s">
        <v>233</v>
      </c>
      <c r="B43" s="49"/>
      <c r="C43" s="49"/>
      <c r="D43" s="49"/>
      <c r="E43" s="50" t="e">
        <f>'Summary - SS'!#REF!</f>
        <v>#REF!</v>
      </c>
      <c r="F43" s="50" t="e">
        <f>'Summary - SS'!#REF!</f>
        <v>#REF!</v>
      </c>
      <c r="G43" s="50">
        <f>'Summary - SS'!E81</f>
        <v>45838</v>
      </c>
      <c r="H43" s="50" t="e">
        <f>'Summary - SS'!#REF!</f>
        <v>#REF!</v>
      </c>
      <c r="I43" s="50" t="e">
        <f>'Summary - SS'!#REF!</f>
        <v>#REF!</v>
      </c>
      <c r="J43" s="50">
        <f>'Summary - SS'!F81</f>
        <v>46203</v>
      </c>
      <c r="K43" s="50" t="e">
        <f>'Summary - SS'!#REF!</f>
        <v>#REF!</v>
      </c>
      <c r="L43" s="50" t="e">
        <f>'Summary - SS'!#REF!</f>
        <v>#REF!</v>
      </c>
      <c r="M43" s="50">
        <f>'Summary - SS'!G81</f>
        <v>46568</v>
      </c>
      <c r="N43" s="50" t="e">
        <f>'Summary - SS'!#REF!</f>
        <v>#REF!</v>
      </c>
      <c r="O43" s="50" t="e">
        <f>'Summary - SS'!#REF!</f>
        <v>#REF!</v>
      </c>
      <c r="P43" s="50">
        <f>'Summary - SS'!H81</f>
        <v>46934</v>
      </c>
      <c r="Q43" s="50" t="e">
        <f>'Summary - SS'!#REF!</f>
        <v>#REF!</v>
      </c>
      <c r="R43" s="50" t="e">
        <f>'Summary - SS'!#REF!</f>
        <v>#REF!</v>
      </c>
      <c r="S43" s="50">
        <f>'Summary - SS'!I81</f>
        <v>47299</v>
      </c>
      <c r="T43" s="50" t="e">
        <f>'Summary - SS'!#REF!</f>
        <v>#REF!</v>
      </c>
      <c r="U43" s="50" t="e">
        <f>'Summary - SS'!#REF!</f>
        <v>#REF!</v>
      </c>
      <c r="V43" s="50" t="e">
        <f>'Summary - SS'!#REF!</f>
        <v>#REF!</v>
      </c>
      <c r="W43" s="50" t="e">
        <f>'Summary - SS'!#REF!</f>
        <v>#REF!</v>
      </c>
      <c r="X43" s="50" t="e">
        <f>'Summary - SS'!#REF!</f>
        <v>#REF!</v>
      </c>
      <c r="Y43" s="50" t="e">
        <f>'Summary - SS'!#REF!</f>
        <v>#REF!</v>
      </c>
      <c r="Z43" s="50" t="e">
        <f>'Summary - SS'!#REF!</f>
        <v>#REF!</v>
      </c>
      <c r="AA43" s="50" t="e">
        <f>'Summary - SS'!#REF!</f>
        <v>#REF!</v>
      </c>
      <c r="AB43" s="50" t="e">
        <f>'Summary - SS'!#REF!</f>
        <v>#REF!</v>
      </c>
      <c r="AC43" s="50" t="e">
        <f>'Summary - SS'!#REF!</f>
        <v>#REF!</v>
      </c>
      <c r="AD43" s="50" t="e">
        <f>'Summary - SS'!#REF!</f>
        <v>#REF!</v>
      </c>
      <c r="AE43" s="50" t="e">
        <f>'Summary - SS'!#REF!</f>
        <v>#REF!</v>
      </c>
      <c r="AF43" s="50" t="e">
        <f>'Summary - SS'!#REF!</f>
        <v>#REF!</v>
      </c>
      <c r="AG43" s="50" t="e">
        <f>'Summary - SS'!#REF!</f>
        <v>#REF!</v>
      </c>
      <c r="AH43" s="50" t="e">
        <f>'Summary - SS'!#REF!</f>
        <v>#REF!</v>
      </c>
    </row>
    <row r="44" spans="1:34" ht="13.5" customHeight="1">
      <c r="A44" s="49" t="s">
        <v>220</v>
      </c>
      <c r="B44" s="49"/>
      <c r="C44" s="49"/>
      <c r="D44" s="49"/>
      <c r="E44" s="50" t="str">
        <f>$B$3</f>
        <v/>
      </c>
      <c r="F44" s="50" t="str">
        <f t="shared" ref="F44:AH44" si="1">$B$3</f>
        <v/>
      </c>
      <c r="G44" s="50" t="str">
        <f t="shared" si="1"/>
        <v/>
      </c>
      <c r="H44" s="50" t="str">
        <f t="shared" si="1"/>
        <v/>
      </c>
      <c r="I44" s="50" t="str">
        <f t="shared" si="1"/>
        <v/>
      </c>
      <c r="J44" s="50" t="str">
        <f t="shared" si="1"/>
        <v/>
      </c>
      <c r="K44" s="50" t="str">
        <f t="shared" si="1"/>
        <v/>
      </c>
      <c r="L44" s="50" t="str">
        <f t="shared" si="1"/>
        <v/>
      </c>
      <c r="M44" s="50" t="str">
        <f t="shared" si="1"/>
        <v/>
      </c>
      <c r="N44" s="50" t="str">
        <f t="shared" si="1"/>
        <v/>
      </c>
      <c r="O44" s="50" t="str">
        <f t="shared" si="1"/>
        <v/>
      </c>
      <c r="P44" s="50" t="str">
        <f t="shared" si="1"/>
        <v/>
      </c>
      <c r="Q44" s="50" t="str">
        <f t="shared" si="1"/>
        <v/>
      </c>
      <c r="R44" s="50" t="str">
        <f t="shared" si="1"/>
        <v/>
      </c>
      <c r="S44" s="50" t="str">
        <f t="shared" si="1"/>
        <v/>
      </c>
      <c r="T44" s="50" t="str">
        <f t="shared" si="1"/>
        <v/>
      </c>
      <c r="U44" s="50" t="str">
        <f t="shared" si="1"/>
        <v/>
      </c>
      <c r="V44" s="50" t="str">
        <f t="shared" si="1"/>
        <v/>
      </c>
      <c r="W44" s="50" t="str">
        <f t="shared" si="1"/>
        <v/>
      </c>
      <c r="X44" s="50" t="str">
        <f t="shared" si="1"/>
        <v/>
      </c>
      <c r="Y44" s="50" t="str">
        <f t="shared" si="1"/>
        <v/>
      </c>
      <c r="Z44" s="50" t="str">
        <f t="shared" si="1"/>
        <v/>
      </c>
      <c r="AA44" s="50" t="str">
        <f t="shared" si="1"/>
        <v/>
      </c>
      <c r="AB44" s="50" t="str">
        <f t="shared" si="1"/>
        <v/>
      </c>
      <c r="AC44" s="50" t="str">
        <f t="shared" si="1"/>
        <v/>
      </c>
      <c r="AD44" s="50" t="str">
        <f t="shared" si="1"/>
        <v/>
      </c>
      <c r="AE44" s="50" t="str">
        <f t="shared" si="1"/>
        <v/>
      </c>
      <c r="AF44" s="50" t="str">
        <f t="shared" si="1"/>
        <v/>
      </c>
      <c r="AG44" s="50" t="str">
        <f t="shared" si="1"/>
        <v/>
      </c>
      <c r="AH44" s="50" t="str">
        <f t="shared" si="1"/>
        <v/>
      </c>
    </row>
    <row r="45" spans="1:34">
      <c r="A45" s="51" t="s">
        <v>234</v>
      </c>
      <c r="B45" s="51"/>
      <c r="C45" s="51"/>
      <c r="D45" s="51"/>
      <c r="E45" s="51" t="e">
        <f>IF((AND(E41&gt;$D$5,E41&lt;=$D$6)),E41-$D$5,0)</f>
        <v>#REF!</v>
      </c>
      <c r="F45" s="51" t="e">
        <f t="shared" ref="F45:AH45" si="2">IF((AND(F41&gt;$D$5,F41&lt;=$D$6)),F41-$D$5,0)</f>
        <v>#REF!</v>
      </c>
      <c r="G45" s="51" t="e">
        <f t="shared" si="2"/>
        <v>#REF!</v>
      </c>
      <c r="H45" s="51" t="e">
        <f t="shared" si="2"/>
        <v>#REF!</v>
      </c>
      <c r="I45" s="51" t="e">
        <f t="shared" si="2"/>
        <v>#REF!</v>
      </c>
      <c r="J45" s="51" t="e">
        <f t="shared" si="2"/>
        <v>#REF!</v>
      </c>
      <c r="K45" s="51" t="e">
        <f t="shared" si="2"/>
        <v>#REF!</v>
      </c>
      <c r="L45" s="51" t="e">
        <f t="shared" si="2"/>
        <v>#REF!</v>
      </c>
      <c r="M45" s="51" t="e">
        <f t="shared" si="2"/>
        <v>#REF!</v>
      </c>
      <c r="N45" s="51" t="e">
        <f t="shared" si="2"/>
        <v>#REF!</v>
      </c>
      <c r="O45" s="51" t="e">
        <f t="shared" si="2"/>
        <v>#REF!</v>
      </c>
      <c r="P45" s="51" t="e">
        <f t="shared" si="2"/>
        <v>#REF!</v>
      </c>
      <c r="Q45" s="51" t="e">
        <f t="shared" si="2"/>
        <v>#REF!</v>
      </c>
      <c r="R45" s="51" t="e">
        <f t="shared" si="2"/>
        <v>#REF!</v>
      </c>
      <c r="S45" s="51" t="e">
        <f t="shared" si="2"/>
        <v>#REF!</v>
      </c>
      <c r="T45" s="51" t="e">
        <f t="shared" si="2"/>
        <v>#REF!</v>
      </c>
      <c r="U45" s="51" t="e">
        <f t="shared" si="2"/>
        <v>#REF!</v>
      </c>
      <c r="V45" s="51" t="e">
        <f t="shared" si="2"/>
        <v>#REF!</v>
      </c>
      <c r="W45" s="51" t="e">
        <f t="shared" si="2"/>
        <v>#REF!</v>
      </c>
      <c r="X45" s="51" t="e">
        <f t="shared" si="2"/>
        <v>#REF!</v>
      </c>
      <c r="Y45" s="51" t="e">
        <f t="shared" si="2"/>
        <v>#REF!</v>
      </c>
      <c r="Z45" s="51" t="e">
        <f t="shared" si="2"/>
        <v>#REF!</v>
      </c>
      <c r="AA45" s="51" t="e">
        <f t="shared" si="2"/>
        <v>#REF!</v>
      </c>
      <c r="AB45" s="51" t="e">
        <f t="shared" si="2"/>
        <v>#REF!</v>
      </c>
      <c r="AC45" s="51" t="e">
        <f t="shared" si="2"/>
        <v>#REF!</v>
      </c>
      <c r="AD45" s="51" t="e">
        <f t="shared" si="2"/>
        <v>#REF!</v>
      </c>
      <c r="AE45" s="51" t="e">
        <f t="shared" si="2"/>
        <v>#REF!</v>
      </c>
      <c r="AF45" s="51" t="e">
        <f t="shared" si="2"/>
        <v>#REF!</v>
      </c>
      <c r="AG45" s="51" t="e">
        <f t="shared" si="2"/>
        <v>#REF!</v>
      </c>
      <c r="AH45" s="51" t="e">
        <f t="shared" si="2"/>
        <v>#REF!</v>
      </c>
    </row>
  </sheetData>
  <sheetProtection formatCells="0" formatColumns="0" formatRows="0" insertHyperlinks="0" sort="0" autoFilter="0" pivotTables="0"/>
  <mergeCells count="123">
    <mergeCell ref="B8:D8"/>
    <mergeCell ref="AF12:AH12"/>
    <mergeCell ref="T14:V14"/>
    <mergeCell ref="W11:Y11"/>
    <mergeCell ref="Z11:AB11"/>
    <mergeCell ref="W14:Y14"/>
    <mergeCell ref="Z14:AB14"/>
    <mergeCell ref="AC11:AE11"/>
    <mergeCell ref="AF11:AH11"/>
    <mergeCell ref="A12:D12"/>
    <mergeCell ref="E12:G12"/>
    <mergeCell ref="H12:J12"/>
    <mergeCell ref="K12:M12"/>
    <mergeCell ref="N12:P12"/>
    <mergeCell ref="Q12:S12"/>
    <mergeCell ref="E11:G11"/>
    <mergeCell ref="H11:J11"/>
    <mergeCell ref="K11:M11"/>
    <mergeCell ref="N11:P11"/>
    <mergeCell ref="Q11:S11"/>
    <mergeCell ref="T11:V11"/>
    <mergeCell ref="T12:V12"/>
    <mergeCell ref="W12:Y12"/>
    <mergeCell ref="Z12:AB12"/>
    <mergeCell ref="AC12:AE12"/>
    <mergeCell ref="A13:D13"/>
    <mergeCell ref="E13:G13"/>
    <mergeCell ref="H13:J13"/>
    <mergeCell ref="K13:M13"/>
    <mergeCell ref="N13:P13"/>
    <mergeCell ref="Q13:S13"/>
    <mergeCell ref="A14:D14"/>
    <mergeCell ref="E14:G14"/>
    <mergeCell ref="H14:J14"/>
    <mergeCell ref="K14:M14"/>
    <mergeCell ref="N14:P14"/>
    <mergeCell ref="Q14:S14"/>
    <mergeCell ref="AC14:AE14"/>
    <mergeCell ref="AF14:AH14"/>
    <mergeCell ref="T13:V13"/>
    <mergeCell ref="W13:Y13"/>
    <mergeCell ref="Z13:AB13"/>
    <mergeCell ref="AC13:AE13"/>
    <mergeCell ref="AF13:AH13"/>
    <mergeCell ref="A16:D16"/>
    <mergeCell ref="E16:G16"/>
    <mergeCell ref="H16:J16"/>
    <mergeCell ref="K16:M16"/>
    <mergeCell ref="N16:P16"/>
    <mergeCell ref="A15:D15"/>
    <mergeCell ref="E15:G15"/>
    <mergeCell ref="H15:J15"/>
    <mergeCell ref="K15:M15"/>
    <mergeCell ref="N15:P15"/>
    <mergeCell ref="Q16:S16"/>
    <mergeCell ref="T16:V16"/>
    <mergeCell ref="W16:Y16"/>
    <mergeCell ref="Z16:AB16"/>
    <mergeCell ref="AC16:AE16"/>
    <mergeCell ref="AF16:AH16"/>
    <mergeCell ref="T15:V15"/>
    <mergeCell ref="W15:Y15"/>
    <mergeCell ref="Z15:AB15"/>
    <mergeCell ref="AC15:AE15"/>
    <mergeCell ref="AF15:AH15"/>
    <mergeCell ref="Q15:S15"/>
    <mergeCell ref="A18:D18"/>
    <mergeCell ref="E18:G18"/>
    <mergeCell ref="H18:J18"/>
    <mergeCell ref="K18:M18"/>
    <mergeCell ref="N18:P18"/>
    <mergeCell ref="A17:D17"/>
    <mergeCell ref="E17:G17"/>
    <mergeCell ref="H17:J17"/>
    <mergeCell ref="K17:M17"/>
    <mergeCell ref="N17:P17"/>
    <mergeCell ref="Q18:S18"/>
    <mergeCell ref="T18:V18"/>
    <mergeCell ref="W18:Y18"/>
    <mergeCell ref="Z18:AB18"/>
    <mergeCell ref="AC18:AE18"/>
    <mergeCell ref="AF18:AH18"/>
    <mergeCell ref="T17:V17"/>
    <mergeCell ref="W17:Y17"/>
    <mergeCell ref="Z17:AB17"/>
    <mergeCell ref="N19:P19"/>
    <mergeCell ref="AC17:AE17"/>
    <mergeCell ref="Q20:S20"/>
    <mergeCell ref="T20:V20"/>
    <mergeCell ref="W20:Y20"/>
    <mergeCell ref="Z20:AB20"/>
    <mergeCell ref="AC20:AE20"/>
    <mergeCell ref="AF20:AH20"/>
    <mergeCell ref="T19:V19"/>
    <mergeCell ref="W19:Y19"/>
    <mergeCell ref="Z19:AB19"/>
    <mergeCell ref="AC19:AE19"/>
    <mergeCell ref="AF19:AH19"/>
    <mergeCell ref="Q19:S19"/>
    <mergeCell ref="A11:D11"/>
    <mergeCell ref="B7:D7"/>
    <mergeCell ref="T21:V21"/>
    <mergeCell ref="W21:Y21"/>
    <mergeCell ref="Z21:AB21"/>
    <mergeCell ref="AC21:AE21"/>
    <mergeCell ref="AF21:AH21"/>
    <mergeCell ref="A21:D21"/>
    <mergeCell ref="E21:G21"/>
    <mergeCell ref="H21:J21"/>
    <mergeCell ref="K21:M21"/>
    <mergeCell ref="N21:P21"/>
    <mergeCell ref="Q21:S21"/>
    <mergeCell ref="AF17:AH17"/>
    <mergeCell ref="Q17:S17"/>
    <mergeCell ref="A20:D20"/>
    <mergeCell ref="E20:G20"/>
    <mergeCell ref="H20:J20"/>
    <mergeCell ref="K20:M20"/>
    <mergeCell ref="N20:P20"/>
    <mergeCell ref="A19:D19"/>
    <mergeCell ref="E19:G19"/>
    <mergeCell ref="H19:J19"/>
    <mergeCell ref="K19:M19"/>
  </mergeCells>
  <conditionalFormatting sqref="B3 B5:C5 C6">
    <cfRule type="containsBlanks" dxfId="545" priority="1">
      <formula>LEN(TRIM(B3))=0</formula>
    </cfRule>
  </conditionalFormatting>
  <conditionalFormatting sqref="E11:AH11 E12:E21 H12:H21 K12:K21 N12:N21 Q12:Q21 T12:T21 W12:W21 Z12:Z21 AC12:AC21 AF12:AF21">
    <cfRule type="expression" dxfId="544" priority="318">
      <formula>E$41&gt;$D$6</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6"/>
  <sheetViews>
    <sheetView showGridLines="0" zoomScaleNormal="100" workbookViewId="0">
      <pane xSplit="4" topLeftCell="E1" activePane="topRight" state="frozen"/>
      <selection activeCell="A67" sqref="A67:N67"/>
      <selection pane="topRight" activeCell="A24" sqref="A24:D24"/>
    </sheetView>
  </sheetViews>
  <sheetFormatPr defaultColWidth="11.453125" defaultRowHeight="15.5"/>
  <cols>
    <col min="1" max="1" width="18" style="33" customWidth="1"/>
    <col min="2" max="2" width="12.54296875" style="33" customWidth="1"/>
    <col min="3" max="3" width="13.1796875" style="33" customWidth="1"/>
    <col min="4" max="4" width="19.26953125" style="33" customWidth="1"/>
    <col min="5" max="34" width="6.453125" style="33" customWidth="1"/>
    <col min="35" max="36" width="19.7265625" style="33" customWidth="1"/>
    <col min="37" max="38" width="21.1796875" style="33" customWidth="1"/>
    <col min="39" max="39" width="14" style="33" bestFit="1" customWidth="1"/>
    <col min="40" max="16384" width="11.453125" style="33"/>
  </cols>
  <sheetData>
    <row r="1" spans="1:35" ht="15" customHeight="1">
      <c r="A1" s="32" t="s">
        <v>218</v>
      </c>
      <c r="B1" s="32"/>
      <c r="C1" s="32"/>
      <c r="D1" s="32"/>
    </row>
    <row r="2" spans="1:35" ht="15" customHeight="1">
      <c r="A2" s="32" t="s">
        <v>219</v>
      </c>
      <c r="B2" s="32"/>
      <c r="C2" s="32"/>
      <c r="D2" s="32"/>
    </row>
    <row r="3" spans="1:35">
      <c r="A3" s="34" t="s">
        <v>220</v>
      </c>
      <c r="B3" s="817" t="str">
        <f>'Summary (ALL Budgets)'!B3</f>
        <v/>
      </c>
      <c r="E3" s="32"/>
    </row>
    <row r="4" spans="1:35" ht="28.5" customHeight="1">
      <c r="A4" s="190" t="s">
        <v>221</v>
      </c>
      <c r="B4" s="191" t="s">
        <v>222</v>
      </c>
      <c r="C4" s="191" t="s">
        <v>223</v>
      </c>
      <c r="D4" s="191" t="s">
        <v>224</v>
      </c>
      <c r="E4" s="32"/>
    </row>
    <row r="5" spans="1:35">
      <c r="A5" s="35" t="s">
        <v>225</v>
      </c>
      <c r="B5" s="817">
        <f>'Summary - SS'!B5</f>
        <v>45566</v>
      </c>
      <c r="C5" s="817">
        <f>'Summary - SS'!C5</f>
        <v>47299</v>
      </c>
      <c r="D5" s="810">
        <f>ROUNDUP(YEARFRAC(B5,C5),0)</f>
        <v>5</v>
      </c>
    </row>
    <row r="6" spans="1:35">
      <c r="A6" s="35" t="s">
        <v>226</v>
      </c>
      <c r="B6" s="817">
        <f>B5</f>
        <v>45566</v>
      </c>
      <c r="C6" s="817" t="e">
        <f>'Summary - SS'!#REF!</f>
        <v>#REF!</v>
      </c>
      <c r="D6" s="810" t="e">
        <f>ROUNDUP(YEARFRAC(B6,C6),0)</f>
        <v>#REF!</v>
      </c>
    </row>
    <row r="7" spans="1:35">
      <c r="A7" s="509" t="s">
        <v>248</v>
      </c>
      <c r="B7" s="1188" t="str">
        <f>'Summary - SS'!B7</f>
        <v>RFQ #144 TAY Site at 42 Otis</v>
      </c>
      <c r="C7" s="1188"/>
      <c r="D7" s="1188"/>
    </row>
    <row r="8" spans="1:35">
      <c r="A8" s="509" t="s">
        <v>227</v>
      </c>
      <c r="B8" s="1188" t="e">
        <f>'Summary - SS'!#REF!</f>
        <v>#REF!</v>
      </c>
      <c r="C8" s="1188"/>
      <c r="D8" s="1188"/>
    </row>
    <row r="10" spans="1:35" ht="18.5">
      <c r="A10" s="1272" t="s">
        <v>249</v>
      </c>
      <c r="B10" s="1272"/>
      <c r="C10" s="1272"/>
      <c r="D10" s="1272"/>
    </row>
    <row r="11" spans="1:35" ht="10.5" customHeight="1" thickBot="1">
      <c r="A11" s="816"/>
      <c r="B11" s="816"/>
      <c r="C11" s="816"/>
      <c r="D11" s="816"/>
    </row>
    <row r="12" spans="1:35" s="73" customFormat="1" ht="18.75" customHeight="1">
      <c r="A12" s="707" t="s">
        <v>250</v>
      </c>
      <c r="B12" s="708"/>
      <c r="C12" s="708"/>
      <c r="D12" s="708"/>
      <c r="E12" s="1247" t="s">
        <v>237</v>
      </c>
      <c r="F12" s="1248"/>
      <c r="G12" s="1249"/>
      <c r="H12" s="1250" t="s">
        <v>238</v>
      </c>
      <c r="I12" s="1251"/>
      <c r="J12" s="1252"/>
      <c r="K12" s="1253" t="s">
        <v>239</v>
      </c>
      <c r="L12" s="1254"/>
      <c r="M12" s="1255"/>
      <c r="N12" s="1256" t="s">
        <v>240</v>
      </c>
      <c r="O12" s="1257"/>
      <c r="P12" s="1258"/>
      <c r="Q12" s="1259" t="s">
        <v>241</v>
      </c>
      <c r="R12" s="1260"/>
      <c r="S12" s="1261"/>
      <c r="T12" s="1262" t="s">
        <v>242</v>
      </c>
      <c r="U12" s="1262"/>
      <c r="V12" s="1262"/>
      <c r="W12" s="1219" t="s">
        <v>243</v>
      </c>
      <c r="X12" s="1220"/>
      <c r="Y12" s="1221"/>
      <c r="Z12" s="1222" t="s">
        <v>244</v>
      </c>
      <c r="AA12" s="1223"/>
      <c r="AB12" s="1224"/>
      <c r="AC12" s="1225" t="s">
        <v>245</v>
      </c>
      <c r="AD12" s="1226"/>
      <c r="AE12" s="1227"/>
      <c r="AF12" s="1228" t="s">
        <v>246</v>
      </c>
      <c r="AG12" s="1229"/>
      <c r="AH12" s="1230"/>
    </row>
    <row r="13" spans="1:35" s="93" customFormat="1" ht="38.25" customHeight="1">
      <c r="A13" s="1188" t="s">
        <v>251</v>
      </c>
      <c r="B13" s="1188"/>
      <c r="C13" s="1188"/>
      <c r="D13" s="1196"/>
      <c r="E13" s="1232" t="e">
        <f>IF($D$6&gt;=$E$40,CONCATENATE(TEXT($E$41,"m/d/yyyy")," - ",TEXT($E$42,"m/d/yyyy")),"N/A")</f>
        <v>#REF!</v>
      </c>
      <c r="F13" s="1233"/>
      <c r="G13" s="1234"/>
      <c r="H13" s="1235" t="e">
        <f>IF($D$6&gt;=H40,CONCATENATE(TEXT(H41,"m/d/yyyy")," - ",TEXT(H42,"m/d/yyyy")),"N/A")</f>
        <v>#REF!</v>
      </c>
      <c r="I13" s="1236"/>
      <c r="J13" s="1237"/>
      <c r="K13" s="1238" t="e">
        <f>IF($D$6&gt;=K40,CONCATENATE(TEXT(K41,"m/d/yyyy")," - ",TEXT(K42,"m/d/yyyy")),"N/A")</f>
        <v>#REF!</v>
      </c>
      <c r="L13" s="1239"/>
      <c r="M13" s="1240"/>
      <c r="N13" s="1273" t="e">
        <f>IF($D$6&gt;=$N$40,CONCATENATE(TEXT($N$41,"m/d/yyyy")," - ",TEXT($N$42,"m/d/yyyy")),"N/A")</f>
        <v>#REF!</v>
      </c>
      <c r="O13" s="1274"/>
      <c r="P13" s="1275"/>
      <c r="Q13" s="1276" t="e">
        <f>IF($D$6&gt;=Q40,CONCATENATE(TEXT(Q41,"m/d/yyyy")," - ",TEXT(Q42,"m/d/yyyy")),"N/A")</f>
        <v>#REF!</v>
      </c>
      <c r="R13" s="1277"/>
      <c r="S13" s="1278"/>
      <c r="T13" s="1279" t="e">
        <f>IF($D$6&gt;=T40,CONCATENATE(TEXT(T41,"m/d/yyyy")," - ",TEXT(T42,"m/d/yyyy")),"N/A")</f>
        <v>#REF!</v>
      </c>
      <c r="U13" s="1280"/>
      <c r="V13" s="1281"/>
      <c r="W13" s="1282" t="e">
        <f>IF($D$6&gt;=W40,CONCATENATE(TEXT(W41,"m/d/yyyy")," - ",TEXT(W42,"m/d/yyyy")),"N/A")</f>
        <v>#REF!</v>
      </c>
      <c r="X13" s="1283"/>
      <c r="Y13" s="1284"/>
      <c r="Z13" s="1285" t="e">
        <f>IF($D$6&gt;=Z40,CONCATENATE(TEXT(Z41,"m/d/yyyy")," - ",TEXT(Z42,"m/d/yyyy")),"N/A")</f>
        <v>#REF!</v>
      </c>
      <c r="AA13" s="1286"/>
      <c r="AB13" s="1287"/>
      <c r="AC13" s="1288" t="e">
        <f>IF($D$6&gt;=AC40,CONCATENATE(TEXT(AC41,"m/d/yyyy")," - ",TEXT(AC42,"m/d/yyyy")),"N/A")</f>
        <v>#REF!</v>
      </c>
      <c r="AD13" s="1289"/>
      <c r="AE13" s="1290"/>
      <c r="AF13" s="1291" t="e">
        <f>IF($D$6&gt;=AF40,CONCATENATE(TEXT(AF41,"m/d/yyyy")," - ",TEXT(AF42,"m/d/yyyy")),"N/A")</f>
        <v>#REF!</v>
      </c>
      <c r="AG13" s="1292"/>
      <c r="AH13" s="1293"/>
    </row>
    <row r="14" spans="1:35">
      <c r="A14" s="1215" t="s">
        <v>252</v>
      </c>
      <c r="B14" s="1202"/>
      <c r="C14" s="1202"/>
      <c r="D14" s="1202"/>
      <c r="E14" s="1209"/>
      <c r="F14" s="1210"/>
      <c r="G14" s="1211"/>
      <c r="H14" s="1209"/>
      <c r="I14" s="1210"/>
      <c r="J14" s="1211"/>
      <c r="K14" s="1209"/>
      <c r="L14" s="1210"/>
      <c r="M14" s="1211"/>
      <c r="N14" s="1209"/>
      <c r="O14" s="1210"/>
      <c r="P14" s="1211"/>
      <c r="Q14" s="1209"/>
      <c r="R14" s="1210"/>
      <c r="S14" s="1211"/>
      <c r="T14" s="1209"/>
      <c r="U14" s="1210"/>
      <c r="V14" s="1211"/>
      <c r="W14" s="1209"/>
      <c r="X14" s="1210"/>
      <c r="Y14" s="1211"/>
      <c r="Z14" s="1209"/>
      <c r="AA14" s="1210"/>
      <c r="AB14" s="1211"/>
      <c r="AC14" s="1209"/>
      <c r="AD14" s="1210"/>
      <c r="AE14" s="1211"/>
      <c r="AF14" s="1209"/>
      <c r="AG14" s="1210"/>
      <c r="AH14" s="1211"/>
      <c r="AI14" s="41"/>
    </row>
    <row r="15" spans="1:35" s="32" customFormat="1">
      <c r="A15" s="1215" t="s">
        <v>253</v>
      </c>
      <c r="B15" s="1202"/>
      <c r="C15" s="1202"/>
      <c r="D15" s="1202"/>
      <c r="E15" s="1206"/>
      <c r="F15" s="1207"/>
      <c r="G15" s="1208"/>
      <c r="H15" s="1206"/>
      <c r="I15" s="1207"/>
      <c r="J15" s="1208"/>
      <c r="K15" s="1206"/>
      <c r="L15" s="1207"/>
      <c r="M15" s="1208"/>
      <c r="N15" s="1206"/>
      <c r="O15" s="1207"/>
      <c r="P15" s="1208"/>
      <c r="Q15" s="1206"/>
      <c r="R15" s="1207"/>
      <c r="S15" s="1208"/>
      <c r="T15" s="1206"/>
      <c r="U15" s="1207"/>
      <c r="V15" s="1208"/>
      <c r="W15" s="1206"/>
      <c r="X15" s="1207"/>
      <c r="Y15" s="1208"/>
      <c r="Z15" s="1206"/>
      <c r="AA15" s="1207"/>
      <c r="AB15" s="1208"/>
      <c r="AC15" s="1206"/>
      <c r="AD15" s="1207"/>
      <c r="AE15" s="1208"/>
      <c r="AF15" s="1206"/>
      <c r="AG15" s="1207"/>
      <c r="AH15" s="1208"/>
    </row>
    <row r="16" spans="1:35">
      <c r="A16" s="1215"/>
      <c r="B16" s="1202"/>
      <c r="C16" s="1202"/>
      <c r="D16" s="1202"/>
      <c r="E16" s="1203"/>
      <c r="F16" s="1204"/>
      <c r="G16" s="1205"/>
      <c r="H16" s="1203"/>
      <c r="I16" s="1204"/>
      <c r="J16" s="1205"/>
      <c r="K16" s="1203"/>
      <c r="L16" s="1204"/>
      <c r="M16" s="1205"/>
      <c r="N16" s="1203"/>
      <c r="O16" s="1204"/>
      <c r="P16" s="1205"/>
      <c r="Q16" s="1203"/>
      <c r="R16" s="1204"/>
      <c r="S16" s="1205"/>
      <c r="T16" s="1203"/>
      <c r="U16" s="1204"/>
      <c r="V16" s="1205"/>
      <c r="W16" s="1203"/>
      <c r="X16" s="1204"/>
      <c r="Y16" s="1205"/>
      <c r="Z16" s="1203"/>
      <c r="AA16" s="1204"/>
      <c r="AB16" s="1205"/>
      <c r="AC16" s="1203"/>
      <c r="AD16" s="1204"/>
      <c r="AE16" s="1205"/>
      <c r="AF16" s="1203"/>
      <c r="AG16" s="1204"/>
      <c r="AH16" s="1205"/>
    </row>
    <row r="17" spans="1:34">
      <c r="A17" s="1215"/>
      <c r="B17" s="1202"/>
      <c r="C17" s="1202"/>
      <c r="D17" s="1202"/>
      <c r="E17" s="1203"/>
      <c r="F17" s="1204"/>
      <c r="G17" s="1205"/>
      <c r="H17" s="1203"/>
      <c r="I17" s="1204"/>
      <c r="J17" s="1205"/>
      <c r="K17" s="1203"/>
      <c r="L17" s="1204"/>
      <c r="M17" s="1205"/>
      <c r="N17" s="1203"/>
      <c r="O17" s="1204"/>
      <c r="P17" s="1205"/>
      <c r="Q17" s="1203"/>
      <c r="R17" s="1204"/>
      <c r="S17" s="1205"/>
      <c r="T17" s="1203"/>
      <c r="U17" s="1204"/>
      <c r="V17" s="1205"/>
      <c r="W17" s="1203"/>
      <c r="X17" s="1204"/>
      <c r="Y17" s="1205"/>
      <c r="Z17" s="1203"/>
      <c r="AA17" s="1204"/>
      <c r="AB17" s="1205"/>
      <c r="AC17" s="1203"/>
      <c r="AD17" s="1204"/>
      <c r="AE17" s="1205"/>
      <c r="AF17" s="1203"/>
      <c r="AG17" s="1204"/>
      <c r="AH17" s="1205"/>
    </row>
    <row r="18" spans="1:34" ht="16" thickBot="1">
      <c r="A18" s="1215"/>
      <c r="B18" s="1202"/>
      <c r="C18" s="1202"/>
      <c r="D18" s="1202"/>
      <c r="E18" s="1297"/>
      <c r="F18" s="1298"/>
      <c r="G18" s="1299"/>
      <c r="H18" s="1297"/>
      <c r="I18" s="1298"/>
      <c r="J18" s="1299"/>
      <c r="K18" s="1297"/>
      <c r="L18" s="1298"/>
      <c r="M18" s="1299"/>
      <c r="N18" s="1297"/>
      <c r="O18" s="1298"/>
      <c r="P18" s="1299"/>
      <c r="Q18" s="1297"/>
      <c r="R18" s="1298"/>
      <c r="S18" s="1299"/>
      <c r="T18" s="1297"/>
      <c r="U18" s="1298"/>
      <c r="V18" s="1299"/>
      <c r="W18" s="1297"/>
      <c r="X18" s="1298"/>
      <c r="Y18" s="1299"/>
      <c r="Z18" s="1297"/>
      <c r="AA18" s="1298"/>
      <c r="AB18" s="1299"/>
      <c r="AC18" s="1297"/>
      <c r="AD18" s="1298"/>
      <c r="AE18" s="1299"/>
      <c r="AF18" s="1297"/>
      <c r="AG18" s="1298"/>
      <c r="AH18" s="1299"/>
    </row>
    <row r="20" spans="1:34" ht="16" thickBot="1"/>
    <row r="21" spans="1:34" s="73" customFormat="1" ht="18.75" customHeight="1">
      <c r="A21" s="707" t="s">
        <v>254</v>
      </c>
      <c r="B21" s="708"/>
      <c r="C21" s="708"/>
      <c r="D21" s="708"/>
      <c r="E21" s="1247" t="s">
        <v>237</v>
      </c>
      <c r="F21" s="1248"/>
      <c r="G21" s="1249"/>
      <c r="H21" s="1250" t="s">
        <v>238</v>
      </c>
      <c r="I21" s="1251"/>
      <c r="J21" s="1252"/>
      <c r="K21" s="1253" t="s">
        <v>239</v>
      </c>
      <c r="L21" s="1254"/>
      <c r="M21" s="1255"/>
      <c r="N21" s="1256" t="s">
        <v>240</v>
      </c>
      <c r="O21" s="1257"/>
      <c r="P21" s="1258"/>
      <c r="Q21" s="1259" t="s">
        <v>241</v>
      </c>
      <c r="R21" s="1260"/>
      <c r="S21" s="1261"/>
      <c r="T21" s="1262" t="s">
        <v>242</v>
      </c>
      <c r="U21" s="1262"/>
      <c r="V21" s="1262"/>
      <c r="W21" s="1219" t="s">
        <v>243</v>
      </c>
      <c r="X21" s="1220"/>
      <c r="Y21" s="1221"/>
      <c r="Z21" s="1222" t="s">
        <v>244</v>
      </c>
      <c r="AA21" s="1223"/>
      <c r="AB21" s="1224"/>
      <c r="AC21" s="1225" t="s">
        <v>245</v>
      </c>
      <c r="AD21" s="1226"/>
      <c r="AE21" s="1227"/>
      <c r="AF21" s="1228" t="s">
        <v>246</v>
      </c>
      <c r="AG21" s="1229"/>
      <c r="AH21" s="1230"/>
    </row>
    <row r="22" spans="1:34" s="93" customFormat="1" ht="38.25" customHeight="1">
      <c r="A22" s="1188" t="s">
        <v>251</v>
      </c>
      <c r="B22" s="1188"/>
      <c r="C22" s="1188"/>
      <c r="D22" s="1196"/>
      <c r="E22" s="1232" t="e">
        <f>IF($D$6&gt;=$E$40,CONCATENATE(TEXT($E$41,"m/d/yyyy")," - ",TEXT($E$42,"m/d/yyyy")),"N/A")</f>
        <v>#REF!</v>
      </c>
      <c r="F22" s="1233"/>
      <c r="G22" s="1234"/>
      <c r="H22" s="1235" t="e">
        <f>IF($D$6&gt;=H40,CONCATENATE(TEXT(H41,"m/d/yyyy")," - ",TEXT(H42,"m/d/yyyy")),"N/A")</f>
        <v>#REF!</v>
      </c>
      <c r="I22" s="1236"/>
      <c r="J22" s="1237"/>
      <c r="K22" s="1238" t="e">
        <f>IF($D$6&gt;=K40,CONCATENATE(TEXT(K41,"m/d/yyyy")," - ",TEXT(K42,"m/d/yyyy")),"N/A")</f>
        <v>#REF!</v>
      </c>
      <c r="L22" s="1239"/>
      <c r="M22" s="1240"/>
      <c r="N22" s="1273" t="e">
        <f>IF($D$6&gt;=$N$40,CONCATENATE(TEXT($N$41,"m/d/yyyy")," - ",TEXT($N$42,"m/d/yyyy")),"N/A")</f>
        <v>#REF!</v>
      </c>
      <c r="O22" s="1274"/>
      <c r="P22" s="1275"/>
      <c r="Q22" s="1276" t="e">
        <f>IF($D$6&gt;=Q40,CONCATENATE(TEXT(Q41,"m/d/yyyy")," - ",TEXT(Q42,"m/d/yyyy")),"N/A")</f>
        <v>#REF!</v>
      </c>
      <c r="R22" s="1277"/>
      <c r="S22" s="1278"/>
      <c r="T22" s="1279" t="e">
        <f>IF($D$6&gt;=T40,CONCATENATE(TEXT(T41,"m/d/yyyy")," - ",TEXT(T42,"m/d/yyyy")),"N/A")</f>
        <v>#REF!</v>
      </c>
      <c r="U22" s="1280"/>
      <c r="V22" s="1281"/>
      <c r="W22" s="1282" t="e">
        <f>IF($D$6&gt;=W40,CONCATENATE(TEXT(W41,"m/d/yyyy")," - ",TEXT(W42,"m/d/yyyy")),"N/A")</f>
        <v>#REF!</v>
      </c>
      <c r="X22" s="1283"/>
      <c r="Y22" s="1284"/>
      <c r="Z22" s="1285" t="e">
        <f>IF($D$6&gt;=Z40,CONCATENATE(TEXT(Z41,"m/d/yyyy")," - ",TEXT(Z42,"m/d/yyyy")),"N/A")</f>
        <v>#REF!</v>
      </c>
      <c r="AA22" s="1286"/>
      <c r="AB22" s="1287"/>
      <c r="AC22" s="1288" t="e">
        <f>IF($D$6&gt;=AC40,CONCATENATE(TEXT(AC41,"m/d/yyyy")," - ",TEXT(AC42,"m/d/yyyy")),"N/A")</f>
        <v>#REF!</v>
      </c>
      <c r="AD22" s="1289"/>
      <c r="AE22" s="1290"/>
      <c r="AF22" s="1291" t="e">
        <f>IF($D$6&gt;=AF40,CONCATENATE(TEXT(AF41,"m/d/yyyy")," - ",TEXT(AF42,"m/d/yyyy")),"N/A")</f>
        <v>#REF!</v>
      </c>
      <c r="AG22" s="1292"/>
      <c r="AH22" s="1293"/>
    </row>
    <row r="23" spans="1:34">
      <c r="A23" s="1202" t="str">
        <f>IF(COUNTIF('Summary - SS'!A27:D45,"Federal - HUD ESG (CFDA 14.231)")&gt;0,"HUD ESG Award Number","")</f>
        <v/>
      </c>
      <c r="B23" s="1202"/>
      <c r="C23" s="1202"/>
      <c r="D23" s="1202"/>
      <c r="E23" s="1300" t="str">
        <f>IF($A$23="HUD ESG Award Number",E46,"")</f>
        <v/>
      </c>
      <c r="F23" s="1301"/>
      <c r="G23" s="1302"/>
      <c r="H23" s="1300" t="str">
        <f>IF($A$23="HUD ESG Award Number",H46,"")</f>
        <v/>
      </c>
      <c r="I23" s="1301"/>
      <c r="J23" s="1302"/>
      <c r="K23" s="1300" t="str">
        <f>IF($A$23="HUD ESG Award Number",K46,"")</f>
        <v/>
      </c>
      <c r="L23" s="1301"/>
      <c r="M23" s="1302"/>
      <c r="N23" s="1300" t="str">
        <f>IF($A$23="HUD ESG Award Number",N46,"")</f>
        <v/>
      </c>
      <c r="O23" s="1301"/>
      <c r="P23" s="1302"/>
      <c r="Q23" s="1300" t="str">
        <f>IF($A$23="HUD ESG Award Number",Q46,"")</f>
        <v/>
      </c>
      <c r="R23" s="1301"/>
      <c r="S23" s="1302"/>
      <c r="T23" s="1300" t="str">
        <f>IF($A$23="HUD ESG Award Number",T46,"")</f>
        <v/>
      </c>
      <c r="U23" s="1301"/>
      <c r="V23" s="1302"/>
      <c r="W23" s="1300" t="str">
        <f>IF($A$23="HUD ESG Award Number",W46,"")</f>
        <v/>
      </c>
      <c r="X23" s="1301"/>
      <c r="Y23" s="1302"/>
      <c r="Z23" s="1300" t="str">
        <f>IF($A$23="HUD ESG Award Number",Z46,"")</f>
        <v/>
      </c>
      <c r="AA23" s="1301"/>
      <c r="AB23" s="1302"/>
      <c r="AC23" s="1300" t="str">
        <f>IF($A$23="HUD ESG Award Number",AC46,"")</f>
        <v/>
      </c>
      <c r="AD23" s="1301"/>
      <c r="AE23" s="1302"/>
      <c r="AF23" s="1300" t="str">
        <f>IF($A$23="HUD ESG Award Number",AF46,"")</f>
        <v/>
      </c>
      <c r="AG23" s="1301"/>
      <c r="AH23" s="1302"/>
    </row>
    <row r="24" spans="1:34">
      <c r="A24" s="1202" t="str">
        <f>IF(COUNTIF('Summary - SS'!A27:D45,"Federal - HUD ESG (CFDA 14.231)")&gt;0,"HUD ESG Award Date","")</f>
        <v/>
      </c>
      <c r="B24" s="1202"/>
      <c r="C24" s="1202"/>
      <c r="D24" s="1202"/>
      <c r="E24" s="1294" t="str">
        <f>IF($A$24="HUD ESG Award Date",E45,"")</f>
        <v/>
      </c>
      <c r="F24" s="1295"/>
      <c r="G24" s="1296"/>
      <c r="H24" s="1294" t="str">
        <f>IF($A$24="HUD ESG Award Date",H45,"")</f>
        <v/>
      </c>
      <c r="I24" s="1295"/>
      <c r="J24" s="1296"/>
      <c r="K24" s="1294" t="str">
        <f>IF($A$24="HUD ESG Award Date",K45,"")</f>
        <v/>
      </c>
      <c r="L24" s="1295"/>
      <c r="M24" s="1296"/>
      <c r="N24" s="1294" t="str">
        <f>IF($A$24="HUD ESG Award Date",N45,"")</f>
        <v/>
      </c>
      <c r="O24" s="1295"/>
      <c r="P24" s="1296"/>
      <c r="Q24" s="1294" t="str">
        <f>IF($A$24="HUD ESG Award Date",Q45,"")</f>
        <v/>
      </c>
      <c r="R24" s="1295"/>
      <c r="S24" s="1296"/>
      <c r="T24" s="1294" t="str">
        <f>IF($A$24="HUD ESG Award Date",T45,"")</f>
        <v/>
      </c>
      <c r="U24" s="1295"/>
      <c r="V24" s="1296"/>
      <c r="W24" s="1294" t="str">
        <f>IF($A$24="HUD ESG Award Date",W45,"")</f>
        <v/>
      </c>
      <c r="X24" s="1295"/>
      <c r="Y24" s="1296"/>
      <c r="Z24" s="1294" t="str">
        <f>IF($A$24="HUD ESG Award Date",Z45,"")</f>
        <v/>
      </c>
      <c r="AA24" s="1295"/>
      <c r="AB24" s="1296"/>
      <c r="AC24" s="1294" t="str">
        <f>IF($A$24="HUD ESG Award Date",AC45,"")</f>
        <v/>
      </c>
      <c r="AD24" s="1295"/>
      <c r="AE24" s="1296"/>
      <c r="AF24" s="1294" t="str">
        <f>IF($A$24="HUD ESG Award Date",AF45,"")</f>
        <v/>
      </c>
      <c r="AG24" s="1295"/>
      <c r="AH24" s="1296"/>
    </row>
    <row r="25" spans="1:34" ht="16" thickBot="1">
      <c r="A25" s="1202"/>
      <c r="B25" s="1202"/>
      <c r="C25" s="1202"/>
      <c r="D25" s="1202"/>
      <c r="E25" s="1303"/>
      <c r="F25" s="1304"/>
      <c r="G25" s="1305"/>
      <c r="H25" s="1303"/>
      <c r="I25" s="1304"/>
      <c r="J25" s="1305"/>
      <c r="K25" s="1303"/>
      <c r="L25" s="1304"/>
      <c r="M25" s="1305"/>
      <c r="N25" s="1303"/>
      <c r="O25" s="1304"/>
      <c r="P25" s="1305"/>
      <c r="Q25" s="1303"/>
      <c r="R25" s="1304"/>
      <c r="S25" s="1305"/>
      <c r="T25" s="1303"/>
      <c r="U25" s="1304"/>
      <c r="V25" s="1305"/>
      <c r="W25" s="1303"/>
      <c r="X25" s="1304"/>
      <c r="Y25" s="1305"/>
      <c r="Z25" s="1303"/>
      <c r="AA25" s="1304"/>
      <c r="AB25" s="1305"/>
      <c r="AC25" s="1303"/>
      <c r="AD25" s="1304"/>
      <c r="AE25" s="1305"/>
      <c r="AF25" s="1303"/>
      <c r="AG25" s="1304"/>
      <c r="AH25" s="1305"/>
    </row>
    <row r="40" spans="1:34">
      <c r="A40" s="49" t="s">
        <v>231</v>
      </c>
      <c r="B40" s="49"/>
      <c r="C40" s="49"/>
      <c r="D40" s="49"/>
      <c r="E40" s="49">
        <v>1</v>
      </c>
      <c r="F40" s="49">
        <v>1</v>
      </c>
      <c r="G40" s="49">
        <v>1</v>
      </c>
      <c r="H40" s="49">
        <f t="shared" ref="H40:R40" si="0">E40+1</f>
        <v>2</v>
      </c>
      <c r="I40" s="49">
        <f t="shared" si="0"/>
        <v>2</v>
      </c>
      <c r="J40" s="49">
        <f t="shared" si="0"/>
        <v>2</v>
      </c>
      <c r="K40" s="49">
        <f t="shared" si="0"/>
        <v>3</v>
      </c>
      <c r="L40" s="49">
        <f t="shared" si="0"/>
        <v>3</v>
      </c>
      <c r="M40" s="49">
        <f t="shared" si="0"/>
        <v>3</v>
      </c>
      <c r="N40" s="49">
        <f t="shared" si="0"/>
        <v>4</v>
      </c>
      <c r="O40" s="49">
        <f t="shared" si="0"/>
        <v>4</v>
      </c>
      <c r="P40" s="49">
        <f t="shared" si="0"/>
        <v>4</v>
      </c>
      <c r="Q40" s="49">
        <f t="shared" si="0"/>
        <v>5</v>
      </c>
      <c r="R40" s="49">
        <f t="shared" si="0"/>
        <v>5</v>
      </c>
      <c r="S40" s="49">
        <f t="shared" ref="S40:AH40" si="1">P40+1</f>
        <v>5</v>
      </c>
      <c r="T40" s="49">
        <f t="shared" si="1"/>
        <v>6</v>
      </c>
      <c r="U40" s="49">
        <f t="shared" si="1"/>
        <v>6</v>
      </c>
      <c r="V40" s="49">
        <f t="shared" si="1"/>
        <v>6</v>
      </c>
      <c r="W40" s="49">
        <f t="shared" si="1"/>
        <v>7</v>
      </c>
      <c r="X40" s="49">
        <f t="shared" si="1"/>
        <v>7</v>
      </c>
      <c r="Y40" s="49">
        <f t="shared" si="1"/>
        <v>7</v>
      </c>
      <c r="Z40" s="49">
        <f t="shared" si="1"/>
        <v>8</v>
      </c>
      <c r="AA40" s="49">
        <f t="shared" si="1"/>
        <v>8</v>
      </c>
      <c r="AB40" s="49">
        <f t="shared" si="1"/>
        <v>8</v>
      </c>
      <c r="AC40" s="49">
        <f t="shared" si="1"/>
        <v>9</v>
      </c>
      <c r="AD40" s="49">
        <f t="shared" si="1"/>
        <v>9</v>
      </c>
      <c r="AE40" s="49">
        <f t="shared" si="1"/>
        <v>9</v>
      </c>
      <c r="AF40" s="49">
        <f t="shared" si="1"/>
        <v>10</v>
      </c>
      <c r="AG40" s="49">
        <f t="shared" si="1"/>
        <v>10</v>
      </c>
      <c r="AH40" s="49">
        <f t="shared" si="1"/>
        <v>10</v>
      </c>
    </row>
    <row r="41" spans="1:34">
      <c r="A41" s="252" t="s">
        <v>232</v>
      </c>
      <c r="B41" s="49"/>
      <c r="C41" s="49"/>
      <c r="D41" s="49"/>
      <c r="E41" s="50" t="e">
        <f>'Summary - SS'!#REF!</f>
        <v>#REF!</v>
      </c>
      <c r="F41" s="50" t="e">
        <f>'Summary - SS'!#REF!</f>
        <v>#REF!</v>
      </c>
      <c r="G41" s="50">
        <f>'Summary - SS'!E80</f>
        <v>45566</v>
      </c>
      <c r="H41" s="50" t="e">
        <f>'Summary - SS'!#REF!</f>
        <v>#REF!</v>
      </c>
      <c r="I41" s="50" t="e">
        <f>'Summary - SS'!#REF!</f>
        <v>#REF!</v>
      </c>
      <c r="J41" s="50">
        <f>'Summary - SS'!F80</f>
        <v>45839</v>
      </c>
      <c r="K41" s="50" t="e">
        <f>'Summary - SS'!#REF!</f>
        <v>#REF!</v>
      </c>
      <c r="L41" s="50" t="e">
        <f>'Summary - SS'!#REF!</f>
        <v>#REF!</v>
      </c>
      <c r="M41" s="50">
        <f>'Summary - SS'!G80</f>
        <v>46204</v>
      </c>
      <c r="N41" s="50" t="e">
        <f>'Summary - SS'!#REF!</f>
        <v>#REF!</v>
      </c>
      <c r="O41" s="50" t="e">
        <f>'Summary - SS'!#REF!</f>
        <v>#REF!</v>
      </c>
      <c r="P41" s="50">
        <f>'Summary - SS'!H80</f>
        <v>46569</v>
      </c>
      <c r="Q41" s="50" t="e">
        <f>'Summary - SS'!#REF!</f>
        <v>#REF!</v>
      </c>
      <c r="R41" s="50" t="e">
        <f>'Summary - SS'!#REF!</f>
        <v>#REF!</v>
      </c>
      <c r="S41" s="50">
        <f>'Summary - SS'!I80</f>
        <v>46935</v>
      </c>
      <c r="T41" s="50" t="e">
        <f>'Summary - SS'!#REF!</f>
        <v>#REF!</v>
      </c>
      <c r="U41" s="50" t="e">
        <f>'Summary - SS'!#REF!</f>
        <v>#REF!</v>
      </c>
      <c r="V41" s="50" t="e">
        <f>'Summary - SS'!#REF!</f>
        <v>#REF!</v>
      </c>
      <c r="W41" s="50" t="e">
        <f>'Summary - SS'!#REF!</f>
        <v>#REF!</v>
      </c>
      <c r="X41" s="50" t="e">
        <f>'Summary - SS'!#REF!</f>
        <v>#REF!</v>
      </c>
      <c r="Y41" s="50" t="e">
        <f>'Summary - SS'!#REF!</f>
        <v>#REF!</v>
      </c>
      <c r="Z41" s="50" t="e">
        <f>'Summary - SS'!#REF!</f>
        <v>#REF!</v>
      </c>
      <c r="AA41" s="50" t="e">
        <f>'Summary - SS'!#REF!</f>
        <v>#REF!</v>
      </c>
      <c r="AB41" s="50" t="e">
        <f>'Summary - SS'!#REF!</f>
        <v>#REF!</v>
      </c>
      <c r="AC41" s="50" t="e">
        <f>'Summary - SS'!#REF!</f>
        <v>#REF!</v>
      </c>
      <c r="AD41" s="50" t="e">
        <f>'Summary - SS'!#REF!</f>
        <v>#REF!</v>
      </c>
      <c r="AE41" s="50" t="e">
        <f>'Summary - SS'!#REF!</f>
        <v>#REF!</v>
      </c>
      <c r="AF41" s="50" t="e">
        <f>'Summary - SS'!#REF!</f>
        <v>#REF!</v>
      </c>
      <c r="AG41" s="50" t="e">
        <f>'Summary - SS'!#REF!</f>
        <v>#REF!</v>
      </c>
      <c r="AH41" s="50" t="e">
        <f>'Summary - SS'!#REF!</f>
        <v>#REF!</v>
      </c>
    </row>
    <row r="42" spans="1:34">
      <c r="A42" s="252" t="s">
        <v>233</v>
      </c>
      <c r="B42" s="49"/>
      <c r="C42" s="49"/>
      <c r="D42" s="49"/>
      <c r="E42" s="50" t="e">
        <f>'Summary - SS'!#REF!</f>
        <v>#REF!</v>
      </c>
      <c r="F42" s="50" t="e">
        <f>'Summary - SS'!#REF!</f>
        <v>#REF!</v>
      </c>
      <c r="G42" s="50">
        <f>'Summary - SS'!E81</f>
        <v>45838</v>
      </c>
      <c r="H42" s="50" t="e">
        <f>'Summary - SS'!#REF!</f>
        <v>#REF!</v>
      </c>
      <c r="I42" s="50" t="e">
        <f>'Summary - SS'!#REF!</f>
        <v>#REF!</v>
      </c>
      <c r="J42" s="50">
        <f>'Summary - SS'!F81</f>
        <v>46203</v>
      </c>
      <c r="K42" s="50" t="e">
        <f>'Summary - SS'!#REF!</f>
        <v>#REF!</v>
      </c>
      <c r="L42" s="50" t="e">
        <f>'Summary - SS'!#REF!</f>
        <v>#REF!</v>
      </c>
      <c r="M42" s="50">
        <f>'Summary - SS'!G81</f>
        <v>46568</v>
      </c>
      <c r="N42" s="50" t="e">
        <f>'Summary - SS'!#REF!</f>
        <v>#REF!</v>
      </c>
      <c r="O42" s="50" t="e">
        <f>'Summary - SS'!#REF!</f>
        <v>#REF!</v>
      </c>
      <c r="P42" s="50">
        <f>'Summary - SS'!H81</f>
        <v>46934</v>
      </c>
      <c r="Q42" s="50" t="e">
        <f>'Summary - SS'!#REF!</f>
        <v>#REF!</v>
      </c>
      <c r="R42" s="50" t="e">
        <f>'Summary - SS'!#REF!</f>
        <v>#REF!</v>
      </c>
      <c r="S42" s="50">
        <f>'Summary - SS'!I81</f>
        <v>47299</v>
      </c>
      <c r="T42" s="50" t="e">
        <f>'Summary - SS'!#REF!</f>
        <v>#REF!</v>
      </c>
      <c r="U42" s="50" t="e">
        <f>'Summary - SS'!#REF!</f>
        <v>#REF!</v>
      </c>
      <c r="V42" s="50" t="e">
        <f>'Summary - SS'!#REF!</f>
        <v>#REF!</v>
      </c>
      <c r="W42" s="50" t="e">
        <f>'Summary - SS'!#REF!</f>
        <v>#REF!</v>
      </c>
      <c r="X42" s="50" t="e">
        <f>'Summary - SS'!#REF!</f>
        <v>#REF!</v>
      </c>
      <c r="Y42" s="50" t="e">
        <f>'Summary - SS'!#REF!</f>
        <v>#REF!</v>
      </c>
      <c r="Z42" s="50" t="e">
        <f>'Summary - SS'!#REF!</f>
        <v>#REF!</v>
      </c>
      <c r="AA42" s="50" t="e">
        <f>'Summary - SS'!#REF!</f>
        <v>#REF!</v>
      </c>
      <c r="AB42" s="50" t="e">
        <f>'Summary - SS'!#REF!</f>
        <v>#REF!</v>
      </c>
      <c r="AC42" s="50" t="e">
        <f>'Summary - SS'!#REF!</f>
        <v>#REF!</v>
      </c>
      <c r="AD42" s="50" t="e">
        <f>'Summary - SS'!#REF!</f>
        <v>#REF!</v>
      </c>
      <c r="AE42" s="50" t="e">
        <f>'Summary - SS'!#REF!</f>
        <v>#REF!</v>
      </c>
      <c r="AF42" s="50" t="e">
        <f>'Summary - SS'!#REF!</f>
        <v>#REF!</v>
      </c>
      <c r="AG42" s="50" t="e">
        <f>'Summary - SS'!#REF!</f>
        <v>#REF!</v>
      </c>
      <c r="AH42" s="50" t="e">
        <f>'Summary - SS'!#REF!</f>
        <v>#REF!</v>
      </c>
    </row>
    <row r="43" spans="1:34" ht="13.5" customHeight="1">
      <c r="A43" s="49" t="s">
        <v>220</v>
      </c>
      <c r="B43" s="49"/>
      <c r="C43" s="49"/>
      <c r="D43" s="49"/>
      <c r="E43" s="50" t="str">
        <f>$B$3</f>
        <v/>
      </c>
      <c r="F43" s="50" t="str">
        <f t="shared" ref="F43:AH43" si="2">$B$3</f>
        <v/>
      </c>
      <c r="G43" s="50" t="str">
        <f t="shared" si="2"/>
        <v/>
      </c>
      <c r="H43" s="50" t="str">
        <f t="shared" si="2"/>
        <v/>
      </c>
      <c r="I43" s="50" t="str">
        <f t="shared" si="2"/>
        <v/>
      </c>
      <c r="J43" s="50" t="str">
        <f t="shared" si="2"/>
        <v/>
      </c>
      <c r="K43" s="50" t="str">
        <f t="shared" si="2"/>
        <v/>
      </c>
      <c r="L43" s="50" t="str">
        <f t="shared" si="2"/>
        <v/>
      </c>
      <c r="M43" s="50" t="str">
        <f t="shared" si="2"/>
        <v/>
      </c>
      <c r="N43" s="50" t="str">
        <f t="shared" si="2"/>
        <v/>
      </c>
      <c r="O43" s="50" t="str">
        <f t="shared" si="2"/>
        <v/>
      </c>
      <c r="P43" s="50" t="str">
        <f t="shared" si="2"/>
        <v/>
      </c>
      <c r="Q43" s="50" t="str">
        <f t="shared" si="2"/>
        <v/>
      </c>
      <c r="R43" s="50" t="str">
        <f t="shared" si="2"/>
        <v/>
      </c>
      <c r="S43" s="50" t="str">
        <f t="shared" si="2"/>
        <v/>
      </c>
      <c r="T43" s="50" t="str">
        <f t="shared" si="2"/>
        <v/>
      </c>
      <c r="U43" s="50" t="str">
        <f t="shared" si="2"/>
        <v/>
      </c>
      <c r="V43" s="50" t="str">
        <f t="shared" si="2"/>
        <v/>
      </c>
      <c r="W43" s="50" t="str">
        <f t="shared" si="2"/>
        <v/>
      </c>
      <c r="X43" s="50" t="str">
        <f t="shared" si="2"/>
        <v/>
      </c>
      <c r="Y43" s="50" t="str">
        <f t="shared" si="2"/>
        <v/>
      </c>
      <c r="Z43" s="50" t="str">
        <f t="shared" si="2"/>
        <v/>
      </c>
      <c r="AA43" s="50" t="str">
        <f t="shared" si="2"/>
        <v/>
      </c>
      <c r="AB43" s="50" t="str">
        <f t="shared" si="2"/>
        <v/>
      </c>
      <c r="AC43" s="50" t="str">
        <f t="shared" si="2"/>
        <v/>
      </c>
      <c r="AD43" s="50" t="str">
        <f t="shared" si="2"/>
        <v/>
      </c>
      <c r="AE43" s="50" t="str">
        <f t="shared" si="2"/>
        <v/>
      </c>
      <c r="AF43" s="50" t="str">
        <f t="shared" si="2"/>
        <v/>
      </c>
      <c r="AG43" s="50" t="str">
        <f t="shared" si="2"/>
        <v/>
      </c>
      <c r="AH43" s="50" t="str">
        <f t="shared" si="2"/>
        <v/>
      </c>
    </row>
    <row r="44" spans="1:34">
      <c r="A44" s="51" t="s">
        <v>234</v>
      </c>
      <c r="B44" s="51"/>
      <c r="C44" s="51"/>
      <c r="D44" s="51"/>
      <c r="E44" s="51" t="e">
        <f>IF((AND(E40&gt;$D$5,E40&lt;=$D$6)),E40-$D$5,0)</f>
        <v>#REF!</v>
      </c>
      <c r="F44" s="51" t="e">
        <f t="shared" ref="F44:AH44" si="3">IF((AND(F40&gt;$D$5,F40&lt;=$D$6)),F40-$D$5,0)</f>
        <v>#REF!</v>
      </c>
      <c r="G44" s="51" t="e">
        <f t="shared" si="3"/>
        <v>#REF!</v>
      </c>
      <c r="H44" s="51" t="e">
        <f t="shared" si="3"/>
        <v>#REF!</v>
      </c>
      <c r="I44" s="51" t="e">
        <f t="shared" si="3"/>
        <v>#REF!</v>
      </c>
      <c r="J44" s="51" t="e">
        <f t="shared" si="3"/>
        <v>#REF!</v>
      </c>
      <c r="K44" s="51" t="e">
        <f t="shared" si="3"/>
        <v>#REF!</v>
      </c>
      <c r="L44" s="51" t="e">
        <f t="shared" si="3"/>
        <v>#REF!</v>
      </c>
      <c r="M44" s="51" t="e">
        <f t="shared" si="3"/>
        <v>#REF!</v>
      </c>
      <c r="N44" s="51" t="e">
        <f t="shared" si="3"/>
        <v>#REF!</v>
      </c>
      <c r="O44" s="51" t="e">
        <f t="shared" si="3"/>
        <v>#REF!</v>
      </c>
      <c r="P44" s="51" t="e">
        <f t="shared" si="3"/>
        <v>#REF!</v>
      </c>
      <c r="Q44" s="51" t="e">
        <f t="shared" si="3"/>
        <v>#REF!</v>
      </c>
      <c r="R44" s="51" t="e">
        <f t="shared" si="3"/>
        <v>#REF!</v>
      </c>
      <c r="S44" s="51" t="e">
        <f t="shared" si="3"/>
        <v>#REF!</v>
      </c>
      <c r="T44" s="51" t="e">
        <f t="shared" si="3"/>
        <v>#REF!</v>
      </c>
      <c r="U44" s="51" t="e">
        <f t="shared" si="3"/>
        <v>#REF!</v>
      </c>
      <c r="V44" s="51" t="e">
        <f t="shared" si="3"/>
        <v>#REF!</v>
      </c>
      <c r="W44" s="51" t="e">
        <f t="shared" si="3"/>
        <v>#REF!</v>
      </c>
      <c r="X44" s="51" t="e">
        <f t="shared" si="3"/>
        <v>#REF!</v>
      </c>
      <c r="Y44" s="51" t="e">
        <f t="shared" si="3"/>
        <v>#REF!</v>
      </c>
      <c r="Z44" s="51" t="e">
        <f t="shared" si="3"/>
        <v>#REF!</v>
      </c>
      <c r="AA44" s="51" t="e">
        <f t="shared" si="3"/>
        <v>#REF!</v>
      </c>
      <c r="AB44" s="51" t="e">
        <f t="shared" si="3"/>
        <v>#REF!</v>
      </c>
      <c r="AC44" s="51" t="e">
        <f t="shared" si="3"/>
        <v>#REF!</v>
      </c>
      <c r="AD44" s="51" t="e">
        <f t="shared" si="3"/>
        <v>#REF!</v>
      </c>
      <c r="AE44" s="51" t="e">
        <f t="shared" si="3"/>
        <v>#REF!</v>
      </c>
      <c r="AF44" s="51" t="e">
        <f t="shared" si="3"/>
        <v>#REF!</v>
      </c>
      <c r="AG44" s="51" t="e">
        <f t="shared" si="3"/>
        <v>#REF!</v>
      </c>
      <c r="AH44" s="51" t="e">
        <f t="shared" si="3"/>
        <v>#REF!</v>
      </c>
    </row>
    <row r="45" spans="1:34" s="52" customFormat="1">
      <c r="A45" s="50" t="s">
        <v>255</v>
      </c>
      <c r="B45" s="50"/>
      <c r="C45" s="50"/>
      <c r="D45" s="50"/>
      <c r="E45" s="50" t="str">
        <f>IF($A24="HUD ESG Award Date",LOOKUP(E41,'Dropdown Lists'!$P$1:$P$31,'Dropdown Lists'!$S$1:$S$31),"")</f>
        <v/>
      </c>
      <c r="F45" s="50" t="str">
        <f>IF($A24="HUD ESG Award Date",LOOKUP(F41,'Dropdown Lists'!$P$1:$P$31,'Dropdown Lists'!$S$1:$S$31),"")</f>
        <v/>
      </c>
      <c r="G45" s="50" t="str">
        <f>IF($A24="HUD ESG Award Date",LOOKUP(G41,'Dropdown Lists'!$P$1:$P$31,'Dropdown Lists'!$S$1:$S$31),"")</f>
        <v/>
      </c>
      <c r="H45" s="50" t="str">
        <f>IF($A24="HUD ESG Award Date",LOOKUP(H41,'Dropdown Lists'!$P$1:$P$31,'Dropdown Lists'!$S$1:$S$31),"")</f>
        <v/>
      </c>
      <c r="I45" s="50" t="str">
        <f>IF($A24="HUD ESG Award Date",LOOKUP(I41,'Dropdown Lists'!$P$1:$P$31,'Dropdown Lists'!$S$1:$S$31),"")</f>
        <v/>
      </c>
      <c r="J45" s="50" t="str">
        <f>IF($A24="HUD ESG Award Date",LOOKUP(J41,'Dropdown Lists'!$P$1:$P$31,'Dropdown Lists'!$S$1:$S$31),"")</f>
        <v/>
      </c>
      <c r="K45" s="50" t="str">
        <f>IF($A24="HUD ESG Award Date",LOOKUP(K41,'Dropdown Lists'!$P$1:$P$31,'Dropdown Lists'!$S$1:$S$31),"")</f>
        <v/>
      </c>
      <c r="L45" s="50" t="str">
        <f>IF($A24="HUD ESG Award Date",LOOKUP(L41,'Dropdown Lists'!$P$1:$P$31,'Dropdown Lists'!$S$1:$S$31),"")</f>
        <v/>
      </c>
      <c r="M45" s="50" t="str">
        <f>IF($A24="HUD ESG Award Date",LOOKUP(M41,'Dropdown Lists'!$P$1:$P$31,'Dropdown Lists'!$S$1:$S$31),"")</f>
        <v/>
      </c>
      <c r="N45" s="50" t="str">
        <f>IF($A24="HUD ESG Award Date",LOOKUP(N41,'Dropdown Lists'!$P$1:$P$31,'Dropdown Lists'!$S$1:$S$31),"")</f>
        <v/>
      </c>
      <c r="O45" s="50" t="str">
        <f>IF($A24="HUD ESG Award Date",LOOKUP(O41,'Dropdown Lists'!$P$1:$P$31,'Dropdown Lists'!$S$1:$S$31),"")</f>
        <v/>
      </c>
      <c r="P45" s="50" t="str">
        <f>IF($A24="HUD ESG Award Date",LOOKUP(P41,'Dropdown Lists'!$P$1:$P$31,'Dropdown Lists'!$S$1:$S$31),"")</f>
        <v/>
      </c>
      <c r="Q45" s="50" t="str">
        <f>IF($A24="HUD ESG Award Date",LOOKUP(Q41,'Dropdown Lists'!$P$1:$P$31,'Dropdown Lists'!$S$1:$S$31),"")</f>
        <v/>
      </c>
      <c r="R45" s="50" t="str">
        <f>IF($A24="HUD ESG Award Date",LOOKUP(R41,'Dropdown Lists'!$P$1:$P$31,'Dropdown Lists'!$S$1:$S$31),"")</f>
        <v/>
      </c>
      <c r="S45" s="50" t="str">
        <f>IF($A24="HUD ESG Award Date",LOOKUP(S41,'Dropdown Lists'!$P$1:$P$31,'Dropdown Lists'!$S$1:$S$31),"")</f>
        <v/>
      </c>
      <c r="T45" s="50" t="str">
        <f>IF($A24="HUD ESG Award Date",LOOKUP(T41,'Dropdown Lists'!$P$1:$P$31,'Dropdown Lists'!$S$1:$S$31),"")</f>
        <v/>
      </c>
      <c r="U45" s="50" t="str">
        <f>IF($A24="HUD ESG Award Date",LOOKUP(U41,'Dropdown Lists'!$P$1:$P$31,'Dropdown Lists'!$S$1:$S$31),"")</f>
        <v/>
      </c>
      <c r="V45" s="50" t="str">
        <f>IF($A24="HUD ESG Award Date",LOOKUP(V41,'Dropdown Lists'!$P$1:$P$31,'Dropdown Lists'!$S$1:$S$31),"")</f>
        <v/>
      </c>
      <c r="W45" s="50" t="str">
        <f>IF($A24="HUD ESG Award Date",LOOKUP(W41,'Dropdown Lists'!$P$1:$P$31,'Dropdown Lists'!$S$1:$S$31),"")</f>
        <v/>
      </c>
      <c r="X45" s="50" t="str">
        <f>IF($A24="HUD ESG Award Date",LOOKUP(X41,'Dropdown Lists'!$P$1:$P$31,'Dropdown Lists'!$S$1:$S$31),"")</f>
        <v/>
      </c>
      <c r="Y45" s="50" t="str">
        <f>IF($A24="HUD ESG Award Date",LOOKUP(Y41,'Dropdown Lists'!$P$1:$P$31,'Dropdown Lists'!$S$1:$S$31),"")</f>
        <v/>
      </c>
      <c r="Z45" s="50" t="str">
        <f>IF($A24="HUD ESG Award Date",LOOKUP(Z41,'Dropdown Lists'!$P$1:$P$31,'Dropdown Lists'!$S$1:$S$31),"")</f>
        <v/>
      </c>
      <c r="AA45" s="50" t="str">
        <f>IF($A24="HUD ESG Award Date",LOOKUP(AA41,'Dropdown Lists'!$P$1:$P$31,'Dropdown Lists'!$S$1:$S$31),"")</f>
        <v/>
      </c>
      <c r="AB45" s="50" t="str">
        <f>IF($A24="HUD ESG Award Date",LOOKUP(AB41,'Dropdown Lists'!$P$1:$P$31,'Dropdown Lists'!$S$1:$S$31),"")</f>
        <v/>
      </c>
      <c r="AC45" s="50" t="str">
        <f>IF($A24="HUD ESG Award Date",LOOKUP(AC41,'Dropdown Lists'!$P$1:$P$31,'Dropdown Lists'!$S$1:$S$31),"")</f>
        <v/>
      </c>
      <c r="AD45" s="50" t="str">
        <f>IF($A24="HUD ESG Award Date",LOOKUP(AD41,'Dropdown Lists'!$P$1:$P$31,'Dropdown Lists'!$S$1:$S$31),"")</f>
        <v/>
      </c>
      <c r="AE45" s="50" t="str">
        <f>IF($A24="HUD ESG Award Date",LOOKUP(AE41,'Dropdown Lists'!$P$1:$P$31,'Dropdown Lists'!$S$1:$S$31),"")</f>
        <v/>
      </c>
      <c r="AF45" s="50" t="str">
        <f>IF($A24="HUD ESG Award Date",LOOKUP(AF41,'Dropdown Lists'!$P$1:$P$31,'Dropdown Lists'!$S$1:$S$31),"")</f>
        <v/>
      </c>
      <c r="AG45" s="50" t="str">
        <f>IF($A24="HUD ESG Award Date",LOOKUP(AG41,'Dropdown Lists'!$P$1:$P$31,'Dropdown Lists'!$S$1:$S$31),"")</f>
        <v/>
      </c>
      <c r="AH45" s="50" t="str">
        <f>IF($A24="HUD ESG Award Date",LOOKUP(AH41,'Dropdown Lists'!$P$1:$P$31,'Dropdown Lists'!$S$1:$S$31),"")</f>
        <v/>
      </c>
    </row>
    <row r="46" spans="1:34">
      <c r="A46" s="49" t="s">
        <v>256</v>
      </c>
      <c r="B46" s="49"/>
      <c r="C46" s="49"/>
      <c r="D46" s="49"/>
      <c r="E46" s="49" t="str">
        <f>IF($A23="HUD ESG Award Number",LOOKUP(E41,'Dropdown Lists'!$P$1:$P$31,'Dropdown Lists'!$R$1:$R$31),"")</f>
        <v/>
      </c>
      <c r="F46" s="49" t="str">
        <f>IF($A23="HUD ESG Award Number",LOOKUP(F41,'Dropdown Lists'!$P$1:$P$31,'Dropdown Lists'!$R$1:$R$31),"")</f>
        <v/>
      </c>
      <c r="G46" s="49" t="str">
        <f>IF($A23="HUD ESG Award Number",LOOKUP(G41,'Dropdown Lists'!$P$1:$P$31,'Dropdown Lists'!$R$1:$R$31),"")</f>
        <v/>
      </c>
      <c r="H46" s="49" t="str">
        <f>IF($A23="HUD ESG Award Number",LOOKUP(H41,'Dropdown Lists'!$P$1:$P$31,'Dropdown Lists'!$R$1:$R$31),"")</f>
        <v/>
      </c>
      <c r="I46" s="49" t="str">
        <f>IF($A23="HUD ESG Award Number",LOOKUP(I41,'Dropdown Lists'!$P$1:$P$31,'Dropdown Lists'!$R$1:$R$31),"")</f>
        <v/>
      </c>
      <c r="J46" s="49" t="str">
        <f>IF($A23="HUD ESG Award Number",LOOKUP(J41,'Dropdown Lists'!$P$1:$P$31,'Dropdown Lists'!$R$1:$R$31),"")</f>
        <v/>
      </c>
      <c r="K46" s="49" t="str">
        <f>IF($A23="HUD ESG Award Number",LOOKUP(K41,'Dropdown Lists'!$P$1:$P$31,'Dropdown Lists'!$R$1:$R$31),"")</f>
        <v/>
      </c>
      <c r="L46" s="49" t="str">
        <f>IF($A23="HUD ESG Award Number",LOOKUP(L41,'Dropdown Lists'!$P$1:$P$31,'Dropdown Lists'!$R$1:$R$31),"")</f>
        <v/>
      </c>
      <c r="M46" s="49" t="str">
        <f>IF($A23="HUD ESG Award Number",LOOKUP(M41,'Dropdown Lists'!$P$1:$P$31,'Dropdown Lists'!$R$1:$R$31),"")</f>
        <v/>
      </c>
      <c r="N46" s="49" t="str">
        <f>IF($A23="HUD ESG Award Number",LOOKUP(N41,'Dropdown Lists'!$P$1:$P$31,'Dropdown Lists'!$R$1:$R$31),"")</f>
        <v/>
      </c>
      <c r="O46" s="49" t="str">
        <f>IF($A23="HUD ESG Award Number",LOOKUP(O41,'Dropdown Lists'!$P$1:$P$31,'Dropdown Lists'!$R$1:$R$31),"")</f>
        <v/>
      </c>
      <c r="P46" s="49" t="str">
        <f>IF($A23="HUD ESG Award Number",LOOKUP(P41,'Dropdown Lists'!$P$1:$P$31,'Dropdown Lists'!$R$1:$R$31),"")</f>
        <v/>
      </c>
      <c r="Q46" s="49" t="str">
        <f>IF($A23="HUD ESG Award Number",LOOKUP(Q41,'Dropdown Lists'!$P$1:$P$31,'Dropdown Lists'!$R$1:$R$31),"")</f>
        <v/>
      </c>
      <c r="R46" s="49" t="str">
        <f>IF($A23="HUD ESG Award Number",LOOKUP(R41,'Dropdown Lists'!$P$1:$P$31,'Dropdown Lists'!$R$1:$R$31),"")</f>
        <v/>
      </c>
      <c r="S46" s="49" t="str">
        <f>IF($A23="HUD ESG Award Number",LOOKUP(S41,'Dropdown Lists'!$P$1:$P$31,'Dropdown Lists'!$R$1:$R$31),"")</f>
        <v/>
      </c>
      <c r="T46" s="49" t="str">
        <f>IF($A23="HUD ESG Award Number",LOOKUP(T41,'Dropdown Lists'!$P$1:$P$31,'Dropdown Lists'!$R$1:$R$31),"")</f>
        <v/>
      </c>
      <c r="U46" s="49" t="str">
        <f>IF($A23="HUD ESG Award Number",LOOKUP(U41,'Dropdown Lists'!$P$1:$P$31,'Dropdown Lists'!$R$1:$R$31),"")</f>
        <v/>
      </c>
      <c r="V46" s="49" t="str">
        <f>IF($A23="HUD ESG Award Number",LOOKUP(V41,'Dropdown Lists'!$P$1:$P$31,'Dropdown Lists'!$R$1:$R$31),"")</f>
        <v/>
      </c>
      <c r="W46" s="49" t="str">
        <f>IF($A23="HUD ESG Award Number",LOOKUP(W41,'Dropdown Lists'!$P$1:$P$31,'Dropdown Lists'!$R$1:$R$31),"")</f>
        <v/>
      </c>
      <c r="X46" s="49" t="str">
        <f>IF($A23="HUD ESG Award Number",LOOKUP(X41,'Dropdown Lists'!$P$1:$P$31,'Dropdown Lists'!$R$1:$R$31),"")</f>
        <v/>
      </c>
      <c r="Y46" s="49" t="str">
        <f>IF($A23="HUD ESG Award Number",LOOKUP(Y41,'Dropdown Lists'!$P$1:$P$31,'Dropdown Lists'!$R$1:$R$31),"")</f>
        <v/>
      </c>
      <c r="Z46" s="49" t="str">
        <f>IF($A23="HUD ESG Award Number",LOOKUP(Z41,'Dropdown Lists'!$P$1:$P$31,'Dropdown Lists'!$R$1:$R$31),"")</f>
        <v/>
      </c>
      <c r="AA46" s="49" t="str">
        <f>IF($A23="HUD ESG Award Number",LOOKUP(AA41,'Dropdown Lists'!$P$1:$P$31,'Dropdown Lists'!$R$1:$R$31),"")</f>
        <v/>
      </c>
      <c r="AB46" s="49" t="str">
        <f>IF($A23="HUD ESG Award Number",LOOKUP(AB41,'Dropdown Lists'!$P$1:$P$31,'Dropdown Lists'!$R$1:$R$31),"")</f>
        <v/>
      </c>
      <c r="AC46" s="49" t="str">
        <f>IF($A23="HUD ESG Award Number",LOOKUP(AC41,'Dropdown Lists'!$P$1:$P$31,'Dropdown Lists'!$R$1:$R$31),"")</f>
        <v/>
      </c>
      <c r="AD46" s="49" t="str">
        <f>IF($A23="HUD ESG Award Number",LOOKUP(AD41,'Dropdown Lists'!$P$1:$P$31,'Dropdown Lists'!$R$1:$R$31),"")</f>
        <v/>
      </c>
      <c r="AE46" s="49" t="str">
        <f>IF($A23="HUD ESG Award Number",LOOKUP(AE41,'Dropdown Lists'!$P$1:$P$31,'Dropdown Lists'!$R$1:$R$31),"")</f>
        <v/>
      </c>
      <c r="AF46" s="49" t="str">
        <f>IF($A23="HUD ESG Award Number",LOOKUP(AF41,'Dropdown Lists'!$P$1:$P$31,'Dropdown Lists'!$R$1:$R$31),"")</f>
        <v/>
      </c>
      <c r="AG46" s="49" t="str">
        <f>IF($A23="HUD ESG Award Number",LOOKUP(AG41,'Dropdown Lists'!$P$1:$P$31,'Dropdown Lists'!$R$1:$R$31),"")</f>
        <v/>
      </c>
      <c r="AH46" s="49" t="str">
        <f>IF($A23="HUD ESG Award Number",LOOKUP(AH41,'Dropdown Lists'!$P$1:$P$31,'Dropdown Lists'!$R$1:$R$31),"")</f>
        <v/>
      </c>
    </row>
  </sheetData>
  <sheetProtection formatCells="0" formatColumns="0" formatRows="0" insertHyperlinks="0" sort="0" autoFilter="0" pivotTables="0"/>
  <mergeCells count="133">
    <mergeCell ref="B8:D8"/>
    <mergeCell ref="Z18:AB18"/>
    <mergeCell ref="Z23:AB23"/>
    <mergeCell ref="Z24:AB24"/>
    <mergeCell ref="Z25:AB25"/>
    <mergeCell ref="W18:Y18"/>
    <mergeCell ref="W23:Y23"/>
    <mergeCell ref="W24:Y24"/>
    <mergeCell ref="W25:Y25"/>
    <mergeCell ref="W13:Y13"/>
    <mergeCell ref="W14:Y14"/>
    <mergeCell ref="W15:Y15"/>
    <mergeCell ref="W16:Y16"/>
    <mergeCell ref="W17:Y17"/>
    <mergeCell ref="Q16:S16"/>
    <mergeCell ref="T17:V17"/>
    <mergeCell ref="Q17:S17"/>
    <mergeCell ref="T18:V18"/>
    <mergeCell ref="T23:V23"/>
    <mergeCell ref="T24:V24"/>
    <mergeCell ref="T25:V25"/>
    <mergeCell ref="Q18:S18"/>
    <mergeCell ref="Q23:S23"/>
    <mergeCell ref="Q24:S24"/>
    <mergeCell ref="AF18:AH18"/>
    <mergeCell ref="AF23:AH23"/>
    <mergeCell ref="AF24:AH24"/>
    <mergeCell ref="AF25:AH25"/>
    <mergeCell ref="AC18:AE18"/>
    <mergeCell ref="AC23:AE23"/>
    <mergeCell ref="Z13:AB13"/>
    <mergeCell ref="Z14:AB14"/>
    <mergeCell ref="Z15:AB15"/>
    <mergeCell ref="Z16:AB16"/>
    <mergeCell ref="Z17:AB17"/>
    <mergeCell ref="AF13:AH13"/>
    <mergeCell ref="AF14:AH14"/>
    <mergeCell ref="AF15:AH15"/>
    <mergeCell ref="AF16:AH16"/>
    <mergeCell ref="AC13:AE13"/>
    <mergeCell ref="AC14:AE14"/>
    <mergeCell ref="AC15:AE15"/>
    <mergeCell ref="AC16:AE16"/>
    <mergeCell ref="AF17:AH17"/>
    <mergeCell ref="AC17:AE17"/>
    <mergeCell ref="AC24:AE24"/>
    <mergeCell ref="AC25:AE25"/>
    <mergeCell ref="Q25:S25"/>
    <mergeCell ref="H25:J25"/>
    <mergeCell ref="E18:G18"/>
    <mergeCell ref="E23:G23"/>
    <mergeCell ref="E25:G25"/>
    <mergeCell ref="N13:P13"/>
    <mergeCell ref="N14:P14"/>
    <mergeCell ref="N15:P15"/>
    <mergeCell ref="N16:P16"/>
    <mergeCell ref="K13:M13"/>
    <mergeCell ref="K14:M14"/>
    <mergeCell ref="K15:M15"/>
    <mergeCell ref="K16:M16"/>
    <mergeCell ref="N17:P17"/>
    <mergeCell ref="N18:P18"/>
    <mergeCell ref="N23:P23"/>
    <mergeCell ref="N24:P24"/>
    <mergeCell ref="N25:P25"/>
    <mergeCell ref="K18:M18"/>
    <mergeCell ref="K23:M23"/>
    <mergeCell ref="K24:M24"/>
    <mergeCell ref="K25:M25"/>
    <mergeCell ref="K17:M17"/>
    <mergeCell ref="K21:M21"/>
    <mergeCell ref="N21:P21"/>
    <mergeCell ref="A24:D24"/>
    <mergeCell ref="A14:D14"/>
    <mergeCell ref="A15:D15"/>
    <mergeCell ref="A16:D16"/>
    <mergeCell ref="A17:D17"/>
    <mergeCell ref="A18:D18"/>
    <mergeCell ref="H17:J17"/>
    <mergeCell ref="H18:J18"/>
    <mergeCell ref="H23:J23"/>
    <mergeCell ref="H24:J24"/>
    <mergeCell ref="E21:G21"/>
    <mergeCell ref="H21:J21"/>
    <mergeCell ref="A22:D22"/>
    <mergeCell ref="B7:D7"/>
    <mergeCell ref="A25:D25"/>
    <mergeCell ref="A13:D13"/>
    <mergeCell ref="T12:V12"/>
    <mergeCell ref="W12:Y12"/>
    <mergeCell ref="Z12:AB12"/>
    <mergeCell ref="AC12:AE12"/>
    <mergeCell ref="AF12:AH12"/>
    <mergeCell ref="E12:G12"/>
    <mergeCell ref="H12:J12"/>
    <mergeCell ref="K12:M12"/>
    <mergeCell ref="N12:P12"/>
    <mergeCell ref="Q12:S12"/>
    <mergeCell ref="E14:G14"/>
    <mergeCell ref="E15:G15"/>
    <mergeCell ref="E16:G16"/>
    <mergeCell ref="E17:G17"/>
    <mergeCell ref="E13:G13"/>
    <mergeCell ref="H13:J13"/>
    <mergeCell ref="H14:J14"/>
    <mergeCell ref="H15:J15"/>
    <mergeCell ref="H16:J16"/>
    <mergeCell ref="E24:G24"/>
    <mergeCell ref="A23:D23"/>
    <mergeCell ref="A10:D10"/>
    <mergeCell ref="Q21:S21"/>
    <mergeCell ref="T21:V21"/>
    <mergeCell ref="W21:Y21"/>
    <mergeCell ref="Z21:AB21"/>
    <mergeCell ref="AC21:AE21"/>
    <mergeCell ref="AF21:AH21"/>
    <mergeCell ref="E22:G22"/>
    <mergeCell ref="H22:J22"/>
    <mergeCell ref="K22:M22"/>
    <mergeCell ref="N22:P22"/>
    <mergeCell ref="Q22:S22"/>
    <mergeCell ref="T22:V22"/>
    <mergeCell ref="W22:Y22"/>
    <mergeCell ref="Z22:AB22"/>
    <mergeCell ref="AC22:AE22"/>
    <mergeCell ref="AF22:AH22"/>
    <mergeCell ref="T13:V13"/>
    <mergeCell ref="T14:V14"/>
    <mergeCell ref="T15:V15"/>
    <mergeCell ref="T16:V16"/>
    <mergeCell ref="Q13:S13"/>
    <mergeCell ref="Q14:S14"/>
    <mergeCell ref="Q15:S15"/>
  </mergeCells>
  <conditionalFormatting sqref="A23:AH23">
    <cfRule type="expression" dxfId="543" priority="12">
      <formula>$A$23=""</formula>
    </cfRule>
  </conditionalFormatting>
  <conditionalFormatting sqref="A24:AH24">
    <cfRule type="expression" dxfId="542" priority="13">
      <formula>$A$24=""</formula>
    </cfRule>
  </conditionalFormatting>
  <conditionalFormatting sqref="B3 B5:C5 C5:C6">
    <cfRule type="containsBlanks" dxfId="541" priority="35">
      <formula>LEN(TRIM(B3))=0</formula>
    </cfRule>
  </conditionalFormatting>
  <conditionalFormatting sqref="E22:E25 H22:H25 K22:K25 N22:N25 Q22:Q25 T22:T25 W22:W25 Z22:Z25 AC22:AC25 AF22:AF25 E12:AH12 E13:E18 H13:H18 K13:K18 N13:N18 Q13:Q18 T13:T18 W13:W18 Z13:Z18 AC13:AC18 AF13:AF18 E21:AH21">
    <cfRule type="expression" dxfId="540" priority="374" stopIfTrue="1">
      <formula>E$40&gt;$D$6</formula>
    </cfRule>
  </conditionalFormatting>
  <conditionalFormatting sqref="E23:AH24">
    <cfRule type="expression" dxfId="539" priority="406">
      <formula>E$40&gt;$D$6</formula>
    </cfRule>
    <cfRule type="expression" dxfId="538" priority="407">
      <formula>E23=0</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P82"/>
  <sheetViews>
    <sheetView showGridLines="0" topLeftCell="A8" zoomScale="90" zoomScaleNormal="90" workbookViewId="0">
      <pane xSplit="4" topLeftCell="E1" activePane="topRight" state="frozen"/>
      <selection activeCell="A28" sqref="A28:D28"/>
      <selection pane="topRight" activeCell="E27" sqref="E27"/>
    </sheetView>
  </sheetViews>
  <sheetFormatPr defaultColWidth="0" defaultRowHeight="15.5" zeroHeight="1"/>
  <cols>
    <col min="1" max="1" width="24.7265625" style="33" customWidth="1"/>
    <col min="2" max="3" width="15.453125" style="33" customWidth="1"/>
    <col min="4" max="4" width="10.1796875" style="33" customWidth="1"/>
    <col min="5" max="9" width="16.54296875" style="33" customWidth="1"/>
    <col min="10" max="10" width="19.1796875" style="33" customWidth="1"/>
    <col min="11" max="11" width="14.26953125" style="33" customWidth="1"/>
    <col min="12" max="12" width="14" style="33" bestFit="1" customWidth="1"/>
    <col min="13" max="14" width="21.1796875" style="33" hidden="1" customWidth="1"/>
    <col min="15" max="15" width="14" style="33" hidden="1" customWidth="1"/>
    <col min="16" max="16" width="0" style="33" hidden="1" customWidth="1"/>
    <col min="17" max="16384" width="11.453125" style="33" hidden="1"/>
  </cols>
  <sheetData>
    <row r="1" spans="1:16" ht="16.5" customHeight="1">
      <c r="A1" s="32" t="s">
        <v>218</v>
      </c>
      <c r="B1" s="32"/>
      <c r="C1" s="32"/>
      <c r="D1" s="32"/>
    </row>
    <row r="2" spans="1:16" ht="16.5" customHeight="1">
      <c r="A2" s="32" t="s">
        <v>219</v>
      </c>
      <c r="B2" s="32"/>
      <c r="C2" s="32"/>
      <c r="D2" s="32"/>
    </row>
    <row r="3" spans="1:16">
      <c r="A3" s="34" t="s">
        <v>220</v>
      </c>
      <c r="B3" s="1003" t="str">
        <f>IF('Summary - SS'!B3&lt;&gt;"",'Summary - SS'!B3,"")</f>
        <v/>
      </c>
    </row>
    <row r="4" spans="1:16" ht="28.5" customHeight="1">
      <c r="A4" s="1322" t="s">
        <v>221</v>
      </c>
      <c r="B4" s="191" t="s">
        <v>222</v>
      </c>
      <c r="C4" s="191" t="s">
        <v>223</v>
      </c>
      <c r="D4" s="191" t="s">
        <v>224</v>
      </c>
    </row>
    <row r="5" spans="1:16">
      <c r="A5" s="1323"/>
      <c r="B5" s="817">
        <f>'Summary - SS'!B5</f>
        <v>45566</v>
      </c>
      <c r="C5" s="817">
        <f>'Summary - SS'!C5</f>
        <v>47299</v>
      </c>
      <c r="D5" s="810">
        <f>ROUNDUP(YEARFRAC(B5,C5),0)</f>
        <v>5</v>
      </c>
    </row>
    <row r="6" spans="1:16" ht="15.75" customHeight="1">
      <c r="A6" s="37" t="s">
        <v>386</v>
      </c>
      <c r="B6" s="1310" t="str">
        <f>IF('Summary - SS'!B6&lt;&gt;"",'Summary - SS'!B6,"")</f>
        <v/>
      </c>
      <c r="C6" s="1311"/>
      <c r="D6" s="1312"/>
      <c r="E6" s="36"/>
      <c r="F6" s="36"/>
      <c r="G6" s="36"/>
      <c r="H6" s="36"/>
      <c r="I6" s="36"/>
    </row>
    <row r="7" spans="1:16">
      <c r="A7" s="37" t="s">
        <v>248</v>
      </c>
      <c r="B7" s="1313" t="str">
        <f>'Summary - SS'!B7</f>
        <v>RFQ #144 TAY Site at 42 Otis</v>
      </c>
      <c r="C7" s="1301">
        <f>'Summary - SS'!C7</f>
        <v>0</v>
      </c>
      <c r="D7" s="1314">
        <f>'Summary - SS'!D7</f>
        <v>0</v>
      </c>
      <c r="E7" s="36"/>
      <c r="F7" s="36"/>
      <c r="G7" s="36"/>
      <c r="H7" s="36"/>
      <c r="I7" s="36"/>
    </row>
    <row r="8" spans="1:16" ht="70.5" customHeight="1">
      <c r="A8" s="192" t="s">
        <v>257</v>
      </c>
      <c r="B8" s="1315" t="str">
        <f>CONCATENATE(IF(ISBLANK('Summary - SS'!B8:D8),"",CONCATENATE('Summary - SS'!B8:D8,"")),IF(ISBLANK('Summary Capacity Building'!B8:D8),"",CONCATENATE(", ",'Summary Capacity Building'!B8:D8,"")),IF(ISBLANK('Summary - Start Up '!B8:D8),"",CONCATENATE(", ",'Summary - Start Up '!B8:D8,"")),IF(ISBLANK('Summary (4)'!B12:D12),"",CONCATENATE(", ",'Summary (4)'!B12:D12,"")),,IF(ISBLANK('Summary (5)'!B12:D12),"",CONCATENATE(", ",'Summary (5)'!B12:D12,"")),IF(ISBLANK('Summary (6)'!B12:D12),"",CONCATENATE(", ",'Summary (6)'!B12:D12,"")),IF(ISBLANK('Summary (7)'!B12:D12),"",CONCATENATE(", ",'Summary (7)'!B12:D12,"")),IF(ISBLANK('Summary (8)'!B12:D12),"",CONCATENATE(", ",'Summary (8)'!B12:D12,"")))</f>
        <v>Support Services, Supportive Services - Capacity Building, Start Up - Supportive Services</v>
      </c>
      <c r="C8" s="1316"/>
      <c r="D8" s="1317"/>
    </row>
    <row r="9" spans="1:16" ht="18" customHeight="1">
      <c r="A9" s="812" t="s">
        <v>421</v>
      </c>
      <c r="B9" s="1129">
        <f>J46</f>
        <v>1504800</v>
      </c>
      <c r="C9" s="1130"/>
      <c r="D9" s="1131"/>
    </row>
    <row r="10" spans="1:16" s="32" customFormat="1" ht="18.75" customHeight="1">
      <c r="A10" s="73"/>
      <c r="B10" s="73"/>
      <c r="C10" s="73"/>
      <c r="D10" s="73"/>
      <c r="E10" s="951"/>
      <c r="F10" s="951"/>
      <c r="G10" s="951"/>
      <c r="H10" s="951"/>
      <c r="I10" s="951"/>
      <c r="J10" s="952"/>
    </row>
    <row r="11" spans="1:16" s="73" customFormat="1" ht="18.75" customHeight="1">
      <c r="B11" s="1318"/>
      <c r="C11" s="1318"/>
      <c r="D11" s="1318"/>
      <c r="E11" s="911" t="str">
        <f>'Summary - SS'!E11</f>
        <v>Year 1</v>
      </c>
      <c r="F11" s="917" t="str">
        <f>'Summary - SS'!F11</f>
        <v>Year 2</v>
      </c>
      <c r="G11" s="910" t="str">
        <f>'Summary - SS'!G11</f>
        <v>Year 3</v>
      </c>
      <c r="H11" s="919" t="str">
        <f>'Summary - SS'!H11</f>
        <v>Year 4</v>
      </c>
      <c r="I11" s="923" t="str">
        <f>'Summary - SS'!I11</f>
        <v>Year 5</v>
      </c>
      <c r="J11" s="937" t="s">
        <v>259</v>
      </c>
    </row>
    <row r="12" spans="1:16" s="93" customFormat="1" ht="38.25" customHeight="1">
      <c r="A12" s="220"/>
      <c r="E12" s="912" t="str">
        <f>'Summary - SS'!E12</f>
        <v>10/1/2024 - 6/30/2025</v>
      </c>
      <c r="F12" s="918" t="str">
        <f>'Summary - SS'!F12</f>
        <v>7/1/2025 - 6/30/2026</v>
      </c>
      <c r="G12" s="815" t="str">
        <f>'Summary - SS'!G12</f>
        <v>7/1/2026 - 6/30/2027</v>
      </c>
      <c r="H12" s="920" t="str">
        <f>'Summary - SS'!H12</f>
        <v>7/1/2027 - 6/30/2028</v>
      </c>
      <c r="I12" s="82" t="str">
        <f>'Summary - SS'!I12</f>
        <v>7/1/2028 - 6/30/2029</v>
      </c>
      <c r="J12" s="936" t="str">
        <f>'Summary - SS'!J12</f>
        <v>10/1/2024 - 6/30/2029</v>
      </c>
    </row>
    <row r="13" spans="1:16" s="436" customFormat="1">
      <c r="E13" s="913" t="str">
        <f t="shared" ref="E13:I13" si="0">_xlfn.CONCAT(ROUND(YEARFRAC(E77,E78)*12,0)," Months")</f>
        <v>9 Months</v>
      </c>
      <c r="F13" s="444" t="str">
        <f t="shared" si="0"/>
        <v>12 Months</v>
      </c>
      <c r="G13" s="915" t="str">
        <f t="shared" si="0"/>
        <v>12 Months</v>
      </c>
      <c r="H13" s="921" t="str">
        <f t="shared" si="0"/>
        <v>12 Months</v>
      </c>
      <c r="I13" s="441" t="str">
        <f t="shared" si="0"/>
        <v>12 Months</v>
      </c>
      <c r="J13" s="1306"/>
    </row>
    <row r="14" spans="1:16" s="94" customFormat="1" hidden="1">
      <c r="E14" s="914" t="s">
        <v>260</v>
      </c>
      <c r="F14" s="405" t="str">
        <f>$E$14</f>
        <v>New</v>
      </c>
      <c r="G14" s="916" t="str">
        <f>$E$14</f>
        <v>New</v>
      </c>
      <c r="H14" s="922" t="str">
        <f>$E$14</f>
        <v>New</v>
      </c>
      <c r="I14" s="412" t="str">
        <f>$E$14</f>
        <v>New</v>
      </c>
      <c r="J14" s="1306"/>
      <c r="O14" s="95"/>
      <c r="P14" s="95"/>
    </row>
    <row r="15" spans="1:16">
      <c r="A15" s="1319" t="s">
        <v>261</v>
      </c>
      <c r="B15" s="1308"/>
      <c r="C15" s="1308"/>
      <c r="D15" s="1320"/>
      <c r="E15" s="616"/>
      <c r="F15" s="616"/>
      <c r="G15" s="616"/>
      <c r="H15" s="616"/>
      <c r="I15" s="616"/>
      <c r="J15" s="617"/>
    </row>
    <row r="16" spans="1:16">
      <c r="A16" s="1215" t="s">
        <v>262</v>
      </c>
      <c r="B16" s="1202"/>
      <c r="C16" s="1202"/>
      <c r="D16" s="1202"/>
      <c r="E16" s="909">
        <f>'Summary - SS'!E16+'Summary Capacity Building'!E16+'Summary - Start Up '!E16+'Summary (4)'!G23+'Summary (5)'!G23+'Summary (6)'!G23+'Summary (7)'!G23+'Summary (8)'!G23+'Summary (9)'!G23+'Summary (10)'!G23</f>
        <v>0</v>
      </c>
      <c r="F16" s="635">
        <f>'Summary - SS'!F16+'Summary Capacity Building'!F16+'Summary - Start Up '!F16+'Summary (4)'!J23+'Summary (5)'!J23+'Summary (6)'!J23+'Summary (7)'!J23+'Summary (8)'!J23+'Summary (9)'!J23+'Summary (10)'!J23</f>
        <v>0</v>
      </c>
      <c r="G16" s="909">
        <f>'Summary - SS'!G16+'Summary Capacity Building'!G16+'Summary - Start Up '!G16+'Summary (4)'!M23+'Summary (5)'!M23+'Summary (6)'!M23+'Summary (7)'!M23+'Summary (8)'!M23+'Summary (9)'!M23+'Summary (10)'!M23</f>
        <v>0</v>
      </c>
      <c r="H16" s="635">
        <f>'Summary - SS'!H16+'Summary Capacity Building'!H16+'Summary - Start Up '!H16+'Summary (4)'!P23+'Summary (5)'!P23+'Summary (6)'!P23+'Summary (7)'!P23+'Summary (8)'!P23+'Summary (9)'!P23+'Summary (10)'!P23</f>
        <v>0</v>
      </c>
      <c r="I16" s="909">
        <f>'Summary - SS'!I16+'Summary Capacity Building'!I16+'Summary - Start Up '!I16+'Summary (4)'!S23+'Summary (5)'!S23+'Summary (6)'!S23+'Summary (7)'!S23+'Summary (8)'!S23+'Summary (9)'!S23+'Summary (10)'!S23</f>
        <v>0</v>
      </c>
      <c r="J16" s="909">
        <f>SUM(E16:I16)</f>
        <v>0</v>
      </c>
    </row>
    <row r="17" spans="1:11">
      <c r="A17" s="1202" t="s">
        <v>263</v>
      </c>
      <c r="B17" s="1202"/>
      <c r="C17" s="1202"/>
      <c r="D17" s="1202"/>
      <c r="E17" s="909">
        <f>'Summary - SS'!E17+'Summary Capacity Building'!E17+'Summary - Start Up '!E17+'Summary (4)'!G24+'Summary (5)'!G24+'Summary (6)'!G24+'Summary (7)'!G24+'Summary (8)'!G24+'Summary (9)'!G24+'Summary (10)'!G24</f>
        <v>0</v>
      </c>
      <c r="F17" s="256">
        <f>'Summary - SS'!F17+'Summary Capacity Building'!F17+'Summary - Start Up '!F17+'Summary (4)'!J24+'Summary (5)'!J24+'Summary (6)'!J24+'Summary (7)'!J24+'Summary (8)'!J24+'Summary (9)'!J24+'Summary (10)'!J24</f>
        <v>0</v>
      </c>
      <c r="G17" s="909">
        <f>'Summary - SS'!G17+'Summary Capacity Building'!G17+'Summary - Start Up '!G17+'Summary (4)'!M24+'Summary (5)'!M24+'Summary (6)'!M24+'Summary (7)'!M24+'Summary (8)'!M24+'Summary (9)'!M24+'Summary (10)'!M24</f>
        <v>0</v>
      </c>
      <c r="H17" s="635">
        <f>'Summary - SS'!H17+'Summary Capacity Building'!H17+'Summary - Start Up '!H17+'Summary (4)'!P24+'Summary (5)'!P24+'Summary (6)'!P24+'Summary (7)'!P24+'Summary (8)'!P24+'Summary (9)'!P24+'Summary (10)'!P24</f>
        <v>0</v>
      </c>
      <c r="I17" s="909">
        <f>'Summary - SS'!I17+'Summary Capacity Building'!I17+'Summary - Start Up '!I17+'Summary (4)'!S24+'Summary (5)'!S24+'Summary (6)'!S24+'Summary (7)'!S24+'Summary (8)'!S24+'Summary (9)'!S24+'Summary (10)'!S24</f>
        <v>0</v>
      </c>
      <c r="J17" s="909">
        <f t="shared" ref="J17:J24" si="1">SUM(E17:I17)</f>
        <v>0</v>
      </c>
    </row>
    <row r="18" spans="1:11">
      <c r="A18" s="1202" t="s">
        <v>264</v>
      </c>
      <c r="B18" s="1202"/>
      <c r="C18" s="1202"/>
      <c r="D18" s="1202"/>
      <c r="E18" s="909">
        <f>'Summary - SS'!E18+'Summary Capacity Building'!E18+'Summary - Start Up '!E18+'Summary (4)'!G25+'Summary (5)'!G25+'Summary (6)'!G25+'Summary (7)'!G25+'Summary (8)'!G25+'Summary (9)'!G25+'Summary (10)'!G25</f>
        <v>0</v>
      </c>
      <c r="F18" s="256">
        <f>'Summary - SS'!F18+'Summary Capacity Building'!F18+'Summary - Start Up '!F18+'Summary (4)'!J25+'Summary (5)'!J25+'Summary (6)'!J25+'Summary (7)'!J25+'Summary (8)'!J25+'Summary (9)'!J25+'Summary (10)'!J25</f>
        <v>0</v>
      </c>
      <c r="G18" s="909">
        <f>'Summary - SS'!G18+'Summary Capacity Building'!G18+'Summary - Start Up '!G18+'Summary (4)'!M25+'Summary (5)'!M25+'Summary (6)'!M25+'Summary (7)'!M25+'Summary (8)'!M25+'Summary (9)'!M25+'Summary (10)'!M25</f>
        <v>0</v>
      </c>
      <c r="H18" s="635">
        <f>'Summary - SS'!H18+'Summary Capacity Building'!H18+'Summary - Start Up '!H18+'Summary (4)'!P25+'Summary (5)'!P25+'Summary (6)'!P25+'Summary (7)'!P25+'Summary (8)'!P25+'Summary (9)'!P25+'Summary (10)'!P25</f>
        <v>0</v>
      </c>
      <c r="I18" s="909">
        <f>'Summary - SS'!I18+'Summary Capacity Building'!I18+'Summary - Start Up '!I18+'Summary (4)'!S25+'Summary (5)'!S25+'Summary (6)'!S25+'Summary (7)'!S25+'Summary (8)'!S25+'Summary (9)'!S25+'Summary (10)'!S25</f>
        <v>0</v>
      </c>
      <c r="J18" s="909">
        <f t="shared" si="1"/>
        <v>0</v>
      </c>
      <c r="K18" s="41"/>
    </row>
    <row r="19" spans="1:11" s="42" customFormat="1" hidden="1">
      <c r="A19" s="1321" t="s">
        <v>265</v>
      </c>
      <c r="B19" s="1321"/>
      <c r="C19" s="1321"/>
      <c r="D19" s="1321"/>
      <c r="E19" s="924"/>
      <c r="F19" s="121"/>
      <c r="G19" s="924"/>
      <c r="H19" s="121"/>
      <c r="I19" s="924"/>
      <c r="J19" s="928"/>
    </row>
    <row r="20" spans="1:11">
      <c r="A20" s="1202" t="s">
        <v>266</v>
      </c>
      <c r="B20" s="1202"/>
      <c r="C20" s="1202"/>
      <c r="D20" s="1202"/>
      <c r="E20" s="925">
        <f>'Summary - SS'!E20+'Summary Capacity Building'!E20+'Summary - Start Up '!E20+'Summary (4)'!G27+'Summary (5)'!G27+'Summary (6)'!G27+'Summary (7)'!G27+'Summary (8)'!G27+'Summary (9)'!G27+'Summary (10)'!G27</f>
        <v>0</v>
      </c>
      <c r="F20" s="925">
        <f>'Summary - SS'!F20+'Summary Capacity Building'!F20+'Summary - Start Up '!F20+'Summary (4)'!H27+'Summary (5)'!H27+'Summary (6)'!H27+'Summary (7)'!H27+'Summary (8)'!H27+'Summary (9)'!H27+'Summary (10)'!H27</f>
        <v>0</v>
      </c>
      <c r="G20" s="925">
        <f>'Summary - SS'!G20+'Summary Capacity Building'!G20+'Summary - Start Up '!G20+'Summary (4)'!M27+'Summary (5)'!M27+'Summary (6)'!M27+'Summary (7)'!M27+'Summary (8)'!M27+'Summary (9)'!M27+'Summary (10)'!M27</f>
        <v>0</v>
      </c>
      <c r="H20" s="270">
        <f>'Summary - SS'!H20+'Summary Capacity Building'!H20+'Summary - Start Up '!H20+'Summary (4)'!P27+'Summary (5)'!P27+'Summary (6)'!P27+'Summary (7)'!P27+'Summary (8)'!P27+'Summary (9)'!P27+'Summary (10)'!P27</f>
        <v>0</v>
      </c>
      <c r="I20" s="925">
        <f>'Summary - SS'!I20+'Summary Capacity Building'!I20+'Summary - Start Up '!I20+'Summary (4)'!S27+'Summary (5)'!S27+'Summary (6)'!S27+'Summary (7)'!S27+'Summary (8)'!S27+'Summary (9)'!S27+'Summary (10)'!S27</f>
        <v>0</v>
      </c>
      <c r="J20" s="909">
        <f t="shared" si="1"/>
        <v>0</v>
      </c>
    </row>
    <row r="21" spans="1:11">
      <c r="A21" s="1202" t="s">
        <v>267</v>
      </c>
      <c r="B21" s="1202"/>
      <c r="C21" s="1202"/>
      <c r="D21" s="1202"/>
      <c r="E21" s="925">
        <f>'Summary - SS'!E21+'Summary Capacity Building'!E21+'Summary - Start Up '!E21+'Summary (4)'!G28+'Summary (5)'!G28+'Summary (6)'!G28+'Summary (7)'!G28+'Summary (8)'!G28+'Summary (9)'!G28+'Summary (10)'!G28</f>
        <v>0</v>
      </c>
      <c r="F21" s="925">
        <f>'Summary - SS'!F21+'Summary Capacity Building'!F21+'Summary - Start Up '!F21+'Summary (4)'!H28+'Summary (5)'!H28+'Summary (6)'!H28+'Summary (7)'!H28+'Summary (8)'!H28+'Summary (9)'!H28+'Summary (10)'!H28</f>
        <v>0</v>
      </c>
      <c r="G21" s="925">
        <f>'Summary - SS'!G21+'Summary Capacity Building'!G21+'Summary - Start Up '!G21+'Summary (4)'!M28+'Summary (5)'!M28+'Summary (6)'!M28+'Summary (7)'!M28+'Summary (8)'!M28+'Summary (9)'!M28+'Summary (10)'!M28</f>
        <v>0</v>
      </c>
      <c r="H21" s="270">
        <f>'Summary - SS'!H21+'Summary Capacity Building'!H21+'Summary - Start Up '!H21+'Summary (4)'!P28+'Summary (5)'!P28+'Summary (6)'!P28+'Summary (7)'!P28+'Summary (8)'!P28+'Summary (9)'!P28+'Summary (10)'!P28</f>
        <v>0</v>
      </c>
      <c r="I21" s="925">
        <f>'Summary - SS'!I21+'Summary Capacity Building'!I21+'Summary - Start Up '!I21+'Summary (4)'!S28+'Summary (5)'!S28+'Summary (6)'!S28+'Summary (7)'!S28+'Summary (8)'!S28+'Summary (9)'!S28+'Summary (10)'!S28</f>
        <v>0</v>
      </c>
      <c r="J21" s="909">
        <f t="shared" si="1"/>
        <v>0</v>
      </c>
    </row>
    <row r="22" spans="1:11">
      <c r="A22" s="1202" t="s">
        <v>268</v>
      </c>
      <c r="B22" s="1202"/>
      <c r="C22" s="1202"/>
      <c r="D22" s="1202"/>
      <c r="E22" s="925">
        <f>'Summary - SS'!E22+'Summary Capacity Building'!E22+'Summary - Start Up '!E22+'Summary (4)'!G29+'Summary (5)'!G29+'Summary (6)'!G29+'Summary (7)'!G29+'Summary (8)'!G29+'Summary (9)'!G29+'Summary (10)'!G29</f>
        <v>0</v>
      </c>
      <c r="F22" s="925">
        <f>'Summary - SS'!F22+'Summary Capacity Building'!F22+'Summary - Start Up '!F22+'Summary (4)'!H29+'Summary (5)'!H29+'Summary (6)'!H29+'Summary (7)'!H29+'Summary (8)'!H29+'Summary (9)'!H29+'Summary (10)'!H29</f>
        <v>0</v>
      </c>
      <c r="G22" s="925">
        <f>'Summary - SS'!G22+'Summary Capacity Building'!G22+'Summary - Start Up '!G22+'Summary (4)'!M29+'Summary (5)'!M29+'Summary (6)'!M29+'Summary (7)'!M29+'Summary (8)'!M29+'Summary (9)'!M29+'Summary (10)'!M29</f>
        <v>0</v>
      </c>
      <c r="H22" s="270">
        <f>'Summary - SS'!H22+'Summary Capacity Building'!H22+'Summary - Start Up '!H22+'Summary (4)'!P29+'Summary (5)'!P29+'Summary (6)'!P29+'Summary (7)'!P29+'Summary (8)'!P29+'Summary (9)'!P29+'Summary (10)'!P29</f>
        <v>0</v>
      </c>
      <c r="I22" s="925">
        <f>'Summary - SS'!I22+'Summary Capacity Building'!I22+'Summary - Start Up '!I22+'Summary (4)'!S29+'Summary (5)'!S29+'Summary (6)'!S29+'Summary (7)'!S29+'Summary (8)'!S29+'Summary (9)'!S29+'Summary (10)'!S29</f>
        <v>0</v>
      </c>
      <c r="J22" s="909">
        <f t="shared" si="1"/>
        <v>0</v>
      </c>
    </row>
    <row r="23" spans="1:11" hidden="1">
      <c r="A23" s="1202" t="s">
        <v>269</v>
      </c>
      <c r="B23" s="1202"/>
      <c r="C23" s="1202"/>
      <c r="D23" s="1202"/>
      <c r="E23" s="926">
        <f>'Summary - SS'!E23+'Summary Capacity Building'!E23+'Summary - Start Up '!E23+'Summary (4)'!G30+'Summary (5)'!G30+'Summary (6)'!G30+'Summary (7)'!G30+'Summary (8)'!G30+'Summary (9)'!G30+'Summary (10)'!G30</f>
        <v>0</v>
      </c>
      <c r="F23" s="122">
        <f>'Summary - SS'!F23+'Summary Capacity Building'!F23+'Summary - Start Up '!F23+'Summary (4)'!J30+'Summary (5)'!J30+'Summary (6)'!J30+'Summary (7)'!J30+'Summary (8)'!J30+'Summary (9)'!J30+'Summary (10)'!J30</f>
        <v>0</v>
      </c>
      <c r="G23" s="926">
        <f>'Summary - SS'!G23+'Summary Capacity Building'!G23+'Summary - Start Up '!G23+'Summary (4)'!M30+'Summary (5)'!M30+'Summary (6)'!M30+'Summary (7)'!M30+'Summary (8)'!M30+'Summary (9)'!M30+'Summary (10)'!M30</f>
        <v>0</v>
      </c>
      <c r="H23" s="122">
        <f>'Summary - SS'!H23+'Summary Capacity Building'!H23+'Summary - Start Up '!H23+'Summary (4)'!P30+'Summary (5)'!P30+'Summary (6)'!P30+'Summary (7)'!P30+'Summary (8)'!P30+'Summary (9)'!P30+'Summary (10)'!P30</f>
        <v>0</v>
      </c>
      <c r="I23" s="122">
        <f>'Summary - SS'!I23+'Summary Capacity Building'!I23+'Summary - Start Up '!I23+'Summary (4)'!Q30+'Summary (5)'!Q30+'Summary (6)'!Q30+'Summary (7)'!Q30+'Summary (8)'!Q30+'Summary (9)'!Q30+'Summary (10)'!Q30</f>
        <v>0</v>
      </c>
      <c r="J23" s="909">
        <f t="shared" si="1"/>
        <v>0</v>
      </c>
    </row>
    <row r="24" spans="1:11" s="32" customFormat="1">
      <c r="A24" s="1307" t="s">
        <v>270</v>
      </c>
      <c r="B24" s="1307"/>
      <c r="C24" s="1307"/>
      <c r="D24" s="1307"/>
      <c r="E24" s="276">
        <f t="shared" ref="E24:I24" si="2">SUM(E18+E20+E21+E22+E23)</f>
        <v>0</v>
      </c>
      <c r="F24" s="927">
        <f t="shared" si="2"/>
        <v>0</v>
      </c>
      <c r="G24" s="276">
        <f t="shared" si="2"/>
        <v>0</v>
      </c>
      <c r="H24" s="927">
        <f t="shared" si="2"/>
        <v>0</v>
      </c>
      <c r="I24" s="276">
        <f t="shared" si="2"/>
        <v>0</v>
      </c>
      <c r="J24" s="255">
        <f t="shared" si="1"/>
        <v>0</v>
      </c>
      <c r="K24" s="183"/>
    </row>
    <row r="25" spans="1:11" s="32" customFormat="1">
      <c r="A25" s="1307"/>
      <c r="B25" s="1307"/>
      <c r="C25" s="1307"/>
      <c r="D25" s="1307"/>
      <c r="E25" s="616"/>
      <c r="F25" s="616"/>
      <c r="G25" s="616"/>
      <c r="H25" s="616"/>
      <c r="I25" s="616"/>
      <c r="J25" s="617"/>
      <c r="K25" s="183"/>
    </row>
    <row r="26" spans="1:11">
      <c r="A26" s="1308" t="s">
        <v>271</v>
      </c>
      <c r="B26" s="1309"/>
      <c r="C26" s="1309"/>
      <c r="D26" s="1309"/>
      <c r="E26" s="425"/>
      <c r="F26" s="425"/>
      <c r="G26" s="425"/>
      <c r="H26" s="425"/>
      <c r="I26" s="425"/>
      <c r="J26" s="425"/>
    </row>
    <row r="27" spans="1:11">
      <c r="A27" s="1325" t="str">
        <f>IF('Summary - SS'!A27:D27&lt;&gt;"",'Summary - SS'!A27:D27,"")</f>
        <v>Prop C</v>
      </c>
      <c r="B27" s="1324"/>
      <c r="C27" s="1324"/>
      <c r="D27" s="1324"/>
      <c r="E27" s="929">
        <f>'Summary - SS'!E27+'Summary Capacity Building'!E27+'Summary - Start Up '!E27+'Summary (4)'!G34+'Summary (5)'!G34+'Summary (6)'!G34+'Summary (7)'!G34+'Summary (8)'!G34+'Summary (9)'!G34+'Summary (10)'!G34</f>
        <v>237600</v>
      </c>
      <c r="F27" s="930">
        <f>'Summary - SS'!F27+'Summary Capacity Building'!F27+'Summary - Start Up '!F27+'Summary (4)'!J34+'Summary (5)'!J34+'Summary (6)'!J34+'Summary (7)'!J34+'Summary (8)'!J34+'Summary (9)'!J34+'Summary (10)'!J34</f>
        <v>316800</v>
      </c>
      <c r="G27" s="930">
        <f>'Summary - SS'!G27+'Summary Capacity Building'!G27+'Summary - Start Up '!G27+'Summary (4)'!K34+'Summary (5)'!K34+'Summary (6)'!K34+'Summary (7)'!K34+'Summary (8)'!K34+'Summary (9)'!K34+'Summary (10)'!K34</f>
        <v>316800</v>
      </c>
      <c r="H27" s="930">
        <f>'Summary - SS'!H27+'Summary Capacity Building'!H27+'Summary - Start Up '!H27+'Summary (4)'!L34+'Summary (5)'!L34+'Summary (6)'!L34+'Summary (7)'!L34+'Summary (8)'!L34+'Summary (9)'!L34+'Summary (10)'!L34</f>
        <v>316800</v>
      </c>
      <c r="I27" s="930">
        <f>'Summary - SS'!I27+'Summary Capacity Building'!I27+'Summary - Start Up '!I27+'Summary (4)'!M34+'Summary (5)'!M34+'Summary (6)'!M34+'Summary (7)'!M34+'Summary (8)'!M34+'Summary (9)'!M34+'Summary (10)'!M34</f>
        <v>316800</v>
      </c>
      <c r="J27" s="254">
        <f t="shared" ref="J27:J45" si="3">SUM(E27:I27)</f>
        <v>1504800</v>
      </c>
      <c r="K27" s="41"/>
    </row>
    <row r="28" spans="1:11" s="32" customFormat="1">
      <c r="A28" s="1215" t="str">
        <f>IF('Summary - SS'!A28:D28&lt;&gt;"",'Summary - SS'!A28:D28,"")</f>
        <v>Prop C - One Time</v>
      </c>
      <c r="B28" s="1202"/>
      <c r="C28" s="1202"/>
      <c r="D28" s="1202"/>
      <c r="E28" s="929">
        <f>'Summary - SS'!E28+'Summary Capacity Building'!E28+'Summary - Start Up '!E28+'Summary (4)'!G35+'Summary (5)'!G35+'Summary (6)'!G35+'Summary (7)'!G35+'Summary (8)'!G35+'Summary (9)'!G35+'Summary (10)'!G35</f>
        <v>0</v>
      </c>
      <c r="F28" s="930">
        <f>'Summary - SS'!F28+'Summary Capacity Building'!F28+'Summary - Start Up '!F28+'Summary (4)'!J35+'Summary (5)'!J35+'Summary (6)'!J35+'Summary (7)'!J35+'Summary (8)'!J35+'Summary (9)'!J35+'Summary (10)'!J35</f>
        <v>0</v>
      </c>
      <c r="G28" s="930">
        <f>'Summary - SS'!G28+'Summary Capacity Building'!G28+'Summary - Start Up '!G28+'Summary (4)'!K35+'Summary (5)'!K35+'Summary (6)'!K35+'Summary (7)'!K35+'Summary (8)'!K35+'Summary (9)'!K35+'Summary (10)'!K35</f>
        <v>0</v>
      </c>
      <c r="H28" s="930">
        <f>'Summary - SS'!H28+'Summary Capacity Building'!H28+'Summary - Start Up '!H28+'Summary (4)'!L35+'Summary (5)'!L35+'Summary (6)'!L35+'Summary (7)'!L35+'Summary (8)'!L35+'Summary (9)'!L35+'Summary (10)'!L35</f>
        <v>0</v>
      </c>
      <c r="I28" s="930">
        <f>'Summary - SS'!I28+'Summary Capacity Building'!I28+'Summary - Start Up '!I28+'Summary (4)'!M35+'Summary (5)'!M35+'Summary (6)'!M35+'Summary (7)'!M35+'Summary (8)'!M35+'Summary (9)'!M35+'Summary (10)'!M35</f>
        <v>0</v>
      </c>
      <c r="J28" s="254">
        <f t="shared" si="3"/>
        <v>0</v>
      </c>
    </row>
    <row r="29" spans="1:11" s="32" customFormat="1">
      <c r="A29" s="1215" t="str">
        <f>IF('Summary - SS'!A29:D29&lt;&gt;"",'Summary - SS'!A29:D29,"")</f>
        <v>Prop C - Start Up</v>
      </c>
      <c r="B29" s="1202"/>
      <c r="C29" s="1202"/>
      <c r="D29" s="1202"/>
      <c r="E29" s="929">
        <f>'Summary - SS'!E29+'Summary Capacity Building'!E29+'Summary - Start Up '!E29+'Summary (4)'!G36+'Summary (5)'!G36+'Summary (6)'!G36+'Summary (7)'!G36+'Summary (8)'!G36+'Summary (9)'!G36+'Summary (10)'!G36</f>
        <v>0</v>
      </c>
      <c r="F29" s="930">
        <f>'Summary - SS'!F29+'Summary Capacity Building'!F29+'Summary - Start Up '!F29+'Summary (4)'!J36+'Summary (5)'!J36+'Summary (6)'!J36+'Summary (7)'!J36+'Summary (8)'!J36+'Summary (9)'!J36+'Summary (10)'!J36</f>
        <v>0</v>
      </c>
      <c r="G29" s="930">
        <f>'Summary - SS'!G29+'Summary Capacity Building'!G29+'Summary - Start Up '!G29+'Summary (4)'!K36+'Summary (5)'!K36+'Summary (6)'!K36+'Summary (7)'!K36+'Summary (8)'!K36+'Summary (9)'!K36+'Summary (10)'!K36</f>
        <v>0</v>
      </c>
      <c r="H29" s="930">
        <f>'Summary - SS'!H29+'Summary Capacity Building'!H29+'Summary - Start Up '!H29+'Summary (4)'!L36+'Summary (5)'!L36+'Summary (6)'!L36+'Summary (7)'!L36+'Summary (8)'!L36+'Summary (9)'!L36+'Summary (10)'!L36</f>
        <v>0</v>
      </c>
      <c r="I29" s="930">
        <f>'Summary - SS'!I29+'Summary Capacity Building'!I29+'Summary - Start Up '!I29+'Summary (4)'!M36+'Summary (5)'!M36+'Summary (6)'!M36+'Summary (7)'!M36+'Summary (8)'!M36+'Summary (9)'!M36+'Summary (10)'!M36</f>
        <v>0</v>
      </c>
      <c r="J29" s="254">
        <f t="shared" si="3"/>
        <v>0</v>
      </c>
    </row>
    <row r="30" spans="1:11" s="32" customFormat="1" hidden="1">
      <c r="A30" s="1215" t="str">
        <f>IF('Summary - SS'!A30:D30&lt;&gt;"",'Summary - SS'!A30:D30,"")</f>
        <v/>
      </c>
      <c r="B30" s="1202"/>
      <c r="C30" s="1202"/>
      <c r="D30" s="1202"/>
      <c r="E30" s="929">
        <f>'Summary - SS'!E30+'Summary Capacity Building'!E30+'Summary - Start Up '!E30+'Summary (4)'!G37+'Summary (5)'!G37+'Summary (6)'!G37+'Summary (7)'!G37+'Summary (8)'!G37+'Summary (9)'!G37+'Summary (10)'!G37</f>
        <v>0</v>
      </c>
      <c r="F30" s="930">
        <f>'Summary - SS'!F30+'Summary Capacity Building'!F30+'Summary - Start Up '!F30+'Summary (4)'!J37+'Summary (5)'!J37+'Summary (6)'!J37+'Summary (7)'!J37+'Summary (8)'!J37+'Summary (9)'!J37+'Summary (10)'!J37</f>
        <v>0</v>
      </c>
      <c r="G30" s="930">
        <f>'Summary - SS'!G30+'Summary Capacity Building'!G30+'Summary - Start Up '!G30+'Summary (4)'!K37+'Summary (5)'!K37+'Summary (6)'!K37+'Summary (7)'!K37+'Summary (8)'!K37+'Summary (9)'!K37+'Summary (10)'!K37</f>
        <v>0</v>
      </c>
      <c r="H30" s="930">
        <f>'Summary - SS'!H30+'Summary Capacity Building'!H30+'Summary - Start Up '!H30+'Summary (4)'!L37+'Summary (5)'!L37+'Summary (6)'!L37+'Summary (7)'!L37+'Summary (8)'!L37+'Summary (9)'!L37+'Summary (10)'!L37</f>
        <v>0</v>
      </c>
      <c r="I30" s="930">
        <f>'Summary - SS'!I30+'Summary Capacity Building'!I30+'Summary - Start Up '!I30+'Summary (4)'!M37+'Summary (5)'!M37+'Summary (6)'!M37+'Summary (7)'!M37+'Summary (8)'!M37+'Summary (9)'!M37+'Summary (10)'!M37</f>
        <v>0</v>
      </c>
      <c r="J30" s="254">
        <f t="shared" si="3"/>
        <v>0</v>
      </c>
    </row>
    <row r="31" spans="1:11" s="32" customFormat="1" hidden="1">
      <c r="A31" s="1215" t="str">
        <f>IF('Summary - SS'!A31:D31&lt;&gt;"",'Summary - SS'!A31:D31,"")</f>
        <v/>
      </c>
      <c r="B31" s="1202"/>
      <c r="C31" s="1202"/>
      <c r="D31" s="1202"/>
      <c r="E31" s="929">
        <f>'Summary - SS'!E31+'Summary Capacity Building'!E31+'Summary - Start Up '!E31+'Summary (4)'!G38+'Summary (5)'!G38+'Summary (6)'!G38+'Summary (7)'!G38+'Summary (8)'!G38+'Summary (9)'!G38+'Summary (10)'!G38</f>
        <v>0</v>
      </c>
      <c r="F31" s="930">
        <f>'Summary - SS'!F31+'Summary Capacity Building'!F31+'Summary - Start Up '!F31+'Summary (4)'!J38+'Summary (5)'!J38+'Summary (6)'!J38+'Summary (7)'!J38+'Summary (8)'!J38+'Summary (9)'!J38+'Summary (10)'!J38</f>
        <v>0</v>
      </c>
      <c r="G31" s="930">
        <f>'Summary - SS'!G31+'Summary Capacity Building'!G31+'Summary - Start Up '!G31+'Summary (4)'!K38+'Summary (5)'!K38+'Summary (6)'!K38+'Summary (7)'!K38+'Summary (8)'!K38+'Summary (9)'!K38+'Summary (10)'!K38</f>
        <v>0</v>
      </c>
      <c r="H31" s="930">
        <f>'Summary - SS'!H31+'Summary Capacity Building'!H31+'Summary - Start Up '!H31+'Summary (4)'!L38+'Summary (5)'!L38+'Summary (6)'!L38+'Summary (7)'!L38+'Summary (8)'!L38+'Summary (9)'!L38+'Summary (10)'!L38</f>
        <v>0</v>
      </c>
      <c r="I31" s="930">
        <f>'Summary - SS'!I31+'Summary Capacity Building'!I31+'Summary - Start Up '!I31+'Summary (4)'!M38+'Summary (5)'!M38+'Summary (6)'!M38+'Summary (7)'!M38+'Summary (8)'!M38+'Summary (9)'!M38+'Summary (10)'!M38</f>
        <v>0</v>
      </c>
      <c r="J31" s="254">
        <f t="shared" si="3"/>
        <v>0</v>
      </c>
    </row>
    <row r="32" spans="1:11" s="32" customFormat="1" hidden="1">
      <c r="A32" s="1215" t="str">
        <f>IF('Summary - SS'!A32:D32&lt;&gt;"",'Summary - SS'!A32:D32,"")</f>
        <v/>
      </c>
      <c r="B32" s="1202"/>
      <c r="C32" s="1202"/>
      <c r="D32" s="1202"/>
      <c r="E32" s="929">
        <f>'Summary - SS'!E32+'Summary Capacity Building'!E32+'Summary - Start Up '!E32+'Summary (4)'!G39+'Summary (5)'!G39+'Summary (6)'!G39+'Summary (7)'!G39+'Summary (8)'!G39+'Summary (9)'!G39+'Summary (10)'!G39</f>
        <v>0</v>
      </c>
      <c r="F32" s="930">
        <f>'Summary - SS'!F32+'Summary Capacity Building'!F32+'Summary - Start Up '!F32+'Summary (4)'!J39+'Summary (5)'!J39+'Summary (6)'!J39+'Summary (7)'!J39+'Summary (8)'!J39+'Summary (9)'!J39+'Summary (10)'!J39</f>
        <v>0</v>
      </c>
      <c r="G32" s="930">
        <f>'Summary - SS'!G32+'Summary Capacity Building'!G32+'Summary - Start Up '!G32+'Summary (4)'!K39+'Summary (5)'!K39+'Summary (6)'!K39+'Summary (7)'!K39+'Summary (8)'!K39+'Summary (9)'!K39+'Summary (10)'!K39</f>
        <v>0</v>
      </c>
      <c r="H32" s="930">
        <f>'Summary - SS'!H32+'Summary Capacity Building'!H32+'Summary - Start Up '!H32+'Summary (4)'!L39+'Summary (5)'!L39+'Summary (6)'!L39+'Summary (7)'!L39+'Summary (8)'!L39+'Summary (9)'!L39+'Summary (10)'!L39</f>
        <v>0</v>
      </c>
      <c r="I32" s="930">
        <f>'Summary - SS'!I32+'Summary Capacity Building'!I32+'Summary - Start Up '!I32+'Summary (4)'!M39+'Summary (5)'!M39+'Summary (6)'!M39+'Summary (7)'!M39+'Summary (8)'!M39+'Summary (9)'!M39+'Summary (10)'!M39</f>
        <v>0</v>
      </c>
      <c r="J32" s="254">
        <f t="shared" si="3"/>
        <v>0</v>
      </c>
    </row>
    <row r="33" spans="1:12" s="32" customFormat="1" hidden="1">
      <c r="A33" s="1215" t="str">
        <f>IF('Summary - SS'!A33:D33&lt;&gt;"",'Summary - SS'!A33:D33,"")</f>
        <v/>
      </c>
      <c r="B33" s="1202"/>
      <c r="C33" s="1202"/>
      <c r="D33" s="1202"/>
      <c r="E33" s="929">
        <f>'Summary - SS'!E33+'Summary Capacity Building'!E33+'Summary - Start Up '!E33+'Summary (4)'!G40+'Summary (5)'!G40+'Summary (6)'!G40+'Summary (7)'!G40+'Summary (8)'!G40+'Summary (9)'!G40+'Summary (10)'!G40</f>
        <v>0</v>
      </c>
      <c r="F33" s="930">
        <f>'Summary - SS'!F33+'Summary Capacity Building'!F33+'Summary - Start Up '!F33+'Summary (4)'!J40+'Summary (5)'!J40+'Summary (6)'!J40+'Summary (7)'!J40+'Summary (8)'!J40+'Summary (9)'!J40+'Summary (10)'!J40</f>
        <v>0</v>
      </c>
      <c r="G33" s="930">
        <f>'Summary - SS'!G33+'Summary Capacity Building'!G33+'Summary - Start Up '!G33+'Summary (4)'!K40+'Summary (5)'!K40+'Summary (6)'!K40+'Summary (7)'!K40+'Summary (8)'!K40+'Summary (9)'!K40+'Summary (10)'!K40</f>
        <v>0</v>
      </c>
      <c r="H33" s="930">
        <f>'Summary - SS'!H33+'Summary Capacity Building'!H33+'Summary - Start Up '!H33+'Summary (4)'!L40+'Summary (5)'!L40+'Summary (6)'!L40+'Summary (7)'!L40+'Summary (8)'!L40+'Summary (9)'!L40+'Summary (10)'!L40</f>
        <v>0</v>
      </c>
      <c r="I33" s="930">
        <f>'Summary - SS'!I33+'Summary Capacity Building'!I33+'Summary - Start Up '!I33+'Summary (4)'!M40+'Summary (5)'!M40+'Summary (6)'!M40+'Summary (7)'!M40+'Summary (8)'!M40+'Summary (9)'!M40+'Summary (10)'!M40</f>
        <v>0</v>
      </c>
      <c r="J33" s="254">
        <f t="shared" si="3"/>
        <v>0</v>
      </c>
    </row>
    <row r="34" spans="1:12" s="32" customFormat="1" hidden="1">
      <c r="A34" s="1215" t="str">
        <f>IF('Summary - SS'!A34:D34&lt;&gt;"",'Summary - SS'!A34:D34,"")</f>
        <v/>
      </c>
      <c r="B34" s="1202"/>
      <c r="C34" s="1202"/>
      <c r="D34" s="1202"/>
      <c r="E34" s="929">
        <f>'Summary - SS'!E34+'Summary Capacity Building'!E34+'Summary - Start Up '!E34+'Summary (4)'!G41+'Summary (5)'!G41+'Summary (6)'!G41+'Summary (7)'!G41+'Summary (8)'!G41+'Summary (9)'!G41+'Summary (10)'!G41</f>
        <v>0</v>
      </c>
      <c r="F34" s="930">
        <f>'Summary - SS'!F34+'Summary Capacity Building'!F34+'Summary - Start Up '!F34+'Summary (4)'!J41+'Summary (5)'!J41+'Summary (6)'!J41+'Summary (7)'!J41+'Summary (8)'!J41+'Summary (9)'!J41+'Summary (10)'!J41</f>
        <v>0</v>
      </c>
      <c r="G34" s="930">
        <f>'Summary - SS'!G34+'Summary Capacity Building'!G34+'Summary - Start Up '!G34+'Summary (4)'!K41+'Summary (5)'!K41+'Summary (6)'!K41+'Summary (7)'!K41+'Summary (8)'!K41+'Summary (9)'!K41+'Summary (10)'!K41</f>
        <v>0</v>
      </c>
      <c r="H34" s="930">
        <f>'Summary - SS'!H34+'Summary Capacity Building'!H34+'Summary - Start Up '!H34+'Summary (4)'!L41+'Summary (5)'!L41+'Summary (6)'!L41+'Summary (7)'!L41+'Summary (8)'!L41+'Summary (9)'!L41+'Summary (10)'!L41</f>
        <v>0</v>
      </c>
      <c r="I34" s="930">
        <f>'Summary - SS'!I34+'Summary Capacity Building'!I34+'Summary - Start Up '!I34+'Summary (4)'!M41+'Summary (5)'!M41+'Summary (6)'!M41+'Summary (7)'!M41+'Summary (8)'!M41+'Summary (9)'!M41+'Summary (10)'!M41</f>
        <v>0</v>
      </c>
      <c r="J34" s="254">
        <f t="shared" si="3"/>
        <v>0</v>
      </c>
    </row>
    <row r="35" spans="1:12" s="32" customFormat="1" hidden="1">
      <c r="A35" s="1215" t="str">
        <f>IF('Summary - SS'!A35:D35&lt;&gt;"",'Summary - SS'!A35:D35,"")</f>
        <v/>
      </c>
      <c r="B35" s="1202"/>
      <c r="C35" s="1202"/>
      <c r="D35" s="1202"/>
      <c r="E35" s="929">
        <f>'Summary - SS'!E35+'Summary Capacity Building'!E35+'Summary - Start Up '!E35+'Summary (4)'!G42+'Summary (5)'!G42+'Summary (6)'!G42+'Summary (7)'!G42+'Summary (8)'!G42+'Summary (9)'!G42+'Summary (10)'!G42</f>
        <v>0</v>
      </c>
      <c r="F35" s="930">
        <f>'Summary - SS'!F35+'Summary Capacity Building'!F35+'Summary - Start Up '!F35+'Summary (4)'!J42+'Summary (5)'!J42+'Summary (6)'!J42+'Summary (7)'!J42+'Summary (8)'!J42+'Summary (9)'!J42+'Summary (10)'!J42</f>
        <v>0</v>
      </c>
      <c r="G35" s="930">
        <f>'Summary - SS'!G35+'Summary Capacity Building'!G35+'Summary - Start Up '!G35+'Summary (4)'!K42+'Summary (5)'!K42+'Summary (6)'!K42+'Summary (7)'!K42+'Summary (8)'!K42+'Summary (9)'!K42+'Summary (10)'!K42</f>
        <v>0</v>
      </c>
      <c r="H35" s="930">
        <f>'Summary - SS'!H35+'Summary Capacity Building'!H35+'Summary - Start Up '!H35+'Summary (4)'!L42+'Summary (5)'!L42+'Summary (6)'!L42+'Summary (7)'!L42+'Summary (8)'!L42+'Summary (9)'!L42+'Summary (10)'!L42</f>
        <v>0</v>
      </c>
      <c r="I35" s="930">
        <f>'Summary - SS'!I35+'Summary Capacity Building'!I35+'Summary - Start Up '!I35+'Summary (4)'!M42+'Summary (5)'!M42+'Summary (6)'!M42+'Summary (7)'!M42+'Summary (8)'!M42+'Summary (9)'!M42+'Summary (10)'!M42</f>
        <v>0</v>
      </c>
      <c r="J35" s="254">
        <f t="shared" si="3"/>
        <v>0</v>
      </c>
    </row>
    <row r="36" spans="1:12" s="32" customFormat="1" hidden="1">
      <c r="A36" s="1215" t="str">
        <f>IF('Summary - SS'!A36:D36&lt;&gt;"",'Summary - SS'!A36:D36,"")</f>
        <v/>
      </c>
      <c r="B36" s="1202"/>
      <c r="C36" s="1202"/>
      <c r="D36" s="1202"/>
      <c r="E36" s="929">
        <f>'Summary - SS'!E36+'Summary Capacity Building'!E36+'Summary - Start Up '!E36+'Summary (4)'!G43+'Summary (5)'!G43+'Summary (6)'!G43+'Summary (7)'!G43+'Summary (8)'!G43+'Summary (9)'!G43+'Summary (10)'!G43</f>
        <v>0</v>
      </c>
      <c r="F36" s="930">
        <f>'Summary - SS'!F36+'Summary Capacity Building'!F36+'Summary - Start Up '!F36+'Summary (4)'!J43+'Summary (5)'!J43+'Summary (6)'!J43+'Summary (7)'!J43+'Summary (8)'!J43+'Summary (9)'!J43+'Summary (10)'!J43</f>
        <v>0</v>
      </c>
      <c r="G36" s="930">
        <f>'Summary - SS'!G36+'Summary Capacity Building'!G36+'Summary - Start Up '!G36+'Summary (4)'!K43+'Summary (5)'!K43+'Summary (6)'!K43+'Summary (7)'!K43+'Summary (8)'!K43+'Summary (9)'!K43+'Summary (10)'!K43</f>
        <v>0</v>
      </c>
      <c r="H36" s="930">
        <f>'Summary - SS'!H36+'Summary Capacity Building'!H36+'Summary - Start Up '!H36+'Summary (4)'!L43+'Summary (5)'!L43+'Summary (6)'!L43+'Summary (7)'!L43+'Summary (8)'!L43+'Summary (9)'!L43+'Summary (10)'!L43</f>
        <v>0</v>
      </c>
      <c r="I36" s="930">
        <f>'Summary - SS'!I36+'Summary Capacity Building'!I36+'Summary - Start Up '!I36+'Summary (4)'!M43+'Summary (5)'!M43+'Summary (6)'!M43+'Summary (7)'!M43+'Summary (8)'!M43+'Summary (9)'!M43+'Summary (10)'!M43</f>
        <v>0</v>
      </c>
      <c r="J36" s="254">
        <f t="shared" si="3"/>
        <v>0</v>
      </c>
    </row>
    <row r="37" spans="1:12" s="32" customFormat="1" hidden="1">
      <c r="A37" s="1215" t="str">
        <f>IF('Summary - SS'!A37:D37&lt;&gt;"",'Summary - SS'!A37:D37,"")</f>
        <v/>
      </c>
      <c r="B37" s="1202"/>
      <c r="C37" s="1202"/>
      <c r="D37" s="1202"/>
      <c r="E37" s="929">
        <f>'Summary - SS'!E37+'Summary Capacity Building'!E37+'Summary - Start Up '!E37+'Summary (4)'!G44+'Summary (5)'!G44+'Summary (6)'!G44+'Summary (7)'!G44+'Summary (8)'!G44+'Summary (9)'!G44+'Summary (10)'!G44</f>
        <v>0</v>
      </c>
      <c r="F37" s="930">
        <f>'Summary - SS'!F37+'Summary Capacity Building'!F37+'Summary - Start Up '!F37+'Summary (4)'!J44+'Summary (5)'!J44+'Summary (6)'!J44+'Summary (7)'!J44+'Summary (8)'!J44+'Summary (9)'!J44+'Summary (10)'!J44</f>
        <v>0</v>
      </c>
      <c r="G37" s="930">
        <f>'Summary - SS'!G37+'Summary Capacity Building'!G37+'Summary - Start Up '!G37+'Summary (4)'!K44+'Summary (5)'!K44+'Summary (6)'!K44+'Summary (7)'!K44+'Summary (8)'!K44+'Summary (9)'!K44+'Summary (10)'!K44</f>
        <v>0</v>
      </c>
      <c r="H37" s="930">
        <f>'Summary - SS'!H37+'Summary Capacity Building'!H37+'Summary - Start Up '!H37+'Summary (4)'!L44+'Summary (5)'!L44+'Summary (6)'!L44+'Summary (7)'!L44+'Summary (8)'!L44+'Summary (9)'!L44+'Summary (10)'!L44</f>
        <v>0</v>
      </c>
      <c r="I37" s="930">
        <f>'Summary - SS'!I37+'Summary Capacity Building'!I37+'Summary - Start Up '!I37+'Summary (4)'!M44+'Summary (5)'!M44+'Summary (6)'!M44+'Summary (7)'!M44+'Summary (8)'!M44+'Summary (9)'!M44+'Summary (10)'!M44</f>
        <v>0</v>
      </c>
      <c r="J37" s="254">
        <f t="shared" si="3"/>
        <v>0</v>
      </c>
    </row>
    <row r="38" spans="1:12" s="32" customFormat="1" hidden="1">
      <c r="A38" s="1215" t="str">
        <f>IF('Summary - SS'!A38:D38&lt;&gt;"",'Summary - SS'!A38:D38,"")</f>
        <v/>
      </c>
      <c r="B38" s="1202"/>
      <c r="C38" s="1202"/>
      <c r="D38" s="1202"/>
      <c r="E38" s="929">
        <f>'Summary - SS'!E38+'Summary Capacity Building'!E38+'Summary - Start Up '!E38+'Summary (4)'!G45+'Summary (5)'!G45+'Summary (6)'!G45+'Summary (7)'!G45+'Summary (8)'!G45+'Summary (9)'!G45+'Summary (10)'!G45</f>
        <v>0</v>
      </c>
      <c r="F38" s="930">
        <f>'Summary - SS'!F38+'Summary Capacity Building'!F38+'Summary - Start Up '!F38+'Summary (4)'!J45+'Summary (5)'!J45+'Summary (6)'!J45+'Summary (7)'!J45+'Summary (8)'!J45+'Summary (9)'!J45+'Summary (10)'!J45</f>
        <v>0</v>
      </c>
      <c r="G38" s="930">
        <f>'Summary - SS'!G38+'Summary Capacity Building'!G38+'Summary - Start Up '!G38+'Summary (4)'!K45+'Summary (5)'!K45+'Summary (6)'!K45+'Summary (7)'!K45+'Summary (8)'!K45+'Summary (9)'!K45+'Summary (10)'!K45</f>
        <v>0</v>
      </c>
      <c r="H38" s="930">
        <f>'Summary - SS'!H38+'Summary Capacity Building'!H38+'Summary - Start Up '!H38+'Summary (4)'!L45+'Summary (5)'!L45+'Summary (6)'!L45+'Summary (7)'!L45+'Summary (8)'!L45+'Summary (9)'!L45+'Summary (10)'!L45</f>
        <v>0</v>
      </c>
      <c r="I38" s="930">
        <f>'Summary - SS'!I38+'Summary Capacity Building'!I38+'Summary - Start Up '!I38+'Summary (4)'!M45+'Summary (5)'!M45+'Summary (6)'!M45+'Summary (7)'!M45+'Summary (8)'!M45+'Summary (9)'!M45+'Summary (10)'!M45</f>
        <v>0</v>
      </c>
      <c r="J38" s="254">
        <f t="shared" si="3"/>
        <v>0</v>
      </c>
    </row>
    <row r="39" spans="1:12" s="32" customFormat="1" hidden="1">
      <c r="A39" s="1215" t="str">
        <f>IF('Summary - SS'!A39:D39&lt;&gt;"",'Summary - SS'!A39:D39,"")</f>
        <v/>
      </c>
      <c r="B39" s="1202"/>
      <c r="C39" s="1202"/>
      <c r="D39" s="1202"/>
      <c r="E39" s="929">
        <f>'Summary - SS'!E39+'Summary Capacity Building'!E39+'Summary - Start Up '!E39+'Summary (4)'!G46+'Summary (5)'!G46+'Summary (6)'!G46+'Summary (7)'!G46+'Summary (8)'!G46+'Summary (9)'!G46+'Summary (10)'!G46</f>
        <v>0</v>
      </c>
      <c r="F39" s="930">
        <f>'Summary - SS'!F39+'Summary Capacity Building'!F39+'Summary - Start Up '!F39+'Summary (4)'!J46+'Summary (5)'!J46+'Summary (6)'!J46+'Summary (7)'!J46+'Summary (8)'!J46+'Summary (9)'!J46+'Summary (10)'!J46</f>
        <v>0</v>
      </c>
      <c r="G39" s="930">
        <f>'Summary - SS'!G39+'Summary Capacity Building'!G39+'Summary - Start Up '!G39+'Summary (4)'!K46+'Summary (5)'!K46+'Summary (6)'!K46+'Summary (7)'!K46+'Summary (8)'!K46+'Summary (9)'!K46+'Summary (10)'!K46</f>
        <v>0</v>
      </c>
      <c r="H39" s="930">
        <f>'Summary - SS'!H39+'Summary Capacity Building'!H39+'Summary - Start Up '!H39+'Summary (4)'!L46+'Summary (5)'!L46+'Summary (6)'!L46+'Summary (7)'!L46+'Summary (8)'!L46+'Summary (9)'!L46+'Summary (10)'!L46</f>
        <v>0</v>
      </c>
      <c r="I39" s="930">
        <f>'Summary - SS'!I39+'Summary Capacity Building'!I39+'Summary - Start Up '!I39+'Summary (4)'!M46+'Summary (5)'!M46+'Summary (6)'!M46+'Summary (7)'!M46+'Summary (8)'!M46+'Summary (9)'!M46+'Summary (10)'!M46</f>
        <v>0</v>
      </c>
      <c r="J39" s="254">
        <f t="shared" si="3"/>
        <v>0</v>
      </c>
    </row>
    <row r="40" spans="1:12" hidden="1">
      <c r="A40" s="1215" t="str">
        <f>IF('Summary - SS'!A40:D40&lt;&gt;"",'Summary - SS'!A40:D40,"")</f>
        <v/>
      </c>
      <c r="B40" s="1202"/>
      <c r="C40" s="1202"/>
      <c r="D40" s="1202"/>
      <c r="E40" s="929">
        <f>'Summary - SS'!E40+'Summary Capacity Building'!E40+'Summary - Start Up '!E40+'Summary (4)'!G47+'Summary (5)'!G47+'Summary (6)'!G47+'Summary (7)'!G47+'Summary (8)'!G47+'Summary (9)'!G47+'Summary (10)'!G47</f>
        <v>0</v>
      </c>
      <c r="F40" s="930">
        <f>'Summary - SS'!F40+'Summary Capacity Building'!F40+'Summary - Start Up '!F40+'Summary (4)'!J47+'Summary (5)'!J47+'Summary (6)'!J47+'Summary (7)'!J47+'Summary (8)'!J47+'Summary (9)'!J47+'Summary (10)'!J47</f>
        <v>0</v>
      </c>
      <c r="G40" s="930">
        <f>'Summary - SS'!G40+'Summary Capacity Building'!G40+'Summary - Start Up '!G40+'Summary (4)'!K47+'Summary (5)'!K47+'Summary (6)'!K47+'Summary (7)'!K47+'Summary (8)'!K47+'Summary (9)'!K47+'Summary (10)'!K47</f>
        <v>0</v>
      </c>
      <c r="H40" s="930">
        <f>'Summary - SS'!H40+'Summary Capacity Building'!H40+'Summary - Start Up '!H40+'Summary (4)'!L47+'Summary (5)'!L47+'Summary (6)'!L47+'Summary (7)'!L47+'Summary (8)'!L47+'Summary (9)'!L47+'Summary (10)'!L47</f>
        <v>0</v>
      </c>
      <c r="I40" s="930">
        <f>'Summary - SS'!I40+'Summary Capacity Building'!I40+'Summary - Start Up '!I40+'Summary (4)'!M47+'Summary (5)'!M47+'Summary (6)'!M47+'Summary (7)'!M47+'Summary (8)'!M47+'Summary (9)'!M47+'Summary (10)'!M47</f>
        <v>0</v>
      </c>
      <c r="J40" s="254">
        <f t="shared" si="3"/>
        <v>0</v>
      </c>
    </row>
    <row r="41" spans="1:12" hidden="1">
      <c r="A41" s="1215" t="str">
        <f>IF('Summary - SS'!A41:D41&lt;&gt;"",'Summary - SS'!A41:D41,"")</f>
        <v/>
      </c>
      <c r="B41" s="1202"/>
      <c r="C41" s="1202"/>
      <c r="D41" s="1202"/>
      <c r="E41" s="929">
        <f>'Summary - SS'!E41+'Summary Capacity Building'!E41+'Summary - Start Up '!E41+'Summary (4)'!G48+'Summary (5)'!G48+'Summary (6)'!G48+'Summary (7)'!G48+'Summary (8)'!G48+'Summary (9)'!G48+'Summary (10)'!G48</f>
        <v>0</v>
      </c>
      <c r="F41" s="930">
        <f>'Summary - SS'!F41+'Summary Capacity Building'!F41+'Summary - Start Up '!F41+'Summary (4)'!J48+'Summary (5)'!J48+'Summary (6)'!J48+'Summary (7)'!J48+'Summary (8)'!J48+'Summary (9)'!J48+'Summary (10)'!J48</f>
        <v>0</v>
      </c>
      <c r="G41" s="930">
        <f>'Summary - SS'!G41+'Summary Capacity Building'!G41+'Summary - Start Up '!G41+'Summary (4)'!K48+'Summary (5)'!K48+'Summary (6)'!K48+'Summary (7)'!K48+'Summary (8)'!K48+'Summary (9)'!K48+'Summary (10)'!K48</f>
        <v>0</v>
      </c>
      <c r="H41" s="930">
        <f>'Summary - SS'!H41+'Summary Capacity Building'!H41+'Summary - Start Up '!H41+'Summary (4)'!L48+'Summary (5)'!L48+'Summary (6)'!L48+'Summary (7)'!L48+'Summary (8)'!L48+'Summary (9)'!L48+'Summary (10)'!L48</f>
        <v>0</v>
      </c>
      <c r="I41" s="930">
        <f>'Summary - SS'!I41+'Summary Capacity Building'!I41+'Summary - Start Up '!I41+'Summary (4)'!M48+'Summary (5)'!M48+'Summary (6)'!M48+'Summary (7)'!M48+'Summary (8)'!M48+'Summary (9)'!M48+'Summary (10)'!M48</f>
        <v>0</v>
      </c>
      <c r="J41" s="254">
        <f t="shared" si="3"/>
        <v>0</v>
      </c>
    </row>
    <row r="42" spans="1:12" hidden="1">
      <c r="A42" s="1215" t="str">
        <f>IF('Summary - SS'!A42:D42&lt;&gt;"",'Summary - SS'!A42:D42,"")</f>
        <v/>
      </c>
      <c r="B42" s="1202"/>
      <c r="C42" s="1202"/>
      <c r="D42" s="1202"/>
      <c r="E42" s="929">
        <f>'Summary - SS'!E42+'Summary Capacity Building'!E42+'Summary - Start Up '!E42+'Summary (4)'!G49+'Summary (5)'!G49+'Summary (6)'!G49+'Summary (7)'!G49+'Summary (8)'!G49+'Summary (9)'!G49+'Summary (10)'!G49</f>
        <v>0</v>
      </c>
      <c r="F42" s="930">
        <f>'Summary - SS'!F42+'Summary Capacity Building'!F42+'Summary - Start Up '!F42+'Summary (4)'!J49+'Summary (5)'!J49+'Summary (6)'!J49+'Summary (7)'!J49+'Summary (8)'!J49+'Summary (9)'!J49+'Summary (10)'!J49</f>
        <v>0</v>
      </c>
      <c r="G42" s="930">
        <f>'Summary - SS'!G42+'Summary Capacity Building'!G42+'Summary - Start Up '!G42+'Summary (4)'!K49+'Summary (5)'!K49+'Summary (6)'!K49+'Summary (7)'!K49+'Summary (8)'!K49+'Summary (9)'!K49+'Summary (10)'!K49</f>
        <v>0</v>
      </c>
      <c r="H42" s="930">
        <f>'Summary - SS'!H42+'Summary Capacity Building'!H42+'Summary - Start Up '!H42+'Summary (4)'!L49+'Summary (5)'!L49+'Summary (6)'!L49+'Summary (7)'!L49+'Summary (8)'!L49+'Summary (9)'!L49+'Summary (10)'!L49</f>
        <v>0</v>
      </c>
      <c r="I42" s="930">
        <f>'Summary - SS'!I42+'Summary Capacity Building'!I42+'Summary - Start Up '!I42+'Summary (4)'!M49+'Summary (5)'!M49+'Summary (6)'!M49+'Summary (7)'!M49+'Summary (8)'!M49+'Summary (9)'!M49+'Summary (10)'!M49</f>
        <v>0</v>
      </c>
      <c r="J42" s="254">
        <f t="shared" si="3"/>
        <v>0</v>
      </c>
    </row>
    <row r="43" spans="1:12" hidden="1">
      <c r="A43" s="1215" t="str">
        <f>IF('Summary - SS'!A43:D43&lt;&gt;"",'Summary - SS'!A43:D43,"")</f>
        <v/>
      </c>
      <c r="B43" s="1202"/>
      <c r="C43" s="1202"/>
      <c r="D43" s="1202"/>
      <c r="E43" s="929">
        <f>'Summary - SS'!E43+'Summary Capacity Building'!E43+'Summary - Start Up '!E43+'Summary (4)'!G50+'Summary (5)'!G50+'Summary (6)'!G50+'Summary (7)'!G50+'Summary (8)'!G50+'Summary (9)'!G50+'Summary (10)'!G50</f>
        <v>0</v>
      </c>
      <c r="F43" s="930">
        <f>'Summary - SS'!F43+'Summary Capacity Building'!F43+'Summary - Start Up '!F43+'Summary (4)'!J50+'Summary (5)'!J50+'Summary (6)'!J50+'Summary (7)'!J50+'Summary (8)'!J50+'Summary (9)'!J50+'Summary (10)'!J50</f>
        <v>0</v>
      </c>
      <c r="G43" s="930">
        <f>'Summary - SS'!G43+'Summary Capacity Building'!G43+'Summary - Start Up '!G43+'Summary (4)'!K50+'Summary (5)'!K50+'Summary (6)'!K50+'Summary (7)'!K50+'Summary (8)'!K50+'Summary (9)'!K50+'Summary (10)'!K50</f>
        <v>0</v>
      </c>
      <c r="H43" s="930">
        <f>'Summary - SS'!H43+'Summary Capacity Building'!H43+'Summary - Start Up '!H43+'Summary (4)'!L50+'Summary (5)'!L50+'Summary (6)'!L50+'Summary (7)'!L50+'Summary (8)'!L50+'Summary (9)'!L50+'Summary (10)'!L50</f>
        <v>0</v>
      </c>
      <c r="I43" s="930">
        <f>'Summary - SS'!I43+'Summary Capacity Building'!I43+'Summary - Start Up '!I43+'Summary (4)'!M50+'Summary (5)'!M50+'Summary (6)'!M50+'Summary (7)'!M50+'Summary (8)'!M50+'Summary (9)'!M50+'Summary (10)'!M50</f>
        <v>0</v>
      </c>
      <c r="J43" s="254">
        <f t="shared" si="3"/>
        <v>0</v>
      </c>
    </row>
    <row r="44" spans="1:12" hidden="1">
      <c r="A44" s="1215" t="str">
        <f>IF('Summary - SS'!A44:D44&lt;&gt;"",'Summary - SS'!A44:D44,"")</f>
        <v/>
      </c>
      <c r="B44" s="1202"/>
      <c r="C44" s="1202"/>
      <c r="D44" s="1202"/>
      <c r="E44" s="929">
        <f>'Summary - SS'!E44+'Summary Capacity Building'!E44+'Summary - Start Up '!E44+'Summary (4)'!G51+'Summary (5)'!G51+'Summary (6)'!G51+'Summary (7)'!G51+'Summary (8)'!G51+'Summary (9)'!G51+'Summary (10)'!G51</f>
        <v>0</v>
      </c>
      <c r="F44" s="930">
        <f>'Summary - SS'!F44+'Summary Capacity Building'!F44+'Summary - Start Up '!F44+'Summary (4)'!J51+'Summary (5)'!J51+'Summary (6)'!J51+'Summary (7)'!J51+'Summary (8)'!J51+'Summary (9)'!J51+'Summary (10)'!J51</f>
        <v>0</v>
      </c>
      <c r="G44" s="930">
        <f>'Summary - SS'!G44+'Summary Capacity Building'!G44+'Summary - Start Up '!G44+'Summary (4)'!K51+'Summary (5)'!K51+'Summary (6)'!K51+'Summary (7)'!K51+'Summary (8)'!K51+'Summary (9)'!K51+'Summary (10)'!K51</f>
        <v>0</v>
      </c>
      <c r="H44" s="930">
        <f>'Summary - SS'!H44+'Summary Capacity Building'!H44+'Summary - Start Up '!H44+'Summary (4)'!L51+'Summary (5)'!L51+'Summary (6)'!L51+'Summary (7)'!L51+'Summary (8)'!L51+'Summary (9)'!L51+'Summary (10)'!L51</f>
        <v>0</v>
      </c>
      <c r="I44" s="930">
        <f>'Summary - SS'!I44+'Summary Capacity Building'!I44+'Summary - Start Up '!I44+'Summary (4)'!M51+'Summary (5)'!M51+'Summary (6)'!M51+'Summary (7)'!M51+'Summary (8)'!M51+'Summary (9)'!M51+'Summary (10)'!M51</f>
        <v>0</v>
      </c>
      <c r="J44" s="254">
        <f t="shared" si="3"/>
        <v>0</v>
      </c>
    </row>
    <row r="45" spans="1:12" hidden="1">
      <c r="A45" s="1215" t="str">
        <f>IF('Summary - SS'!A45:D45&lt;&gt;"",'Summary - SS'!A45:D45,"")</f>
        <v/>
      </c>
      <c r="B45" s="1202"/>
      <c r="C45" s="1202"/>
      <c r="D45" s="1202"/>
      <c r="E45" s="929">
        <f>'Summary - SS'!E45+'Summary Capacity Building'!E45+'Summary - Start Up '!E45+'Summary (4)'!G52+'Summary (5)'!G52+'Summary (6)'!G52+'Summary (7)'!G52+'Summary (8)'!G52+'Summary (9)'!G52+'Summary (10)'!G52</f>
        <v>0</v>
      </c>
      <c r="F45" s="930">
        <f>'Summary - SS'!F45+'Summary Capacity Building'!F45+'Summary - Start Up '!F45+'Summary (4)'!J52+'Summary (5)'!J52+'Summary (6)'!J52+'Summary (7)'!J52+'Summary (8)'!J52+'Summary (9)'!J52+'Summary (10)'!J52</f>
        <v>0</v>
      </c>
      <c r="G45" s="930">
        <f>'Summary - SS'!G45+'Summary Capacity Building'!G45+'Summary - Start Up '!G45+'Summary (4)'!K52+'Summary (5)'!K52+'Summary (6)'!K52+'Summary (7)'!K52+'Summary (8)'!K52+'Summary (9)'!K52+'Summary (10)'!K52</f>
        <v>0</v>
      </c>
      <c r="H45" s="930">
        <f>'Summary - SS'!H45+'Summary Capacity Building'!H45+'Summary - Start Up '!H45+'Summary (4)'!L52+'Summary (5)'!L52+'Summary (6)'!L52+'Summary (7)'!L52+'Summary (8)'!L52+'Summary (9)'!L52+'Summary (10)'!L52</f>
        <v>0</v>
      </c>
      <c r="I45" s="930">
        <f>'Summary - SS'!I45+'Summary Capacity Building'!I45+'Summary - Start Up '!I45+'Summary (4)'!M52+'Summary (5)'!M52+'Summary (6)'!M52+'Summary (7)'!M52+'Summary (8)'!M52+'Summary (9)'!M52+'Summary (10)'!M52</f>
        <v>0</v>
      </c>
      <c r="J45" s="254">
        <f t="shared" si="3"/>
        <v>0</v>
      </c>
    </row>
    <row r="46" spans="1:12" s="32" customFormat="1">
      <c r="A46" s="1194" t="s">
        <v>272</v>
      </c>
      <c r="B46" s="1194"/>
      <c r="C46" s="1194"/>
      <c r="D46" s="1194"/>
      <c r="E46" s="43">
        <f>'Summary - SS'!E46+'Summary Capacity Building'!E46+'Summary - Start Up '!E46+'Summary (4)'!G53+'Summary (5)'!G53+'Summary (6)'!G53+'Summary (7)'!G53+'Summary (8)'!G53</f>
        <v>237600</v>
      </c>
      <c r="F46" s="43">
        <f>'Summary - SS'!F46+'Summary Capacity Building'!F46+'Summary - Start Up '!F46+'Summary (4)'!H53+'Summary (5)'!H53+'Summary (6)'!H53+'Summary (7)'!H53+'Summary (8)'!H53</f>
        <v>316800</v>
      </c>
      <c r="G46" s="671">
        <f>'Summary - SS'!G46+'Summary Capacity Building'!G46+'Summary - Start Up '!G46+'Summary (4)'!M53+'Summary (5)'!M53+'Summary (6)'!M53+'Summary (7)'!M53+'Summary (8)'!M53</f>
        <v>316800</v>
      </c>
      <c r="H46" s="671">
        <f>'Summary - SS'!H46+'Summary Capacity Building'!H46+'Summary - Start Up '!H46+'Summary (4)'!N53+'Summary (5)'!N53+'Summary (6)'!N53+'Summary (7)'!N53+'Summary (8)'!N53</f>
        <v>316800</v>
      </c>
      <c r="I46" s="671">
        <f>'Summary - SS'!I46+'Summary Capacity Building'!I46+'Summary - Start Up '!I46+'Summary (4)'!O53+'Summary (5)'!O53+'Summary (6)'!O53+'Summary (7)'!O53+'Summary (8)'!O53</f>
        <v>316800</v>
      </c>
      <c r="J46" s="280">
        <f>SUM(E46:I46)</f>
        <v>1504800</v>
      </c>
      <c r="K46" s="184"/>
      <c r="L46" s="184"/>
    </row>
    <row r="47" spans="1:12" s="32" customFormat="1" ht="11.25" customHeight="1">
      <c r="A47" s="1307"/>
      <c r="B47" s="1307"/>
      <c r="C47" s="1307"/>
      <c r="D47" s="1307"/>
      <c r="E47" s="616"/>
      <c r="F47" s="616"/>
      <c r="G47" s="616"/>
      <c r="H47" s="616"/>
      <c r="I47" s="616"/>
      <c r="J47" s="617"/>
      <c r="K47" s="183"/>
    </row>
    <row r="48" spans="1:12">
      <c r="A48" s="1326" t="s">
        <v>273</v>
      </c>
      <c r="B48" s="1309"/>
      <c r="C48" s="1309"/>
      <c r="D48" s="1309"/>
      <c r="E48" s="425"/>
      <c r="F48" s="425"/>
      <c r="G48" s="425"/>
      <c r="H48" s="425"/>
      <c r="I48" s="425"/>
      <c r="J48" s="425"/>
    </row>
    <row r="49" spans="1:12">
      <c r="A49" s="1324" t="str">
        <f>IF('Summary - SS'!A49:D49&lt;&gt;"",'Summary - SS'!A49:D49,"")</f>
        <v/>
      </c>
      <c r="B49" s="1324"/>
      <c r="C49" s="1324"/>
      <c r="D49" s="1324"/>
      <c r="E49" s="270">
        <f>'Summary - SS'!E49+'Summary Capacity Building'!E49+'Summary - Start Up '!E49+'Summary (4)'!G56+'Summary (5)'!G56+'Summary (6)'!G56+'Summary (7)'!G56+'Summary (8)'!G56</f>
        <v>0</v>
      </c>
      <c r="F49" s="393">
        <f>'Summary - SS'!F49+'Summary Capacity Building'!F49+'Summary - Start Up '!F49+'Summary (4)'!J56+'Summary (5)'!J56+'Summary (6)'!J56+'Summary (7)'!J56+'Summary (8)'!J56</f>
        <v>0</v>
      </c>
      <c r="G49" s="929">
        <f>'Summary - SS'!G49+'Summary Capacity Building'!G49+'Summary - Start Up '!G49+'Summary (4)'!M56+'Summary (5)'!M56+'Summary (6)'!M56+'Summary (7)'!M56+'Summary (8)'!M56</f>
        <v>0</v>
      </c>
      <c r="H49" s="929">
        <f>'Summary - SS'!H49+'Summary Capacity Building'!H49+'Summary - Start Up '!H49+'Summary (4)'!N56+'Summary (5)'!N56+'Summary (6)'!N56+'Summary (7)'!N56+'Summary (8)'!N56</f>
        <v>0</v>
      </c>
      <c r="I49" s="929">
        <f>'Summary - SS'!I49+'Summary Capacity Building'!I49+'Summary - Start Up '!I49+'Summary (4)'!O56+'Summary (5)'!O56+'Summary (6)'!O56+'Summary (7)'!O56+'Summary (8)'!O56</f>
        <v>0</v>
      </c>
      <c r="J49" s="909">
        <f t="shared" ref="J49:J53" si="4">SUM(E49:I49)</f>
        <v>0</v>
      </c>
      <c r="L49" s="46"/>
    </row>
    <row r="50" spans="1:12">
      <c r="A50" s="1324"/>
      <c r="B50" s="1324"/>
      <c r="C50" s="1324"/>
      <c r="D50" s="1324"/>
      <c r="E50" s="270">
        <f>'Summary - SS'!E50+'Summary Capacity Building'!E50+'Summary - Start Up '!E50+'Summary (4)'!G57+'Summary (5)'!G57+'Summary (6)'!G57+'Summary (7)'!G57+'Summary (8)'!G57</f>
        <v>0</v>
      </c>
      <c r="F50" s="393">
        <f>'Summary - SS'!F50+'Summary Capacity Building'!F50+'Summary - Start Up '!F50+'Summary (4)'!J57+'Summary (5)'!J57+'Summary (6)'!J57+'Summary (7)'!J57+'Summary (8)'!J57</f>
        <v>0</v>
      </c>
      <c r="G50" s="929">
        <f>'Summary - SS'!G50+'Summary Capacity Building'!G50+'Summary - Start Up '!G50+'Summary (4)'!M57+'Summary (5)'!M57+'Summary (6)'!M57+'Summary (7)'!M57+'Summary (8)'!M57</f>
        <v>0</v>
      </c>
      <c r="H50" s="929">
        <f>'Summary - SS'!H50+'Summary Capacity Building'!H50+'Summary - Start Up '!H50+'Summary (4)'!N57+'Summary (5)'!N57+'Summary (6)'!N57+'Summary (7)'!N57+'Summary (8)'!N57</f>
        <v>0</v>
      </c>
      <c r="I50" s="929">
        <f>'Summary - SS'!I50+'Summary Capacity Building'!I50+'Summary - Start Up '!I50+'Summary (4)'!O57+'Summary (5)'!O57+'Summary (6)'!O57+'Summary (7)'!O57+'Summary (8)'!O57</f>
        <v>0</v>
      </c>
      <c r="J50" s="909">
        <f t="shared" si="4"/>
        <v>0</v>
      </c>
      <c r="L50" s="41"/>
    </row>
    <row r="51" spans="1:12">
      <c r="A51" s="1324" t="str">
        <f>IF('Summary - SS'!A51:D51&lt;&gt;"",'Summary - SS'!A51:D51,"")</f>
        <v/>
      </c>
      <c r="B51" s="1324"/>
      <c r="C51" s="1324"/>
      <c r="D51" s="1324"/>
      <c r="E51" s="270">
        <f>'Summary - SS'!E51+'Summary Capacity Building'!E51+'Summary - Start Up '!E51+'Summary (4)'!G58+'Summary (5)'!G58+'Summary (6)'!G58+'Summary (7)'!G58+'Summary (8)'!G58</f>
        <v>0</v>
      </c>
      <c r="F51" s="393">
        <f>'Summary - SS'!F51+'Summary Capacity Building'!F51+'Summary - Start Up '!F51+'Summary (4)'!J58+'Summary (5)'!J58+'Summary (6)'!J58+'Summary (7)'!J58+'Summary (8)'!J58</f>
        <v>0</v>
      </c>
      <c r="G51" s="929">
        <f>'Summary - SS'!G51+'Summary Capacity Building'!G51+'Summary - Start Up '!G51+'Summary (4)'!M58+'Summary (5)'!M58+'Summary (6)'!M58+'Summary (7)'!M58+'Summary (8)'!M58</f>
        <v>0</v>
      </c>
      <c r="H51" s="929">
        <f>'Summary - SS'!H51+'Summary Capacity Building'!H51+'Summary - Start Up '!H51+'Summary (4)'!N58+'Summary (5)'!N58+'Summary (6)'!N58+'Summary (7)'!N58+'Summary (8)'!N58</f>
        <v>0</v>
      </c>
      <c r="I51" s="929">
        <f>'Summary - SS'!I51+'Summary Capacity Building'!I51+'Summary - Start Up '!I51+'Summary (4)'!O58+'Summary (5)'!O58+'Summary (6)'!O58+'Summary (7)'!O58+'Summary (8)'!O58</f>
        <v>0</v>
      </c>
      <c r="J51" s="909">
        <f t="shared" si="4"/>
        <v>0</v>
      </c>
      <c r="L51" s="41"/>
    </row>
    <row r="52" spans="1:12">
      <c r="A52" s="1324" t="str">
        <f>IF('Summary - SS'!A52:D52&lt;&gt;"",'Summary - SS'!A52:D52,"")</f>
        <v/>
      </c>
      <c r="B52" s="1324"/>
      <c r="C52" s="1324"/>
      <c r="D52" s="1324"/>
      <c r="E52" s="270">
        <f>'Summary - SS'!E52+'Summary Capacity Building'!E52+'Summary - Start Up '!E52+'Summary (4)'!G59+'Summary (5)'!G59+'Summary (6)'!G59+'Summary (7)'!G59+'Summary (8)'!G59</f>
        <v>0</v>
      </c>
      <c r="F52" s="393">
        <f>'Summary - SS'!F52+'Summary Capacity Building'!F52+'Summary - Start Up '!F52+'Summary (4)'!J59+'Summary (5)'!J59+'Summary (6)'!J59+'Summary (7)'!J59+'Summary (8)'!J59</f>
        <v>0</v>
      </c>
      <c r="G52" s="929">
        <f>'Summary - SS'!G52+'Summary Capacity Building'!G52+'Summary - Start Up '!G52+'Summary (4)'!M59+'Summary (5)'!M59+'Summary (6)'!M59+'Summary (7)'!M59+'Summary (8)'!M59</f>
        <v>0</v>
      </c>
      <c r="H52" s="929">
        <f>'Summary - SS'!H52+'Summary Capacity Building'!H52+'Summary - Start Up '!H52+'Summary (4)'!N59+'Summary (5)'!N59+'Summary (6)'!N59+'Summary (7)'!N59+'Summary (8)'!N59</f>
        <v>0</v>
      </c>
      <c r="I52" s="929">
        <f>'Summary - SS'!I52+'Summary Capacity Building'!I52+'Summary - Start Up '!I52+'Summary (4)'!O59+'Summary (5)'!O59+'Summary (6)'!O59+'Summary (7)'!O59+'Summary (8)'!O59</f>
        <v>0</v>
      </c>
      <c r="J52" s="909">
        <f t="shared" si="4"/>
        <v>0</v>
      </c>
    </row>
    <row r="53" spans="1:12">
      <c r="A53" s="1308" t="s">
        <v>274</v>
      </c>
      <c r="B53" s="1308"/>
      <c r="C53" s="1308"/>
      <c r="D53" s="1308"/>
      <c r="E53" s="425">
        <f>'Summary - SS'!E53+'Summary Capacity Building'!E53+'Summary - Start Up '!E53+'Summary (4)'!G60+'Summary (5)'!G60+'Summary (6)'!G60+'Summary (7)'!G60+'Summary (8)'!G60</f>
        <v>0</v>
      </c>
      <c r="F53" s="425">
        <f>'Summary - SS'!F53+'Summary Capacity Building'!F53+'Summary - Start Up '!F53+'Summary (4)'!H60+'Summary (5)'!H60+'Summary (6)'!H60+'Summary (7)'!H60+'Summary (8)'!H60</f>
        <v>0</v>
      </c>
      <c r="G53" s="931">
        <f>'Summary - SS'!G53+'Summary Capacity Building'!G53+'Summary - Start Up '!G53+'Summary (4)'!M60+'Summary (5)'!M60+'Summary (6)'!M60+'Summary (7)'!M60+'Summary (8)'!M60</f>
        <v>0</v>
      </c>
      <c r="H53" s="931">
        <f>'Summary - SS'!H53+'Summary Capacity Building'!H53+'Summary - Start Up '!H53+'Summary (4)'!N60+'Summary (5)'!N60+'Summary (6)'!N60+'Summary (7)'!N60+'Summary (8)'!N60</f>
        <v>0</v>
      </c>
      <c r="I53" s="931">
        <f>'Summary - SS'!I53+'Summary Capacity Building'!I53+'Summary - Start Up '!I53+'Summary (4)'!O60+'Summary (5)'!O60+'Summary (6)'!O60+'Summary (7)'!O60+'Summary (8)'!O60</f>
        <v>0</v>
      </c>
      <c r="J53" s="909">
        <f t="shared" si="4"/>
        <v>0</v>
      </c>
    </row>
    <row r="54" spans="1:12" ht="18" customHeight="1">
      <c r="A54" s="1194"/>
      <c r="B54" s="1194"/>
      <c r="C54" s="1194"/>
      <c r="D54" s="1194"/>
      <c r="E54" s="425"/>
      <c r="F54" s="425"/>
      <c r="G54" s="425"/>
      <c r="H54" s="425"/>
      <c r="I54" s="425"/>
      <c r="J54" s="425"/>
    </row>
    <row r="55" spans="1:12" s="32" customFormat="1" ht="18" customHeight="1">
      <c r="A55" s="1194" t="s">
        <v>275</v>
      </c>
      <c r="B55" s="1194"/>
      <c r="C55" s="1194"/>
      <c r="D55" s="1194"/>
      <c r="E55" s="255">
        <f t="shared" ref="E55:I55" si="5">E46+E53</f>
        <v>237600</v>
      </c>
      <c r="F55" s="255">
        <f t="shared" si="5"/>
        <v>316800</v>
      </c>
      <c r="G55" s="255">
        <f t="shared" si="5"/>
        <v>316800</v>
      </c>
      <c r="H55" s="255">
        <f t="shared" si="5"/>
        <v>316800</v>
      </c>
      <c r="I55" s="255">
        <f t="shared" si="5"/>
        <v>316800</v>
      </c>
      <c r="J55" s="255">
        <f t="shared" ref="J55" si="6">SUM(E55:I55)</f>
        <v>1504800</v>
      </c>
    </row>
    <row r="56" spans="1:12">
      <c r="A56" s="1202" t="s">
        <v>276</v>
      </c>
      <c r="B56" s="1202"/>
      <c r="C56" s="1202"/>
      <c r="D56" s="1202"/>
      <c r="E56" s="932">
        <f>IF(AND(E55-E24&gt;-2,E55-E24&lt;2),0,E55-E24)</f>
        <v>237600</v>
      </c>
      <c r="F56" s="932">
        <f>IF(AND(F55-F24&gt;-4,F55-F24&lt;4),0,F55-F24)</f>
        <v>316800</v>
      </c>
      <c r="G56" s="932">
        <f>IF(AND(G55-G24&gt;-4,G55-G24&lt;4),0,G55-G24)</f>
        <v>316800</v>
      </c>
      <c r="H56" s="932">
        <f>IF(AND(H55-H24&gt;-4,H55-H24&lt;4),0,H55-H24)</f>
        <v>316800</v>
      </c>
      <c r="I56" s="932">
        <f>IF(AND(I55-I24&gt;-4,I55-I24&lt;4),0,I55-I24)</f>
        <v>316800</v>
      </c>
      <c r="J56" s="933">
        <f>IF(AND(J55-J24&gt;-4,J55-J24&lt;4),0,J55-J24)</f>
        <v>1504800</v>
      </c>
      <c r="K56" s="46"/>
      <c r="L56" s="46"/>
    </row>
    <row r="57" spans="1:12" ht="13" customHeight="1">
      <c r="A57" s="48"/>
      <c r="B57" s="48"/>
      <c r="C57" s="48"/>
      <c r="D57" s="48"/>
      <c r="E57" s="618"/>
      <c r="F57" s="618"/>
      <c r="G57" s="618"/>
      <c r="H57" s="618"/>
      <c r="I57" s="618"/>
      <c r="J57" s="935"/>
      <c r="K57" s="489"/>
    </row>
    <row r="58" spans="1:12" ht="17.25" customHeight="1">
      <c r="A58" s="1202" t="s">
        <v>277</v>
      </c>
      <c r="B58" s="1202"/>
      <c r="C58" s="1202"/>
      <c r="D58" s="1202"/>
      <c r="E58" s="934">
        <f>'Salary Detail - SS'!F57+'Salary Detail Capacity Building'!F57+'Salary Detail - Start Up '!F57+'Salary Detail (4)'!F59+'Salary Detail (5)'!F59+'Salary Detail (6)'!F59+'Salary Detail (7)'!F59+'Salary Detail (8)'!F59+'Salary Detail (9)'!F59+'Salary Detail (10)'!F59</f>
        <v>0</v>
      </c>
      <c r="F58" s="934">
        <f>'Salary Detail - SS'!K57+'Salary Detail Capacity Building'!K57+'Salary Detail - Start Up '!K57+'Salary Detail (4)'!M59+'Salary Detail (5)'!M59+'Salary Detail (6)'!M59+'Salary Detail (7)'!M59+'Salary Detail (8)'!M59+'Salary Detail (9)'!M59+'Salary Detail (10)'!M59</f>
        <v>0</v>
      </c>
      <c r="G58" s="934">
        <f>'Salary Detail - SS'!P57+'Salary Detail Capacity Building'!P57+'Salary Detail - Start Up '!P57+'Salary Detail (4)'!T59+'Salary Detail (5)'!T59+'Salary Detail (6)'!T59+'Salary Detail (7)'!T59+'Salary Detail (8)'!T59</f>
        <v>0</v>
      </c>
      <c r="H58" s="934">
        <f>'Salary Detail - SS'!U57+'Salary Detail Capacity Building'!U57+'Salary Detail - Start Up '!W57+'Salary Detail (4)'!AA59+'Salary Detail (5)'!AA59+'Salary Detail (6)'!AA59+'Salary Detail (7)'!AA59+'Salary Detail (8)'!AA59+'Salary Detail (9)'!AA59+'Salary Detail (10)'!AA59</f>
        <v>0</v>
      </c>
      <c r="I58" s="934">
        <f>'Salary Detail - SS'!Z57+'Salary Detail Capacity Building'!Z57+'Salary Detail - Start Up '!AD57+'Salary Detail (4)'!AH59+'Salary Detail (5)'!AH59+'Salary Detail (6)'!AH59+'Salary Detail (7)'!AH59+'Salary Detail (8)'!AH59+'Salary Detail (9)'!AH59+'Salary Detail (10)'!AH59</f>
        <v>0</v>
      </c>
    </row>
    <row r="59" spans="1:12" ht="13" customHeight="1">
      <c r="A59" s="508"/>
      <c r="B59" s="508"/>
      <c r="C59" s="508"/>
      <c r="D59" s="508"/>
    </row>
    <row r="60" spans="1:12" s="73" customFormat="1" ht="20.149999999999999" customHeight="1">
      <c r="A60" s="808" t="s">
        <v>278</v>
      </c>
      <c r="B60" s="1327" t="str">
        <f>IF('Summary - SS'!B60:D60&lt;&gt;"",'Summary - SS'!B60:D60,"")</f>
        <v/>
      </c>
      <c r="C60" s="1327"/>
      <c r="D60" s="1327"/>
      <c r="J60" s="809"/>
    </row>
    <row r="61" spans="1:12" s="73" customFormat="1" ht="20.149999999999999" customHeight="1">
      <c r="A61" s="808" t="s">
        <v>279</v>
      </c>
      <c r="B61" s="1327" t="str">
        <f>IF('Summary - SS'!B61:D61&lt;&gt;"",'Summary - SS'!B61:D61,"")</f>
        <v/>
      </c>
      <c r="C61" s="1327"/>
      <c r="D61" s="1327"/>
      <c r="J61" s="809"/>
    </row>
    <row r="62" spans="1:12" s="73" customFormat="1" ht="17.25" customHeight="1">
      <c r="A62" s="808" t="s">
        <v>280</v>
      </c>
      <c r="B62" s="1327" t="str">
        <f>IF('Summary - SS'!B62:D62&lt;&gt;"",'Summary - SS'!B62:D62,"")</f>
        <v/>
      </c>
      <c r="C62" s="1327"/>
      <c r="D62" s="1327"/>
    </row>
    <row r="63" spans="1:12" s="73" customFormat="1" ht="17.25" customHeight="1">
      <c r="A63" s="808" t="s">
        <v>281</v>
      </c>
      <c r="B63" s="1327" t="str">
        <f>IF('Summary - SS'!B63:D63&lt;&gt;"",'Summary - SS'!B63:D63,"")</f>
        <v/>
      </c>
      <c r="C63" s="1327"/>
      <c r="D63" s="1327"/>
    </row>
    <row r="64" spans="1:12" ht="17.25" customHeight="1">
      <c r="A64" s="1194"/>
      <c r="B64" s="1194"/>
      <c r="C64" s="1194"/>
      <c r="D64" s="830"/>
    </row>
    <row r="65" spans="1:10"/>
    <row r="66" spans="1:10"/>
    <row r="76" spans="1:10" hidden="1">
      <c r="A76" s="49" t="s">
        <v>231</v>
      </c>
      <c r="B76" s="49"/>
      <c r="C76" s="49"/>
      <c r="D76" s="49"/>
      <c r="E76" s="49">
        <v>1</v>
      </c>
      <c r="F76" s="49">
        <f>E76+1</f>
        <v>2</v>
      </c>
      <c r="G76" s="49">
        <f>F76+1</f>
        <v>3</v>
      </c>
      <c r="H76" s="49">
        <f>G76+1</f>
        <v>4</v>
      </c>
      <c r="I76" s="49">
        <f>H76+1</f>
        <v>5</v>
      </c>
      <c r="J76" s="49">
        <f>$D$5</f>
        <v>5</v>
      </c>
    </row>
    <row r="77" spans="1:10" hidden="1">
      <c r="A77" s="252" t="s">
        <v>232</v>
      </c>
      <c r="B77" s="49"/>
      <c r="C77" s="49"/>
      <c r="D77" s="49"/>
      <c r="E77" s="50">
        <f>'Summary - SS'!E80</f>
        <v>45566</v>
      </c>
      <c r="F77" s="50">
        <f>'Summary - SS'!F80</f>
        <v>45839</v>
      </c>
      <c r="G77" s="50">
        <f>'Summary - SS'!G80</f>
        <v>46204</v>
      </c>
      <c r="H77" s="50">
        <f>'Summary - SS'!H80</f>
        <v>46569</v>
      </c>
      <c r="I77" s="50">
        <f>'Summary - SS'!I80</f>
        <v>46935</v>
      </c>
      <c r="J77" s="50"/>
    </row>
    <row r="78" spans="1:10" hidden="1">
      <c r="A78" s="252" t="s">
        <v>233</v>
      </c>
      <c r="B78" s="49"/>
      <c r="C78" s="49"/>
      <c r="D78" s="49"/>
      <c r="E78" s="50">
        <f>'Summary - SS'!E81</f>
        <v>45838</v>
      </c>
      <c r="F78" s="50">
        <f>'Summary - SS'!F81</f>
        <v>46203</v>
      </c>
      <c r="G78" s="50">
        <f>'Summary - SS'!G81</f>
        <v>46568</v>
      </c>
      <c r="H78" s="50">
        <f>'Summary - SS'!H81</f>
        <v>46934</v>
      </c>
      <c r="I78" s="50">
        <f>'Summary - SS'!I81</f>
        <v>47299</v>
      </c>
      <c r="J78" s="50"/>
    </row>
    <row r="79" spans="1:10" ht="13.5" hidden="1" customHeight="1">
      <c r="A79" s="49" t="s">
        <v>220</v>
      </c>
      <c r="B79" s="49"/>
      <c r="C79" s="49"/>
      <c r="D79" s="49"/>
      <c r="E79" s="50" t="str">
        <f t="shared" ref="E79:J79" si="7">$B$3</f>
        <v/>
      </c>
      <c r="F79" s="50" t="str">
        <f t="shared" si="7"/>
        <v/>
      </c>
      <c r="G79" s="50" t="str">
        <f t="shared" si="7"/>
        <v/>
      </c>
      <c r="H79" s="50" t="str">
        <f t="shared" si="7"/>
        <v/>
      </c>
      <c r="I79" s="50" t="str">
        <f t="shared" si="7"/>
        <v/>
      </c>
      <c r="J79" s="50" t="str">
        <f t="shared" si="7"/>
        <v/>
      </c>
    </row>
    <row r="80" spans="1:10" hidden="1">
      <c r="A80" s="226"/>
    </row>
    <row r="81" spans="10:10" hidden="1">
      <c r="J81" s="33" t="str">
        <f>TEXT($B$5,"m/d/yyyy")</f>
        <v>10/1/2024</v>
      </c>
    </row>
    <row r="82" spans="10:10" hidden="1">
      <c r="J82" s="33" t="str">
        <f>TEXT($C$5,"m/d/yyyy")</f>
        <v>6/30/2029</v>
      </c>
    </row>
  </sheetData>
  <sheetProtection formatCells="0" formatColumns="0" formatRows="0" insertHyperlinks="0" sort="0" autoFilter="0" pivotTables="0"/>
  <mergeCells count="54">
    <mergeCell ref="B63:D63"/>
    <mergeCell ref="A64:C64"/>
    <mergeCell ref="A45:D45"/>
    <mergeCell ref="B61:D61"/>
    <mergeCell ref="A55:D55"/>
    <mergeCell ref="A56:D56"/>
    <mergeCell ref="A58:D58"/>
    <mergeCell ref="B60:D60"/>
    <mergeCell ref="B62:D62"/>
    <mergeCell ref="A4:A5"/>
    <mergeCell ref="A34:D34"/>
    <mergeCell ref="A52:D52"/>
    <mergeCell ref="A53:D53"/>
    <mergeCell ref="A54:D54"/>
    <mergeCell ref="A51:D51"/>
    <mergeCell ref="A27:D27"/>
    <mergeCell ref="A28:D28"/>
    <mergeCell ref="A40:D40"/>
    <mergeCell ref="A43:D43"/>
    <mergeCell ref="A44:D44"/>
    <mergeCell ref="A46:D46"/>
    <mergeCell ref="A47:D47"/>
    <mergeCell ref="A48:D48"/>
    <mergeCell ref="A49:D49"/>
    <mergeCell ref="A50:D50"/>
    <mergeCell ref="A41:D41"/>
    <mergeCell ref="A42:D42"/>
    <mergeCell ref="B6:D6"/>
    <mergeCell ref="B7:D7"/>
    <mergeCell ref="A20:D20"/>
    <mergeCell ref="A21:D21"/>
    <mergeCell ref="A22:D22"/>
    <mergeCell ref="B8:D8"/>
    <mergeCell ref="B11:D11"/>
    <mergeCell ref="A15:D15"/>
    <mergeCell ref="A16:D16"/>
    <mergeCell ref="A17:D17"/>
    <mergeCell ref="A18:D18"/>
    <mergeCell ref="A19:D19"/>
    <mergeCell ref="J13:J14"/>
    <mergeCell ref="A36:D36"/>
    <mergeCell ref="A37:D37"/>
    <mergeCell ref="A38:D38"/>
    <mergeCell ref="A39:D39"/>
    <mergeCell ref="A29:D29"/>
    <mergeCell ref="A30:D30"/>
    <mergeCell ref="A31:D31"/>
    <mergeCell ref="A32:D32"/>
    <mergeCell ref="A33:D33"/>
    <mergeCell ref="A24:D24"/>
    <mergeCell ref="A26:D26"/>
    <mergeCell ref="A35:D35"/>
    <mergeCell ref="A25:D25"/>
    <mergeCell ref="A23:D23"/>
  </mergeCells>
  <conditionalFormatting sqref="A13:I13 K13:XFD13">
    <cfRule type="cellIs" dxfId="537" priority="6" operator="notEqual">
      <formula>"12 Months"</formula>
    </cfRule>
  </conditionalFormatting>
  <conditionalFormatting sqref="E56:J56">
    <cfRule type="cellIs" dxfId="536" priority="17" operator="notBetween">
      <formula>-2</formula>
      <formula>2</formula>
    </cfRule>
  </conditionalFormatting>
  <dataValidations count="1">
    <dataValidation errorStyle="warning" allowBlank="1" showInputMessage="1" showErrorMessage="1" sqref="A49:D53" xr:uid="{00000000-0002-0000-0200-000000000000}"/>
  </dataValidations>
  <printOptions horizontalCentered="1" headings="1"/>
  <pageMargins left="0.25" right="0.25" top="0.75" bottom="0.75" header="0.3" footer="0.3"/>
  <pageSetup scale="20" fitToHeight="0" orientation="landscape" r:id="rId1"/>
  <headerFooter alignWithMargins="0">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2.xml><?xml version="1.0" encoding="utf-8"?>
<ds:datastoreItem xmlns:ds="http://schemas.openxmlformats.org/officeDocument/2006/customXml" ds:itemID="{AED23697-1505-4F33-AA76-CE06E1DAAD0D}">
  <ds:schemaRefs>
    <ds:schemaRef ds:uri="e75af1de-34b0-43f6-becd-727182f3f4cc"/>
    <ds:schemaRef ds:uri="b277acee-cfae-4959-b81e-c4b28977524d"/>
    <ds:schemaRef ds:uri="http://purl.org/dc/terms/"/>
    <ds:schemaRef ds:uri="47e4b3f4-44a2-4921-b2a9-b1306db76b9e"/>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80</vt:i4>
      </vt:variant>
    </vt:vector>
  </HeadingPairs>
  <TitlesOfParts>
    <vt:vector size="129" baseType="lpstr">
      <vt:lpstr>Update Log</vt:lpstr>
      <vt:lpstr>READ ME</vt:lpstr>
      <vt:lpstr>Dropdown Lists</vt:lpstr>
      <vt:lpstr>Budget History</vt:lpstr>
      <vt:lpstr>Site Lists</vt:lpstr>
      <vt:lpstr>Subcontractors</vt:lpstr>
      <vt:lpstr>Number Served</vt:lpstr>
      <vt:lpstr>HUD Requirements</vt:lpstr>
      <vt:lpstr>Summary (ALL Budgets)</vt:lpstr>
      <vt:lpstr>Summary - SS</vt:lpstr>
      <vt:lpstr>Operating Detail - SS</vt:lpstr>
      <vt:lpstr>Salary Detail - SS</vt:lpstr>
      <vt:lpstr>Budget Narrative - SS</vt:lpstr>
      <vt:lpstr>Summary Capacity Building</vt:lpstr>
      <vt:lpstr>Salary Detail Capacity Building</vt:lpstr>
      <vt:lpstr>Operating Detail Capacity Build</vt:lpstr>
      <vt:lpstr>Budget Narrative Capacity Build</vt:lpstr>
      <vt:lpstr>Summary - Start Up </vt:lpstr>
      <vt:lpstr>Salary Detail - Start Up </vt:lpstr>
      <vt:lpstr>Operating Detail - Start Up </vt:lpstr>
      <vt:lpstr>Budget Narrative - Start Up </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Summary (9)</vt:lpstr>
      <vt:lpstr>Salary Detail (9)</vt:lpstr>
      <vt:lpstr>Operating Detail (9)</vt:lpstr>
      <vt:lpstr>Budget Narrative (9)</vt:lpstr>
      <vt:lpstr>Summary (10)</vt:lpstr>
      <vt:lpstr>Salary Detail (10)</vt:lpstr>
      <vt:lpstr>Operating Detail (10)</vt:lpstr>
      <vt:lpstr>Budget Narrative (10)</vt:lpstr>
      <vt:lpstr>'Budget Narrative - SS'!Print_Area</vt:lpstr>
      <vt:lpstr>'Budget Narrative - Start Up '!Print_Area</vt:lpstr>
      <vt:lpstr>'Budget Narrative (10)'!Print_Area</vt:lpstr>
      <vt:lpstr>'Budget Narrative (4)'!Print_Area</vt:lpstr>
      <vt:lpstr>'Budget Narrative (5)'!Print_Area</vt:lpstr>
      <vt:lpstr>'Budget Narrative (6)'!Print_Area</vt:lpstr>
      <vt:lpstr>'Budget Narrative (7)'!Print_Area</vt:lpstr>
      <vt:lpstr>'Budget Narrative (8)'!Print_Area</vt:lpstr>
      <vt:lpstr>'Budget Narrative (9)'!Print_Area</vt:lpstr>
      <vt:lpstr>'Budget Narrative Capacity Build'!Print_Area</vt:lpstr>
      <vt:lpstr>'HUD Requirements'!Print_Area</vt:lpstr>
      <vt:lpstr>'Number Served'!Print_Area</vt:lpstr>
      <vt:lpstr>'Operating Detail - SS'!Print_Area</vt:lpstr>
      <vt:lpstr>'Operating Detail - Start Up '!Print_Area</vt:lpstr>
      <vt:lpstr>'Operating Detail (10)'!Print_Area</vt:lpstr>
      <vt:lpstr>'Operating Detail (4)'!Print_Area</vt:lpstr>
      <vt:lpstr>'Operating Detail (5)'!Print_Area</vt:lpstr>
      <vt:lpstr>'Operating Detail (6)'!Print_Area</vt:lpstr>
      <vt:lpstr>'Operating Detail (7)'!Print_Area</vt:lpstr>
      <vt:lpstr>'Operating Detail (8)'!Print_Area</vt:lpstr>
      <vt:lpstr>'Operating Detail (9)'!Print_Area</vt:lpstr>
      <vt:lpstr>'Operating Detail Capacity Build'!Print_Area</vt:lpstr>
      <vt:lpstr>'Salary Detail - SS'!Print_Area</vt:lpstr>
      <vt:lpstr>'Salary Detail - Start Up '!Print_Area</vt:lpstr>
      <vt:lpstr>'Salary Detail (10)'!Print_Area</vt:lpstr>
      <vt:lpstr>'Salary Detail (4)'!Print_Area</vt:lpstr>
      <vt:lpstr>'Salary Detail (5)'!Print_Area</vt:lpstr>
      <vt:lpstr>'Salary Detail (6)'!Print_Area</vt:lpstr>
      <vt:lpstr>'Salary Detail (7)'!Print_Area</vt:lpstr>
      <vt:lpstr>'Salary Detail (8)'!Print_Area</vt:lpstr>
      <vt:lpstr>'Salary Detail (9)'!Print_Area</vt:lpstr>
      <vt:lpstr>'Salary Detail Capacity Building'!Print_Area</vt:lpstr>
      <vt:lpstr>'Site Lists'!Print_Area</vt:lpstr>
      <vt:lpstr>Subcontractors!Print_Area</vt:lpstr>
      <vt:lpstr>'Summary - SS'!Print_Area</vt:lpstr>
      <vt:lpstr>'Summary - Start Up '!Print_Area</vt:lpstr>
      <vt:lpstr>'Summary (10)'!Print_Area</vt:lpstr>
      <vt:lpstr>'Summary (4)'!Print_Area</vt:lpstr>
      <vt:lpstr>'Summary (5)'!Print_Area</vt:lpstr>
      <vt:lpstr>'Summary (6)'!Print_Area</vt:lpstr>
      <vt:lpstr>'Summary (7)'!Print_Area</vt:lpstr>
      <vt:lpstr>'Summary (8)'!Print_Area</vt:lpstr>
      <vt:lpstr>'Summary (9)'!Print_Area</vt:lpstr>
      <vt:lpstr>'Summary (ALL Budgets)'!Print_Area</vt:lpstr>
      <vt:lpstr>'Summary Capacity Building'!Print_Area</vt:lpstr>
      <vt:lpstr>'HUD Requirements'!Print_Titles</vt:lpstr>
      <vt:lpstr>'Number Served'!Print_Titles</vt:lpstr>
      <vt:lpstr>'Operating Detail - SS'!Print_Titles</vt:lpstr>
      <vt:lpstr>'Operating Detail - Start Up '!Print_Titles</vt:lpstr>
      <vt:lpstr>'Operating Detail (10)'!Print_Titles</vt:lpstr>
      <vt:lpstr>'Operating Detail (4)'!Print_Titles</vt:lpstr>
      <vt:lpstr>'Operating Detail (5)'!Print_Titles</vt:lpstr>
      <vt:lpstr>'Operating Detail (6)'!Print_Titles</vt:lpstr>
      <vt:lpstr>'Operating Detail (7)'!Print_Titles</vt:lpstr>
      <vt:lpstr>'Operating Detail (8)'!Print_Titles</vt:lpstr>
      <vt:lpstr>'Operating Detail (9)'!Print_Titles</vt:lpstr>
      <vt:lpstr>'Operating Detail Capacity Build'!Print_Titles</vt:lpstr>
      <vt:lpstr>'Salary Detail - SS'!Print_Titles</vt:lpstr>
      <vt:lpstr>'Salary Detail - Start Up '!Print_Titles</vt:lpstr>
      <vt:lpstr>'Salary Detail (10)'!Print_Titles</vt:lpstr>
      <vt:lpstr>'Salary Detail (4)'!Print_Titles</vt:lpstr>
      <vt:lpstr>'Salary Detail (5)'!Print_Titles</vt:lpstr>
      <vt:lpstr>'Salary Detail (6)'!Print_Titles</vt:lpstr>
      <vt:lpstr>'Salary Detail (7)'!Print_Titles</vt:lpstr>
      <vt:lpstr>'Salary Detail (8)'!Print_Titles</vt:lpstr>
      <vt:lpstr>'Salary Detail (9)'!Print_Titles</vt:lpstr>
      <vt:lpstr>'Salary Detail Capacity Building'!Print_Titles</vt:lpstr>
      <vt:lpstr>'Site Lists'!Print_Titles</vt:lpstr>
      <vt:lpstr>Subcontractors!Print_Titles</vt:lpstr>
      <vt:lpstr>'Summary - SS'!Print_Titles</vt:lpstr>
      <vt:lpstr>'Summary - Start Up '!Print_Titles</vt:lpstr>
      <vt:lpstr>'Summary (10)'!Print_Titles</vt:lpstr>
      <vt:lpstr>'Summary (4)'!Print_Titles</vt:lpstr>
      <vt:lpstr>'Summary (5)'!Print_Titles</vt:lpstr>
      <vt:lpstr>'Summary (6)'!Print_Titles</vt:lpstr>
      <vt:lpstr>'Summary (7)'!Print_Titles</vt:lpstr>
      <vt:lpstr>'Summary (8)'!Print_Titles</vt:lpstr>
      <vt:lpstr>'Summary (9)'!Print_Titles</vt:lpstr>
      <vt:lpstr>'Summary (ALL Budgets)'!Print_Titles</vt:lpstr>
      <vt:lpstr>'Summary Capacity Building'!Print_Titles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Bellamy, Latasha (HOM)</cp:lastModifiedBy>
  <cp:revision/>
  <dcterms:created xsi:type="dcterms:W3CDTF">1999-02-11T17:54:21Z</dcterms:created>
  <dcterms:modified xsi:type="dcterms:W3CDTF">2024-01-25T00:03:32Z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